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ptain\Desktop\DataAnalytics\uncc-cha-data-pt-12-2020-u-c\02-Homework\excel-challenge\"/>
    </mc:Choice>
  </mc:AlternateContent>
  <xr:revisionPtr revIDLastSave="0" documentId="13_ncr:1_{35E8F334-1C09-4CE7-BBDC-E61B23C20E8E}" xr6:coauthVersionLast="45" xr6:coauthVersionMax="45" xr10:uidLastSave="{00000000-0000-0000-0000-000000000000}"/>
  <bookViews>
    <workbookView xWindow="-120" yWindow="-120" windowWidth="20730" windowHeight="11160" activeTab="5" xr2:uid="{00000000-000D-0000-FFFF-FFFF00000000}"/>
  </bookViews>
  <sheets>
    <sheet name="Category Status" sheetId="3" r:id="rId1"/>
    <sheet name="Bonus" sheetId="7" r:id="rId2"/>
    <sheet name="Sub-Category Status" sheetId="5" r:id="rId3"/>
    <sheet name="Timeline" sheetId="6" r:id="rId4"/>
    <sheet name="Base Data" sheetId="1" r:id="rId5"/>
    <sheet name="Bonus Two" sheetId="8" r:id="rId6"/>
  </sheets>
  <calcPr calcId="191029"/>
  <pivotCaches>
    <pivotCache cacheId="7" r:id="rId7"/>
    <pivotCache cacheId="8" r:id="rId8"/>
    <pivotCache cacheId="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8" l="1"/>
  <c r="C7" i="8"/>
  <c r="B7" i="8"/>
  <c r="C6" i="8"/>
  <c r="C5" i="8" l="1"/>
  <c r="B5" i="8"/>
  <c r="C4" i="8"/>
  <c r="B4" i="8"/>
  <c r="C3" i="8"/>
  <c r="C2" i="8"/>
  <c r="B2" i="8"/>
  <c r="B3" i="8"/>
  <c r="D9" i="8"/>
  <c r="D8" i="8"/>
  <c r="X31" i="1" l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" i="1"/>
  <c r="X4" i="1"/>
  <c r="X5" i="1"/>
  <c r="X6" i="1"/>
  <c r="X7" i="1"/>
  <c r="X8" i="1"/>
  <c r="X9" i="1"/>
  <c r="X10" i="1"/>
  <c r="X2" i="1"/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  <c r="U7" i="1"/>
  <c r="U13" i="1"/>
  <c r="U12" i="1"/>
  <c r="U11" i="1"/>
  <c r="U10" i="1"/>
  <c r="U9" i="1"/>
  <c r="U8" i="1"/>
  <c r="U6" i="1"/>
  <c r="U5" i="1"/>
  <c r="U4" i="1"/>
  <c r="U3" i="1"/>
  <c r="U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68" i="1" l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3" i="1"/>
  <c r="P4" i="1"/>
  <c r="P5" i="1"/>
  <c r="P6" i="1"/>
  <c r="P2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10" i="1"/>
  <c r="P211" i="1"/>
  <c r="P212" i="1"/>
  <c r="P213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8" i="1"/>
  <c r="O3" i="1"/>
  <c r="O2" i="1"/>
  <c r="O4" i="1"/>
  <c r="O5" i="1"/>
  <c r="O6" i="1"/>
  <c r="O7" i="1"/>
</calcChain>
</file>

<file path=xl/sharedStrings.xml><?xml version="1.0" encoding="utf-8"?>
<sst xmlns="http://schemas.openxmlformats.org/spreadsheetml/2006/main" count="36778" uniqueCount="8419">
  <si>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</si>
  <si>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</si>
  <si>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</si>
  <si>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</si>
  <si>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</si>
  <si>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</si>
  <si>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</si>
  <si>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</si>
  <si>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</si>
  <si>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</si>
  <si>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</si>
  <si>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</si>
  <si>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</si>
  <si>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</si>
  <si>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</si>
  <si>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</si>
  <si>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</si>
  <si>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</si>
  <si>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</si>
  <si>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</si>
  <si>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</si>
  <si>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</si>
  <si>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</si>
  <si>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</si>
  <si>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</si>
  <si>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</si>
  <si>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</si>
  <si>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</si>
  <si>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</si>
  <si>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</si>
  <si>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</si>
  <si>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</si>
  <si>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</si>
  <si>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</si>
  <si>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</si>
  <si>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</si>
  <si>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</si>
  <si>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</si>
  <si>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</si>
  <si>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</si>
  <si>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</si>
  <si>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</si>
  <si>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</si>
  <si>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</si>
  <si>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</si>
  <si>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</si>
  <si>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</si>
  <si>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</si>
  <si>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</si>
  <si>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</si>
  <si>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</si>
  <si>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</si>
  <si>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</si>
  <si>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</si>
  <si>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</si>
  <si>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</si>
  <si>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</si>
  <si>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</si>
  <si>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</si>
  <si>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</si>
  <si>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</si>
  <si>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</si>
  <si>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</si>
  <si>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</si>
  <si>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</si>
  <si>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</si>
  <si>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</si>
  <si>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</si>
  <si>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</si>
  <si>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</si>
  <si>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</si>
  <si>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</si>
  <si>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</si>
  <si>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</si>
  <si>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</si>
  <si>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</si>
  <si>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</si>
  <si>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</si>
  <si>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</si>
  <si>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</si>
  <si>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</si>
  <si>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</si>
  <si>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</si>
  <si>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</si>
  <si>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</si>
  <si>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</si>
  <si>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</si>
  <si>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</si>
  <si>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</si>
  <si>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</si>
  <si>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</si>
  <si>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</si>
  <si>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</si>
  <si>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</si>
  <si>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</si>
  <si>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</si>
  <si>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</si>
  <si>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</si>
  <si>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</si>
  <si>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</si>
  <si>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</si>
  <si>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</si>
  <si>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</si>
  <si>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</si>
  <si>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</si>
  <si>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</si>
  <si>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</si>
  <si>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</si>
  <si>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</si>
  <si>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</si>
  <si>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</si>
  <si>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</si>
  <si>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</si>
  <si>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</si>
  <si>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</si>
  <si>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</si>
  <si>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</si>
  <si>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</si>
  <si>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</si>
  <si>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</si>
  <si>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</si>
  <si>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</si>
  <si>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</si>
  <si>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</si>
  <si>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</si>
  <si>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</si>
  <si>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</si>
  <si>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</si>
  <si>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</si>
  <si>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</si>
  <si>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</si>
  <si>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</si>
  <si>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</si>
  <si>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</si>
  <si>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</si>
  <si>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</si>
  <si>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</si>
  <si>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</si>
  <si>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</si>
  <si>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</si>
  <si>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</si>
  <si>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</si>
  <si>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</si>
  <si>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</si>
  <si>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</si>
  <si>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</si>
  <si>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</si>
  <si>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</si>
  <si>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</si>
  <si>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</si>
  <si>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</si>
  <si>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</si>
  <si>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</si>
  <si>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</si>
  <si>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</si>
  <si>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</si>
  <si>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</si>
  <si>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</si>
  <si>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</si>
  <si>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</si>
  <si>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</si>
  <si>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</si>
  <si>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</si>
  <si>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</si>
  <si>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</si>
  <si>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</si>
  <si>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</si>
  <si>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</si>
  <si>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</si>
  <si>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</si>
  <si>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</si>
  <si>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</si>
  <si>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</si>
  <si>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</si>
  <si>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</si>
  <si>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</si>
  <si>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</si>
  <si>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</si>
  <si>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</si>
  <si>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</si>
  <si>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</si>
  <si>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</si>
  <si>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</si>
  <si>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</si>
  <si>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</si>
  <si>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</si>
  <si>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</si>
  <si>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</si>
  <si>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</si>
  <si>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</si>
  <si>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</si>
  <si>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</si>
  <si>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</si>
  <si>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</si>
  <si>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</si>
  <si>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</si>
  <si>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</si>
  <si>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</si>
  <si>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</si>
  <si>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</si>
  <si>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</si>
  <si>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</si>
  <si>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</si>
  <si>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</si>
  <si>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</si>
  <si>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</si>
  <si>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</si>
  <si>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</si>
  <si>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</si>
  <si>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</si>
  <si>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</si>
  <si>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</si>
  <si>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</si>
  <si>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</si>
  <si>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</si>
  <si>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</si>
  <si>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</si>
  <si>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</si>
  <si>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</si>
  <si>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</si>
  <si>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</si>
  <si>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</si>
  <si>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</si>
  <si>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</si>
  <si>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</si>
  <si>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</si>
  <si>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</si>
  <si>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</si>
  <si>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</si>
  <si>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</si>
  <si>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</si>
  <si>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</si>
  <si>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</si>
  <si>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</si>
  <si>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</si>
  <si>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</si>
  <si>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</si>
  <si>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</si>
  <si>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</si>
  <si>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</si>
  <si>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</si>
  <si>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</si>
  <si>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</si>
  <si>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</si>
  <si>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</si>
  <si>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</si>
  <si>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</si>
  <si>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</si>
  <si>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</si>
  <si>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</si>
  <si>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</si>
  <si>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</si>
  <si>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</si>
  <si>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</si>
  <si>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</si>
  <si>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</si>
  <si>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</si>
  <si>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</si>
  <si>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</si>
  <si>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</si>
  <si>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</si>
  <si>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</si>
  <si>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</si>
  <si>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</si>
  <si>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</si>
  <si>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</si>
  <si>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</si>
  <si>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</si>
  <si>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</si>
  <si>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</si>
  <si>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</si>
  <si>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</si>
  <si>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</si>
  <si>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</si>
  <si>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</si>
  <si>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</si>
  <si>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</si>
  <si>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</si>
  <si>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</si>
  <si>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</si>
  <si>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</si>
  <si>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</si>
  <si>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</si>
  <si>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</si>
  <si>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</si>
  <si>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</si>
  <si>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</si>
  <si>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</si>
  <si>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</si>
  <si>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</si>
  <si>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</si>
  <si>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</si>
  <si>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</si>
  <si>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</si>
  <si>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</si>
  <si>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</si>
  <si>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</si>
  <si>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</si>
  <si>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</si>
  <si>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</si>
  <si>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</si>
  <si>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</si>
  <si>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</si>
  <si>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</si>
  <si>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</si>
  <si>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</si>
  <si>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</si>
  <si>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</si>
  <si>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</si>
  <si>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</si>
  <si>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</si>
  <si>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</si>
  <si>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</si>
  <si>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</si>
  <si>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</si>
  <si>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</si>
  <si>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</si>
  <si>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</si>
  <si>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</si>
  <si>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</si>
  <si>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</si>
  <si>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</si>
  <si>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</si>
  <si>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</si>
  <si>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</si>
  <si>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</si>
  <si>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</si>
  <si>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</si>
  <si>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</si>
  <si>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</si>
  <si>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</si>
  <si>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</si>
  <si>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</si>
  <si>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</si>
  <si>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</si>
  <si>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</si>
  <si>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</si>
  <si>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</si>
  <si>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</si>
  <si>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</si>
  <si>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</si>
  <si>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</si>
  <si>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</si>
  <si>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</si>
  <si>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</si>
  <si>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</si>
  <si>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</si>
  <si>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</si>
  <si>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</si>
  <si>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</si>
  <si>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</si>
  <si>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</si>
  <si>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</si>
  <si>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</si>
  <si>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</si>
  <si>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</si>
  <si>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</si>
  <si>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</si>
  <si>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</si>
  <si>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</si>
  <si>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</si>
  <si>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</si>
  <si>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</si>
  <si>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</si>
  <si>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</si>
  <si>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</si>
  <si>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</si>
  <si>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</si>
  <si>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</si>
  <si>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</si>
  <si>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</si>
  <si>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</si>
  <si>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</si>
  <si>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</si>
  <si>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</si>
  <si>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</si>
  <si>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</si>
  <si>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</si>
  <si>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</si>
  <si>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</si>
  <si>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</si>
  <si>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</si>
  <si>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</si>
  <si>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</si>
  <si>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</si>
  <si>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</si>
  <si>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</si>
  <si>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</si>
  <si>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</si>
  <si>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</si>
  <si>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</si>
  <si>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</si>
  <si>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</si>
  <si>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</si>
  <si>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</si>
  <si>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</si>
  <si>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</si>
  <si>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</si>
  <si>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</si>
  <si>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</si>
  <si>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</si>
  <si>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</si>
  <si>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</si>
  <si>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</si>
  <si>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</si>
  <si>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</si>
  <si>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</si>
  <si>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</si>
  <si>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</si>
  <si>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</si>
  <si>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</si>
  <si>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</si>
  <si>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</si>
  <si>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</si>
  <si>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</si>
  <si>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</si>
  <si>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</si>
  <si>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</si>
  <si>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</si>
  <si>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</si>
  <si>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</si>
  <si>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</si>
  <si>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</si>
  <si>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</si>
  <si>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</si>
  <si>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</si>
  <si>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</si>
  <si>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</si>
  <si>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</si>
  <si>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</si>
  <si>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</si>
  <si>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</si>
  <si>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</si>
  <si>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</si>
  <si>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</si>
  <si>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</si>
  <si>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</si>
  <si>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</si>
  <si>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</si>
  <si>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</si>
  <si>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</si>
  <si>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</si>
  <si>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</si>
  <si>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</si>
  <si>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</si>
  <si>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</si>
  <si>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</si>
  <si>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</si>
  <si>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</si>
  <si>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</si>
  <si>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</si>
  <si>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</si>
  <si>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</si>
  <si>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</si>
  <si>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</si>
  <si>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</si>
  <si>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</si>
  <si>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</si>
  <si>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</si>
  <si>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</si>
  <si>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</si>
  <si>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</si>
  <si>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</si>
  <si>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</si>
  <si>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</si>
  <si>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</si>
  <si>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</si>
  <si>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</si>
  <si>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</si>
  <si>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</si>
  <si>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</si>
  <si>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</si>
  <si>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</si>
  <si>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</si>
  <si>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</si>
  <si>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</si>
  <si>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</si>
  <si>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</si>
  <si>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</si>
  <si>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</si>
  <si>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</si>
  <si>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</si>
  <si>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</si>
  <si>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</si>
  <si>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</si>
  <si>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</si>
  <si>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</si>
  <si>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</si>
  <si>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</si>
  <si>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</si>
  <si>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</si>
  <si>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</si>
  <si>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</si>
  <si>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</si>
  <si>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</si>
  <si>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</si>
  <si>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</si>
  <si>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</si>
  <si>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</si>
  <si>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</si>
  <si>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</si>
  <si>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</si>
  <si>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</si>
  <si>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</si>
  <si>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</si>
  <si>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</si>
  <si>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</si>
  <si>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</si>
  <si>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</si>
  <si>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</si>
  <si>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</si>
  <si>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</si>
  <si>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</si>
  <si>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</si>
  <si>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</si>
  <si>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</si>
  <si>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</si>
  <si>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</si>
  <si>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</si>
  <si>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</si>
  <si>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</si>
  <si>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</si>
  <si>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</si>
  <si>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</si>
  <si>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</si>
  <si>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</si>
  <si>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</si>
  <si>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</si>
  <si>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</si>
  <si>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</si>
  <si>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</si>
  <si>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</si>
  <si>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</si>
  <si>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</si>
  <si>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</si>
  <si>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</si>
  <si>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</si>
  <si>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</si>
  <si>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</si>
  <si>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</si>
  <si>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</si>
  <si>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</si>
  <si>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</si>
  <si>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</si>
  <si>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</si>
  <si>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</si>
  <si>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</si>
  <si>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</si>
  <si>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</si>
  <si>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</si>
  <si>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</si>
  <si>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</si>
  <si>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</si>
  <si>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</si>
  <si>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</si>
  <si>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</si>
  <si>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</si>
  <si>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</si>
  <si>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</si>
  <si>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</si>
  <si>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</si>
  <si>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</si>
  <si>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</si>
  <si>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</si>
  <si>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</si>
  <si>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</si>
  <si>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</si>
  <si>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</si>
  <si>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</si>
  <si>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</si>
  <si>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</si>
  <si>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</si>
  <si>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</si>
  <si>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</si>
  <si>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</si>
  <si>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</si>
  <si>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</si>
  <si>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</si>
  <si>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</si>
  <si>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</si>
  <si>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</si>
  <si>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</si>
  <si>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</si>
  <si>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</si>
  <si>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</si>
  <si>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</si>
  <si>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</si>
  <si>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</si>
  <si>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</si>
  <si>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</si>
  <si>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</si>
  <si>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</si>
  <si>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</si>
  <si>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</si>
  <si>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</si>
  <si>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</si>
  <si>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</si>
  <si>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</si>
  <si>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</si>
  <si>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</si>
  <si>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</si>
  <si>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</si>
  <si>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</si>
  <si>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</si>
  <si>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</si>
  <si>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</si>
  <si>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</si>
  <si>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</si>
  <si>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</si>
  <si>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</si>
  <si>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</si>
  <si>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</si>
  <si>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</si>
  <si>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</si>
  <si>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</si>
  <si>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</si>
  <si>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</si>
  <si>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</si>
  <si>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</si>
  <si>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</si>
  <si>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</si>
  <si>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</si>
  <si>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</si>
  <si>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</si>
  <si>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</si>
  <si>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</si>
  <si>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</si>
  <si>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</si>
  <si>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</si>
  <si>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</si>
  <si>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</si>
  <si>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</si>
  <si>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</si>
  <si>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</si>
  <si>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</si>
  <si>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</si>
  <si>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</si>
  <si>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</si>
  <si>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</si>
  <si>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</si>
  <si>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</si>
  <si>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</si>
  <si>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</si>
  <si>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</si>
  <si>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</si>
  <si>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</si>
  <si>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</si>
  <si>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</si>
  <si>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</si>
  <si>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</si>
  <si>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</si>
  <si>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</si>
  <si>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</si>
  <si>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</si>
  <si>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</si>
  <si>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</si>
  <si>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</si>
  <si>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</si>
  <si>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</si>
  <si>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</si>
  <si>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</si>
  <si>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</si>
  <si>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</si>
  <si>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</si>
  <si>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</si>
  <si>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</si>
  <si>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</si>
  <si>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</si>
  <si>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</si>
  <si>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</si>
  <si>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</si>
  <si>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</si>
  <si>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</si>
  <si>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</si>
  <si>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</si>
  <si>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</si>
  <si>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</si>
  <si>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</si>
  <si>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</si>
  <si>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</si>
  <si>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</si>
  <si>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</si>
  <si>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</si>
  <si>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</si>
  <si>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</si>
  <si>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</si>
  <si>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</si>
  <si>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</si>
  <si>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</si>
  <si>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</si>
  <si>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</si>
  <si>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</si>
  <si>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</si>
  <si>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</si>
  <si>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</si>
  <si>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</si>
  <si>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</si>
  <si>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</si>
  <si>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</si>
  <si>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</si>
  <si>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</si>
  <si>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</si>
  <si>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</si>
  <si>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</si>
  <si>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</si>
  <si>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</si>
  <si>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</si>
  <si>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</si>
  <si>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</si>
  <si>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</si>
  <si>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</si>
  <si>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</si>
  <si>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</si>
  <si>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</si>
  <si>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</si>
  <si>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</si>
  <si>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</si>
  <si>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</si>
  <si>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</si>
  <si>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</si>
  <si>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</si>
  <si>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</si>
  <si>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</si>
  <si>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</si>
  <si>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</si>
  <si>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</si>
  <si>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</si>
  <si>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</si>
  <si>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</si>
  <si>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</si>
  <si>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</si>
  <si>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</si>
  <si>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</si>
  <si>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</si>
  <si>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</si>
  <si>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</si>
  <si>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</si>
  <si>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</si>
  <si>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</si>
  <si>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</si>
  <si>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</si>
  <si>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</si>
  <si>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</si>
  <si>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</si>
  <si>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</si>
  <si>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</si>
  <si>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</si>
  <si>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</si>
  <si>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</si>
  <si>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</si>
  <si>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</si>
  <si>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</si>
  <si>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</si>
  <si>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</si>
  <si>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</si>
  <si>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</si>
  <si>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</si>
  <si>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</si>
  <si>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</si>
  <si>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</si>
  <si>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</si>
  <si>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</si>
  <si>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</si>
  <si>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</si>
  <si>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</si>
  <si>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</si>
  <si>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</si>
  <si>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</si>
  <si>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</si>
  <si>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</si>
  <si>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</si>
  <si>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</si>
  <si>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</si>
  <si>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</si>
  <si>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</si>
  <si>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</si>
  <si>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</si>
  <si>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</si>
  <si>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</si>
  <si>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</si>
  <si>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</si>
  <si>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</si>
  <si>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</si>
  <si>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</si>
  <si>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</si>
  <si>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</si>
  <si>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</si>
  <si>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</si>
  <si>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</si>
  <si>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</si>
  <si>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</si>
  <si>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</si>
  <si>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</si>
  <si>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</si>
  <si>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</si>
  <si>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</si>
  <si>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</si>
  <si>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</si>
  <si>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</si>
  <si>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</si>
  <si>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</si>
  <si>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</si>
  <si>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</si>
  <si>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</si>
  <si>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</si>
  <si>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</si>
  <si>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</si>
  <si>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</si>
  <si>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</si>
  <si>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</si>
  <si>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</si>
  <si>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</si>
  <si>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</si>
  <si>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</si>
  <si>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</si>
  <si>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</si>
  <si>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</si>
  <si>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</si>
  <si>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</si>
  <si>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</si>
  <si>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</si>
  <si>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</si>
  <si>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</si>
  <si>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</si>
  <si>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</si>
  <si>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</si>
  <si>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</si>
  <si>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</si>
  <si>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</si>
  <si>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</si>
  <si>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</si>
  <si>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</si>
  <si>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</si>
  <si>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</si>
  <si>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</si>
  <si>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</si>
  <si>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</si>
  <si>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</si>
  <si>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</si>
  <si>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</si>
  <si>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</si>
  <si>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</si>
  <si>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</si>
  <si>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</si>
  <si>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</si>
  <si>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</si>
  <si>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</si>
  <si>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</si>
  <si>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</si>
  <si>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</si>
  <si>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</si>
  <si>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</si>
  <si>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</si>
  <si>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</si>
  <si>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</si>
  <si>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</si>
  <si>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</si>
  <si>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</si>
  <si>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</si>
  <si>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</si>
  <si>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</si>
  <si>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</si>
  <si>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</si>
  <si>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</si>
  <si>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</si>
  <si>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</si>
  <si>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</si>
  <si>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</si>
  <si>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</si>
  <si>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</si>
  <si>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</si>
  <si>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</si>
  <si>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</si>
  <si>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</si>
  <si>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</si>
  <si>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</si>
  <si>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</si>
  <si>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</si>
  <si>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</si>
  <si>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</si>
  <si>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</si>
  <si>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</si>
  <si>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</si>
  <si>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</si>
  <si>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</si>
  <si>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</si>
  <si>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</si>
  <si>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</si>
  <si>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</si>
  <si>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</si>
  <si>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</si>
  <si>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</si>
  <si>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</si>
  <si>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</si>
  <si>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</si>
  <si>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</si>
  <si>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</si>
  <si>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</si>
  <si>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</si>
  <si>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</si>
  <si>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</si>
  <si>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</si>
  <si>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</si>
  <si>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</si>
  <si>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</si>
  <si>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</si>
  <si>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</si>
  <si>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</si>
  <si>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</si>
  <si>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</si>
  <si>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</si>
  <si>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</si>
  <si>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</si>
  <si>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</si>
  <si>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</si>
  <si>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</si>
  <si>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</si>
  <si>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</si>
  <si>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</si>
  <si>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</si>
  <si>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</si>
  <si>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</si>
  <si>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</si>
  <si>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</si>
  <si>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</si>
  <si>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</si>
  <si>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</si>
  <si>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</si>
  <si>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</si>
  <si>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</si>
  <si>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</si>
  <si>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</si>
  <si>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</si>
  <si>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</si>
  <si>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</si>
  <si>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</si>
  <si>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</si>
  <si>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</si>
  <si>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</si>
  <si>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</si>
  <si>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</si>
  <si>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</si>
  <si>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</si>
  <si>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</si>
  <si>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</si>
  <si>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</si>
  <si>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</si>
  <si>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</si>
  <si>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</si>
  <si>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</si>
  <si>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</si>
  <si>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</si>
  <si>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</si>
  <si>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</si>
  <si>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</si>
  <si>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</si>
  <si>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</si>
  <si>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</si>
  <si>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</si>
  <si>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</si>
  <si>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</si>
  <si>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</si>
  <si>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</si>
  <si>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</si>
  <si>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</si>
  <si>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</si>
  <si>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</si>
  <si>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</si>
  <si>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</si>
  <si>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</si>
  <si>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</si>
  <si>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</si>
  <si>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</si>
  <si>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</si>
  <si>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</si>
  <si>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</si>
  <si>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</si>
  <si>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</si>
  <si>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</si>
  <si>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</si>
  <si>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</si>
  <si>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</si>
  <si>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</si>
  <si>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</si>
  <si>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</si>
  <si>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</si>
  <si>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</si>
  <si>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</si>
  <si>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</si>
  <si>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</si>
  <si>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</si>
  <si>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</si>
  <si>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</si>
  <si>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</si>
  <si>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</si>
  <si>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</si>
  <si>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</si>
  <si>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</si>
  <si>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</si>
  <si>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</si>
  <si>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</si>
  <si>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</si>
  <si>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</si>
  <si>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</si>
  <si>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</si>
  <si>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</si>
  <si>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</si>
  <si>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</si>
  <si>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</si>
  <si>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</si>
  <si>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</si>
  <si>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</si>
  <si>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</si>
  <si>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</si>
  <si>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</si>
  <si>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</si>
  <si>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</si>
  <si>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</si>
  <si>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</si>
  <si>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</si>
  <si>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</si>
  <si>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</si>
  <si>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</si>
  <si>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</si>
  <si>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</si>
  <si>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</si>
  <si>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</si>
  <si>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</si>
  <si>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</si>
  <si>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</si>
  <si>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</si>
  <si>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</si>
  <si>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</si>
  <si>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</si>
  <si>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</si>
  <si>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</si>
  <si>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</si>
  <si>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</si>
  <si>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</si>
  <si>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</si>
  <si>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</si>
  <si>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</si>
  <si>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</si>
  <si>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</si>
  <si>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</si>
  <si>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</si>
  <si>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</si>
  <si>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</si>
  <si>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</si>
  <si>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</si>
  <si>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</si>
  <si>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</si>
  <si>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</si>
  <si>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</si>
  <si>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</si>
  <si>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</si>
  <si>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</si>
  <si>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</si>
  <si>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</si>
  <si>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</si>
  <si>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</si>
  <si>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</si>
  <si>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</si>
  <si>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</si>
  <si>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</si>
  <si>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</si>
  <si>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</si>
  <si>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</si>
  <si>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</si>
  <si>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</si>
  <si>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</si>
  <si>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</si>
  <si>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</si>
  <si>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</si>
  <si>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</si>
  <si>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</si>
  <si>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</si>
  <si>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</si>
  <si>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</si>
  <si>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</si>
  <si>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</si>
  <si>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</si>
  <si>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</si>
  <si>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</si>
  <si>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</si>
  <si>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</si>
  <si>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</si>
  <si>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</si>
  <si>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</si>
  <si>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</si>
  <si>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</si>
  <si>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</si>
  <si>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</si>
  <si>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</si>
  <si>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</si>
  <si>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</si>
  <si>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</si>
  <si>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</si>
  <si>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</si>
  <si>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</si>
  <si>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</si>
  <si>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</si>
  <si>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</si>
  <si>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</si>
  <si>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</si>
  <si>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</si>
  <si>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</si>
  <si>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</si>
  <si>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</si>
  <si>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</si>
  <si>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</si>
  <si>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</si>
  <si>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</si>
  <si>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</si>
  <si>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</si>
  <si>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</si>
  <si>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</si>
  <si>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</si>
  <si>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</si>
  <si>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</si>
  <si>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</si>
  <si>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</si>
  <si>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</si>
  <si>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</si>
  <si>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</si>
  <si>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</si>
  <si>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</si>
  <si>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</si>
  <si>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</si>
  <si>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</si>
  <si>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</si>
  <si>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</si>
  <si>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</si>
  <si>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</si>
  <si>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</si>
  <si>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</si>
  <si>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</si>
  <si>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</si>
  <si>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</si>
  <si>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</si>
  <si>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</si>
  <si>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</si>
  <si>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</si>
  <si>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</si>
  <si>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</si>
  <si>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</si>
  <si>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</si>
  <si>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</si>
  <si>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</si>
  <si>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</si>
  <si>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</si>
  <si>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</si>
  <si>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</si>
  <si>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</si>
  <si>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</si>
  <si>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</si>
  <si>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</si>
  <si>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</si>
  <si>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</si>
  <si>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</si>
  <si>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</si>
  <si>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</si>
  <si>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</si>
  <si>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</si>
  <si>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</si>
  <si>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</si>
  <si>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</si>
  <si>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</si>
  <si>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</si>
  <si>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</si>
  <si>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</si>
  <si>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</si>
  <si>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</si>
  <si>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</si>
  <si>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</si>
  <si>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</si>
  <si>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</si>
  <si>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</si>
  <si>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</si>
  <si>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</si>
  <si>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</si>
  <si>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</si>
  <si>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</si>
  <si>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</si>
  <si>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</si>
  <si>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</si>
  <si>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</si>
  <si>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</si>
  <si>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</si>
  <si>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</si>
  <si>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</si>
  <si>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</si>
  <si>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</si>
  <si>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</si>
  <si>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</si>
  <si>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</si>
  <si>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</si>
  <si>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</si>
  <si>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</si>
  <si>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</si>
  <si>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</si>
  <si>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</si>
  <si>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</si>
  <si>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</si>
  <si>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</si>
  <si>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</si>
  <si>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</si>
  <si>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</si>
  <si>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</si>
  <si>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</si>
  <si>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</si>
  <si>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</si>
  <si>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</si>
  <si>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</si>
  <si>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</si>
  <si>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</si>
  <si>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</si>
  <si>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</si>
  <si>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</si>
  <si>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</si>
  <si>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</si>
  <si>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</si>
  <si>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</si>
  <si>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</si>
  <si>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</si>
  <si>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</si>
  <si>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</si>
  <si>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</si>
  <si>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</si>
  <si>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</si>
  <si>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</si>
  <si>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</si>
  <si>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</si>
  <si>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</si>
  <si>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</si>
  <si>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</si>
  <si>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</si>
  <si>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</si>
  <si>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</si>
  <si>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</si>
  <si>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</si>
  <si>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</si>
  <si>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</si>
  <si>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</si>
  <si>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</si>
  <si>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</si>
  <si>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</si>
  <si>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</si>
  <si>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</si>
  <si>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</si>
  <si>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</si>
  <si>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</si>
  <si>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</si>
  <si>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</si>
  <si>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</si>
  <si>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</si>
  <si>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</si>
  <si>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</si>
  <si>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</si>
  <si>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</si>
  <si>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</si>
  <si>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</si>
  <si>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</si>
  <si>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</si>
  <si>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</si>
  <si>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</si>
  <si>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</si>
  <si>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</si>
  <si>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</si>
  <si>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</si>
  <si>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</si>
  <si>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</si>
  <si>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</si>
  <si>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</si>
  <si>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</si>
  <si>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</si>
  <si>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</si>
  <si>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</si>
  <si>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</si>
  <si>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</si>
  <si>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</si>
  <si>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</si>
  <si>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</si>
  <si>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</si>
  <si>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</si>
  <si>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</si>
  <si>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</si>
  <si>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</si>
  <si>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</si>
  <si>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</si>
  <si>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</si>
  <si>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</si>
  <si>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</si>
  <si>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</si>
  <si>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</si>
  <si>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</si>
  <si>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</si>
  <si>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</si>
  <si>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</si>
  <si>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</si>
  <si>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</si>
  <si>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</si>
  <si>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</si>
  <si>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</si>
  <si>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</si>
  <si>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</si>
  <si>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</si>
  <si>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</si>
  <si>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</si>
  <si>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</si>
  <si>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</si>
  <si>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</si>
  <si>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</si>
  <si>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</si>
  <si>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</si>
  <si>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</si>
  <si>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</si>
  <si>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</si>
  <si>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</si>
  <si>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</si>
  <si>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</si>
  <si>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</si>
  <si>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</si>
  <si>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</si>
  <si>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</si>
  <si>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</si>
  <si>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</si>
  <si>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</si>
  <si>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</si>
  <si>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</si>
  <si>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</si>
  <si>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</si>
  <si>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</si>
  <si>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</si>
  <si>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</si>
  <si>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</si>
  <si>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</si>
  <si>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</si>
  <si>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</si>
  <si>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</si>
  <si>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</si>
  <si>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</si>
  <si>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</si>
  <si>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</si>
  <si>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</si>
  <si>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</si>
  <si>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</si>
  <si>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</si>
  <si>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</si>
  <si>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</si>
  <si>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</si>
  <si>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</si>
  <si>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</si>
  <si>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</si>
  <si>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</si>
  <si>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</si>
  <si>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</si>
  <si>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</si>
  <si>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</si>
  <si>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</si>
  <si>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</si>
  <si>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</si>
  <si>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</si>
  <si>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</si>
  <si>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</si>
  <si>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</si>
  <si>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</si>
  <si>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</si>
  <si>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</si>
  <si>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</si>
  <si>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</si>
  <si>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</si>
  <si>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</si>
  <si>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</si>
  <si>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</si>
  <si>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</si>
  <si>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</si>
  <si>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</si>
  <si>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</si>
  <si>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</si>
  <si>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</si>
  <si>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</si>
  <si>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</si>
  <si>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</si>
  <si>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</si>
  <si>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</si>
  <si>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</si>
  <si>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</si>
  <si>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</si>
  <si>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</si>
  <si>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</si>
  <si>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</si>
  <si>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</si>
  <si>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</si>
  <si>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</si>
  <si>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</si>
  <si>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</si>
  <si>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</si>
  <si>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</si>
  <si>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</si>
  <si>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</si>
  <si>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</si>
  <si>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</si>
  <si>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</si>
  <si>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</si>
  <si>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</si>
  <si>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</si>
  <si>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</si>
  <si>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</si>
  <si>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</si>
  <si>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</si>
  <si>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</si>
  <si>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</si>
  <si>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</si>
  <si>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</si>
  <si>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</si>
  <si>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</si>
  <si>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</si>
  <si>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</si>
  <si>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</si>
  <si>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</si>
  <si>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</si>
  <si>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</si>
  <si>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</si>
  <si>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</si>
  <si>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</si>
  <si>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</si>
  <si>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</si>
  <si>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</si>
  <si>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</si>
  <si>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</si>
  <si>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</si>
  <si>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</si>
  <si>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</si>
  <si>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</si>
  <si>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</si>
  <si>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</si>
  <si>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</si>
  <si>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</si>
  <si>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</si>
  <si>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</si>
  <si>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</si>
  <si>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</si>
  <si>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</si>
  <si>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</si>
  <si>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</si>
  <si>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</si>
  <si>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</si>
  <si>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</si>
  <si>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</si>
  <si>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</si>
  <si>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</si>
  <si>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</si>
  <si>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</si>
  <si>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</si>
  <si>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</si>
  <si>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</si>
  <si>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</si>
  <si>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</si>
  <si>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</si>
  <si>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</si>
  <si>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</si>
  <si>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</si>
  <si>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</si>
  <si>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</si>
  <si>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</si>
  <si>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</si>
  <si>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</si>
  <si>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</si>
  <si>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</si>
  <si>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</si>
  <si>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</si>
  <si>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</si>
  <si>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</si>
  <si>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</si>
  <si>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</si>
  <si>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</si>
  <si>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</si>
  <si>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</si>
  <si>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</si>
  <si>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</si>
  <si>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</si>
  <si>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</si>
  <si>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</si>
  <si>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</si>
  <si>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</si>
  <si>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</si>
  <si>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</si>
  <si>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</si>
  <si>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</si>
  <si>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</si>
  <si>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</si>
  <si>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</si>
  <si>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</si>
  <si>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</si>
  <si>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</si>
  <si>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</si>
  <si>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</si>
  <si>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</si>
  <si>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</si>
  <si>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</si>
  <si>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</si>
  <si>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</si>
  <si>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</si>
  <si>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</si>
  <si>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</si>
  <si>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</si>
  <si>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</si>
  <si>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</si>
  <si>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</si>
  <si>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</si>
  <si>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</si>
  <si>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</si>
  <si>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</si>
  <si>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</si>
  <si>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</si>
  <si>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</si>
  <si>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</si>
  <si>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</si>
  <si>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</si>
  <si>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</si>
  <si>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</si>
  <si>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</si>
  <si>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</si>
  <si>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</si>
  <si>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</si>
  <si>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</si>
  <si>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</si>
  <si>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</si>
  <si>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</si>
  <si>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</si>
  <si>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</si>
  <si>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</si>
  <si>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</si>
  <si>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</si>
  <si>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</si>
  <si>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</si>
  <si>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</si>
  <si>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</si>
  <si>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</si>
  <si>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</si>
  <si>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</si>
  <si>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</si>
  <si>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</si>
  <si>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</si>
  <si>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</si>
  <si>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</si>
  <si>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</si>
  <si>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</si>
  <si>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</si>
  <si>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</si>
  <si>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</si>
  <si>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</si>
  <si>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</si>
  <si>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</si>
  <si>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</si>
  <si>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</si>
  <si>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</si>
  <si>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</si>
  <si>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</si>
  <si>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</si>
  <si>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</si>
  <si>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</si>
  <si>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</si>
  <si>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</si>
  <si>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</si>
  <si>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</si>
  <si>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</si>
  <si>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</si>
  <si>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</si>
  <si>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</si>
  <si>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</si>
  <si>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</si>
  <si>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</si>
  <si>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</si>
  <si>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</si>
  <si>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</si>
  <si>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</si>
  <si>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</si>
  <si>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</si>
  <si>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</si>
  <si>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</si>
  <si>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</si>
  <si>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</si>
  <si>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</si>
  <si>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</si>
  <si>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</si>
  <si>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</si>
  <si>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</si>
  <si>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</si>
  <si>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</si>
  <si>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</si>
  <si>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</si>
  <si>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</si>
  <si>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</si>
  <si>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</si>
  <si>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</si>
  <si>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</si>
  <si>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</si>
  <si>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</si>
  <si>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</si>
  <si>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</si>
  <si>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</si>
  <si>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</si>
  <si>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</si>
  <si>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</si>
  <si>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</si>
  <si>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</si>
  <si>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</si>
  <si>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</si>
  <si>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</si>
  <si>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</si>
  <si>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</si>
  <si>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</si>
  <si>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</si>
  <si>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</si>
  <si>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</si>
  <si>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</si>
  <si>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</si>
  <si>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</si>
  <si>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</si>
  <si>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</si>
  <si>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</si>
  <si>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</si>
  <si>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</si>
  <si>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</si>
  <si>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</si>
  <si>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</si>
  <si>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</si>
  <si>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</si>
  <si>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</si>
  <si>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</si>
  <si>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</si>
  <si>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</si>
  <si>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</si>
  <si>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</si>
  <si>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</si>
  <si>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</si>
  <si>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</si>
  <si>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</si>
  <si>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</si>
  <si>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</si>
  <si>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</si>
  <si>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</si>
  <si>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</si>
  <si>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</si>
  <si>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</si>
  <si>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</si>
  <si>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</si>
  <si>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</si>
  <si>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</si>
  <si>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</si>
  <si>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</si>
  <si>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</si>
  <si>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</si>
  <si>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</si>
  <si>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</si>
  <si>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</si>
  <si>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</si>
  <si>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</si>
  <si>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</si>
  <si>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</si>
  <si>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</si>
  <si>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</si>
  <si>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</si>
  <si>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</si>
  <si>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</si>
  <si>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</si>
  <si>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</si>
  <si>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</si>
  <si>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</si>
  <si>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</si>
  <si>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</si>
  <si>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</si>
  <si>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</si>
  <si>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</si>
  <si>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</si>
  <si>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</si>
  <si>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</si>
  <si>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</si>
  <si>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</si>
  <si>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</si>
  <si>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</si>
  <si>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</si>
  <si>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</si>
  <si>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</si>
  <si>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</si>
  <si>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</si>
  <si>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</si>
  <si>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</si>
  <si>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</si>
  <si>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</si>
  <si>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</si>
  <si>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</si>
  <si>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</si>
  <si>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</si>
  <si>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</si>
  <si>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</si>
  <si>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</si>
  <si>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</si>
  <si>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</si>
  <si>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</si>
  <si>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</si>
  <si>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</si>
  <si>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</si>
  <si>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</si>
  <si>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</si>
  <si>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</si>
  <si>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</si>
  <si>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</si>
  <si>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</si>
  <si>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</si>
  <si>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</si>
  <si>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</si>
  <si>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</si>
  <si>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</si>
  <si>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</si>
  <si>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</si>
  <si>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</si>
  <si>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</si>
  <si>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</si>
  <si>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</si>
  <si>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</si>
  <si>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</si>
  <si>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</si>
  <si>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</si>
  <si>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</si>
  <si>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</si>
  <si>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</si>
  <si>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</si>
  <si>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</si>
  <si>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</si>
  <si>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</si>
  <si>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</si>
  <si>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</si>
  <si>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</si>
  <si>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</si>
  <si>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</si>
  <si>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</si>
  <si>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</si>
  <si>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</si>
  <si>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</si>
  <si>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</si>
  <si>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</si>
  <si>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</si>
  <si>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</si>
  <si>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</si>
  <si>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</si>
  <si>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</si>
  <si>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</si>
  <si>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</si>
  <si>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</si>
  <si>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</si>
  <si>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</si>
  <si>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</si>
  <si>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</si>
  <si>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</si>
  <si>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</si>
  <si>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</si>
  <si>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</si>
  <si>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</si>
  <si>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</si>
  <si>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</si>
  <si>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</si>
  <si>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</si>
  <si>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</si>
  <si>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</si>
  <si>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</si>
  <si>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</si>
  <si>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</si>
  <si>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</si>
  <si>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</si>
  <si>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</si>
  <si>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</si>
  <si>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</si>
  <si>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</si>
  <si>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</si>
  <si>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</si>
  <si>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</si>
  <si>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</si>
  <si>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</si>
  <si>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</si>
  <si>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</si>
  <si>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</si>
  <si>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</si>
  <si>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</si>
  <si>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</si>
  <si>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</si>
  <si>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</si>
  <si>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</si>
  <si>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</si>
  <si>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</si>
  <si>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</si>
  <si>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</si>
  <si>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</si>
  <si>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</si>
  <si>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</si>
  <si>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</si>
  <si>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</si>
  <si>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</si>
  <si>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</si>
  <si>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</si>
  <si>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</si>
  <si>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</si>
  <si>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</si>
  <si>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</si>
  <si>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</si>
  <si>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</si>
  <si>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</si>
  <si>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</si>
  <si>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</si>
  <si>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</si>
  <si>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</si>
  <si>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</si>
  <si>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</si>
  <si>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</si>
  <si>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</si>
  <si>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</si>
  <si>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</si>
  <si>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</si>
  <si>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</si>
  <si>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</si>
  <si>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</si>
  <si>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</si>
  <si>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</si>
  <si>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</si>
  <si>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</si>
  <si>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</si>
  <si>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</si>
  <si>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</si>
  <si>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</si>
  <si>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</si>
  <si>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</si>
  <si>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</si>
  <si>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</si>
  <si>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</si>
  <si>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</si>
  <si>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</si>
  <si>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</si>
  <si>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</si>
  <si>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</si>
  <si>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</si>
  <si>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</si>
  <si>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</si>
  <si>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</si>
  <si>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</si>
  <si>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</si>
  <si>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</si>
  <si>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</si>
  <si>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</si>
  <si>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</si>
  <si>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</si>
  <si>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</si>
  <si>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</si>
  <si>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</si>
  <si>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</si>
  <si>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</si>
  <si>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</si>
  <si>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</si>
  <si>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</si>
  <si>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</si>
  <si>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</si>
  <si>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</si>
  <si>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</si>
  <si>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</si>
  <si>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</si>
  <si>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</si>
  <si>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</si>
  <si>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</si>
  <si>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</si>
  <si>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</si>
  <si>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</si>
  <si>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</si>
  <si>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</si>
  <si>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</si>
  <si>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</si>
  <si>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</si>
  <si>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</si>
  <si>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</si>
  <si>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</si>
  <si>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</si>
  <si>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</si>
  <si>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</si>
  <si>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</si>
  <si>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</si>
  <si>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</si>
  <si>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</si>
  <si>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</si>
  <si>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</si>
  <si>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</si>
  <si>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</si>
  <si>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</si>
  <si>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</si>
  <si>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</si>
  <si>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</si>
  <si>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</si>
  <si>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</si>
  <si>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</si>
  <si>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</si>
  <si>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</si>
  <si>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</si>
  <si>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</si>
  <si>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</si>
  <si>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</si>
  <si>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</si>
  <si>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</si>
  <si>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</si>
  <si>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</si>
  <si>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</si>
  <si>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</si>
  <si>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</si>
  <si>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</si>
  <si>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</si>
  <si>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</si>
  <si>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</si>
  <si>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</si>
  <si>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</si>
  <si>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</si>
  <si>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</si>
  <si>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</si>
  <si>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</si>
  <si>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</si>
  <si>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</si>
  <si>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</si>
  <si>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</si>
  <si>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</si>
  <si>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</si>
  <si>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</si>
  <si>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</si>
  <si>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</si>
  <si>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</si>
  <si>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</si>
  <si>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</si>
  <si>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</si>
  <si>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</si>
  <si>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</si>
  <si>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</si>
  <si>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</si>
  <si>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</si>
  <si>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</si>
  <si>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</si>
  <si>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</si>
  <si>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</si>
  <si>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</si>
  <si>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</si>
  <si>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</si>
  <si>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</si>
  <si>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</si>
  <si>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</si>
  <si>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</si>
  <si>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</si>
  <si>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</si>
  <si>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</si>
  <si>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</si>
  <si>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</si>
  <si>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</si>
  <si>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</si>
  <si>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</si>
  <si>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</si>
  <si>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</si>
  <si>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</si>
  <si>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</si>
  <si>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</si>
  <si>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</si>
  <si>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</si>
  <si>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</si>
  <si>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</si>
  <si>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</si>
  <si>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</si>
  <si>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</si>
  <si>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</si>
  <si>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</si>
  <si>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</si>
  <si>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</si>
  <si>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</si>
  <si>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</si>
  <si>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</si>
  <si>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</si>
  <si>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</si>
  <si>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</si>
  <si>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</si>
  <si>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</si>
  <si>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</si>
  <si>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</si>
  <si>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</si>
  <si>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</si>
  <si>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</si>
  <si>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</si>
  <si>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</si>
  <si>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</si>
  <si>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</si>
  <si>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</si>
  <si>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</si>
  <si>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</si>
  <si>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</si>
  <si>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</si>
  <si>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</si>
  <si>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</si>
  <si>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</si>
  <si>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</si>
  <si>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</si>
  <si>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</si>
  <si>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</si>
  <si>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</si>
  <si>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</si>
  <si>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</si>
  <si>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</si>
  <si>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</si>
  <si>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</si>
  <si>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</si>
  <si>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</si>
  <si>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</si>
  <si>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</si>
  <si>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</si>
  <si>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</si>
  <si>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</si>
  <si>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</si>
  <si>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</si>
  <si>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</si>
  <si>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</si>
  <si>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</si>
  <si>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</si>
  <si>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</si>
  <si>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</si>
  <si>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</si>
  <si>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</si>
  <si>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</si>
  <si>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</si>
  <si>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</si>
  <si>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</si>
  <si>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</si>
  <si>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</si>
  <si>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</si>
  <si>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</si>
  <si>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</si>
  <si>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</si>
  <si>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</si>
  <si>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</si>
  <si>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</si>
  <si>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</si>
  <si>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</si>
  <si>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</si>
  <si>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</si>
  <si>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</si>
  <si>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</si>
  <si>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</si>
  <si>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</si>
  <si>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</si>
  <si>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</si>
  <si>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</si>
  <si>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</si>
  <si>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</si>
  <si>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</si>
  <si>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</si>
  <si>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</si>
  <si>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</si>
  <si>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</si>
  <si>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</si>
  <si>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</si>
  <si>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</si>
  <si>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</si>
  <si>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</si>
  <si>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</si>
  <si>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</si>
  <si>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</si>
  <si>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</si>
  <si>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</si>
  <si>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</si>
  <si>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</si>
  <si>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</si>
  <si>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</si>
  <si>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</si>
  <si>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</si>
  <si>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</si>
  <si>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</si>
  <si>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</si>
  <si>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</si>
  <si>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</si>
  <si>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</si>
  <si>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</si>
  <si>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</si>
  <si>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</si>
  <si>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</si>
  <si>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</si>
  <si>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</si>
  <si>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</si>
  <si>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</si>
  <si>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</si>
  <si>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</si>
  <si>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</si>
  <si>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</si>
  <si>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</si>
  <si>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</si>
  <si>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</si>
  <si>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</si>
  <si>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</si>
  <si>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</si>
  <si>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</si>
  <si>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</si>
  <si>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</si>
  <si>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</si>
  <si>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</si>
  <si>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</si>
  <si>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</si>
  <si>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</si>
  <si>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</si>
  <si>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</si>
  <si>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</si>
  <si>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</si>
  <si>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</si>
  <si>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</si>
  <si>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</si>
  <si>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</si>
  <si>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</si>
  <si>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</si>
  <si>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</si>
  <si>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</si>
  <si>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</si>
  <si>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</si>
  <si>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</si>
  <si>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</si>
  <si>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</si>
  <si>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</si>
  <si>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</si>
  <si>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</si>
  <si>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</si>
  <si>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</si>
  <si>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</si>
  <si>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</si>
  <si>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</si>
  <si>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</si>
  <si>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</si>
  <si>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</si>
  <si>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</si>
  <si>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</si>
  <si>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</si>
  <si>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</si>
  <si>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</si>
  <si>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</si>
  <si>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</si>
  <si>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</si>
  <si>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</si>
  <si>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</si>
  <si>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</si>
  <si>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</si>
  <si>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</si>
  <si>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</si>
  <si>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</si>
  <si>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</si>
  <si>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</si>
  <si>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</si>
  <si>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</si>
  <si>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</si>
  <si>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</si>
  <si>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</si>
  <si>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</si>
  <si>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</si>
  <si>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</si>
  <si>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</si>
  <si>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</si>
  <si>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</si>
  <si>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</si>
  <si>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</si>
  <si>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</si>
  <si>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</si>
  <si>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</si>
  <si>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</si>
  <si>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</si>
  <si>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</si>
  <si>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</si>
  <si>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</si>
  <si>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</si>
  <si>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</si>
  <si>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</si>
  <si>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</si>
  <si>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</si>
  <si>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</si>
  <si>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</si>
  <si>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</si>
  <si>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</si>
  <si>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</si>
  <si>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</si>
  <si>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</si>
  <si>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</si>
  <si>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</si>
  <si>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</si>
  <si>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</si>
  <si>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</si>
  <si>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</si>
  <si>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</si>
  <si>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</si>
  <si>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</si>
  <si>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</si>
  <si>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</si>
  <si>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</si>
  <si>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</si>
  <si>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</si>
  <si>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</si>
  <si>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</si>
  <si>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</si>
  <si>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</si>
  <si>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</si>
  <si>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</si>
  <si>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</si>
  <si>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</si>
  <si>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</si>
  <si>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</si>
  <si>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</si>
  <si>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</si>
  <si>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</si>
  <si>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</si>
  <si>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</si>
  <si>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</si>
  <si>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</si>
  <si>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</si>
  <si>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</si>
  <si>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</si>
  <si>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</si>
  <si>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</si>
  <si>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</si>
  <si>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</si>
  <si>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</si>
  <si>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</si>
  <si>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</si>
  <si>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</si>
  <si>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</si>
  <si>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</si>
  <si>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</si>
  <si>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</si>
  <si>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</si>
  <si>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</si>
  <si>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</si>
  <si>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</si>
  <si>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</si>
  <si>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</si>
  <si>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</si>
  <si>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</si>
  <si>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</si>
  <si>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</si>
  <si>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</si>
  <si>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</si>
  <si>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</si>
  <si>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</si>
  <si>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</si>
  <si>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</si>
  <si>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</si>
  <si>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</si>
  <si>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</si>
  <si>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</si>
  <si>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</si>
  <si>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</si>
  <si>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</si>
  <si>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</si>
  <si>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</si>
  <si>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</si>
  <si>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</si>
  <si>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</si>
  <si>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</si>
  <si>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</si>
  <si>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</si>
  <si>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</si>
  <si>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</si>
  <si>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</si>
  <si>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</si>
  <si>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</si>
  <si>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</si>
  <si>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</si>
  <si>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</si>
  <si>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</si>
  <si>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</si>
  <si>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</si>
  <si>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</si>
  <si>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</si>
  <si>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</si>
  <si>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</si>
  <si>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</si>
  <si>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</si>
  <si>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</si>
  <si>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</si>
  <si>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</si>
  <si>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</si>
  <si>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</si>
  <si>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</si>
  <si>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</si>
  <si>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</si>
  <si>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</si>
  <si>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</si>
  <si>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</si>
  <si>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</si>
  <si>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</si>
  <si>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</si>
  <si>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</si>
  <si>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</si>
  <si>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</si>
  <si>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</si>
  <si>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</si>
  <si>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</si>
  <si>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</si>
  <si>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</si>
  <si>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</si>
  <si>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</si>
  <si>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</si>
  <si>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</si>
  <si>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</si>
  <si>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</si>
  <si>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</si>
  <si>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</si>
  <si>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</si>
  <si>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</si>
  <si>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</si>
  <si>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</si>
  <si>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</si>
  <si>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</si>
  <si>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</si>
  <si>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</si>
  <si>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</si>
  <si>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</si>
  <si>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</si>
  <si>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</si>
  <si>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</si>
  <si>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</si>
  <si>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</si>
  <si>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</si>
  <si>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</si>
  <si>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</si>
  <si>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</si>
  <si>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</si>
  <si>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</si>
  <si>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</si>
  <si>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</si>
  <si>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</si>
  <si>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</si>
  <si>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</si>
  <si>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</si>
  <si>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</si>
  <si>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</si>
  <si>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</si>
  <si>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</si>
  <si>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</si>
  <si>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</si>
  <si>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</si>
  <si>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</si>
  <si>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</si>
  <si>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</si>
  <si>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</si>
  <si>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</si>
  <si>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</si>
  <si>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</si>
  <si>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</si>
  <si>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</si>
  <si>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</si>
  <si>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</si>
  <si>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</si>
  <si>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</si>
  <si>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</si>
  <si>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</si>
  <si>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</si>
  <si>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</si>
  <si>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</si>
  <si>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</si>
  <si>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</si>
  <si>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</si>
  <si>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</si>
  <si>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</si>
  <si>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</si>
  <si>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</si>
  <si>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</si>
  <si>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</si>
  <si>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</si>
  <si>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</si>
  <si>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</si>
  <si>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</si>
  <si>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</si>
  <si>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</si>
  <si>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</si>
  <si>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</si>
  <si>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</si>
  <si>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</si>
  <si>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</si>
  <si>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</si>
  <si>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</si>
  <si>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</si>
  <si>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</si>
  <si>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</si>
  <si>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</si>
  <si>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</si>
  <si>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</si>
  <si>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</si>
  <si>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</si>
  <si>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</si>
  <si>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</si>
  <si>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</si>
  <si>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</si>
  <si>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</si>
  <si>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</si>
  <si>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</si>
  <si>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</si>
  <si>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</si>
  <si>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</si>
  <si>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</si>
  <si>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</si>
  <si>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</si>
  <si>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</si>
  <si>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</si>
  <si>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</si>
  <si>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</si>
  <si>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</si>
  <si>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</si>
  <si>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</si>
  <si>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</si>
  <si>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</si>
  <si>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</si>
  <si>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</si>
  <si>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</si>
  <si>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</si>
  <si>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</si>
  <si>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</si>
  <si>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</si>
  <si>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</si>
  <si>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</si>
  <si>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</si>
  <si>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</si>
  <si>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</si>
  <si>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</si>
  <si>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</si>
  <si>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</si>
  <si>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</si>
  <si>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</si>
  <si>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</si>
  <si>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</si>
  <si>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</si>
  <si>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</si>
  <si>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</si>
  <si>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</si>
  <si>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</si>
  <si>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</si>
  <si>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</si>
  <si>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</si>
  <si>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</si>
  <si>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</si>
  <si>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</si>
  <si>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</si>
  <si>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</si>
  <si>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</si>
  <si>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</si>
  <si>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</si>
  <si>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</si>
  <si>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</si>
  <si>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</si>
  <si>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</si>
  <si>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</si>
  <si>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</si>
  <si>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</si>
  <si>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</si>
  <si>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</si>
  <si>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</si>
  <si>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</si>
  <si>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</si>
  <si>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</si>
  <si>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</si>
  <si>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</si>
  <si>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</si>
  <si>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</si>
  <si>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</si>
  <si>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</si>
  <si>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</si>
  <si>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</si>
  <si>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</si>
  <si>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</si>
  <si>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</si>
  <si>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</si>
  <si>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</si>
  <si>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</si>
  <si>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</si>
  <si>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</si>
  <si>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</si>
  <si>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</si>
  <si>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</si>
  <si>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</si>
  <si>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</si>
  <si>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</si>
  <si>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</si>
  <si>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</si>
  <si>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</si>
  <si>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</si>
  <si>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</si>
  <si>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</si>
  <si>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</si>
  <si>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</si>
  <si>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</si>
  <si>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</si>
  <si>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</si>
  <si>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</si>
  <si>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</si>
  <si>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</si>
  <si>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</si>
  <si>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</si>
  <si>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</si>
  <si>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</si>
  <si>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</si>
  <si>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</si>
  <si>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</si>
  <si>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</si>
  <si>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</si>
  <si>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</si>
  <si>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</si>
  <si>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</si>
  <si>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</si>
  <si>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</si>
  <si>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</si>
  <si>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</si>
  <si>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</si>
  <si>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</si>
  <si>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</si>
  <si>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</si>
  <si>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</si>
  <si>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</si>
  <si>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</si>
  <si>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</si>
  <si>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</si>
  <si>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</si>
  <si>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</si>
  <si>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</si>
  <si>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</si>
  <si>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</si>
  <si>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</si>
  <si>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</si>
  <si>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</si>
  <si>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</si>
  <si>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</si>
  <si>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</si>
  <si>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</si>
  <si>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</si>
  <si>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</si>
  <si>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</si>
  <si>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</si>
  <si>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</si>
  <si>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</si>
  <si>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</si>
  <si>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</si>
  <si>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</si>
  <si>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</si>
  <si>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</si>
  <si>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</si>
  <si>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</si>
  <si>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</si>
  <si>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</si>
  <si>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</si>
  <si>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</si>
  <si>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</si>
  <si>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</si>
  <si>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</si>
  <si>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</si>
  <si>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</si>
  <si>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</si>
  <si>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</si>
  <si>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</si>
  <si>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</si>
  <si>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</si>
  <si>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</si>
  <si>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</si>
  <si>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</si>
  <si>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</si>
  <si>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</si>
  <si>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</si>
  <si>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</si>
  <si>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</si>
  <si>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</si>
  <si>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</si>
  <si>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</si>
  <si>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</si>
  <si>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</si>
  <si>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</si>
  <si>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</si>
  <si>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</si>
  <si>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</si>
  <si>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</si>
  <si>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</si>
  <si>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</si>
  <si>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</si>
  <si>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</si>
  <si>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</si>
  <si>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</si>
  <si>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</si>
  <si>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</si>
  <si>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</si>
  <si>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</si>
  <si>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</si>
  <si>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</si>
  <si>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</si>
  <si>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</si>
  <si>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</si>
  <si>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</si>
  <si>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</si>
  <si>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</si>
  <si>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</si>
  <si>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</si>
  <si>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</si>
  <si>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</si>
  <si>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</si>
  <si>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</si>
  <si>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</si>
  <si>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</si>
  <si>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</si>
  <si>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</si>
  <si>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</si>
  <si>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</si>
  <si>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</si>
  <si>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</si>
  <si>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</si>
  <si>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</si>
  <si>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</si>
  <si>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</si>
  <si>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</si>
  <si>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</si>
  <si>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</si>
  <si>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</si>
  <si>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</si>
  <si>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</si>
  <si>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</si>
  <si>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</si>
  <si>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</si>
  <si>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</si>
  <si>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</si>
  <si>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</si>
  <si>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</si>
  <si>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</si>
  <si>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</si>
  <si>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</si>
  <si>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</si>
  <si>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</si>
  <si>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</si>
  <si>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</si>
  <si>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</si>
  <si>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</si>
  <si>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</si>
  <si>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</si>
  <si>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</si>
  <si>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</si>
  <si>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</si>
  <si>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</si>
  <si>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</si>
  <si>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</si>
  <si>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</si>
  <si>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</si>
  <si>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</si>
  <si>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</si>
  <si>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</si>
  <si>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</si>
  <si>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</si>
  <si>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</si>
  <si>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</si>
  <si>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</si>
  <si>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</si>
  <si>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</si>
  <si>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</si>
  <si>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</si>
  <si>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</si>
  <si>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</si>
  <si>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</si>
  <si>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</si>
  <si>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</si>
  <si>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</si>
  <si>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</si>
  <si>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</si>
  <si>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</si>
  <si>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</si>
  <si>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</si>
  <si>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</si>
  <si>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</si>
  <si>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</si>
  <si>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</si>
  <si>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</si>
  <si>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</si>
  <si>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</si>
  <si>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</si>
  <si>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</si>
  <si>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</si>
  <si>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</si>
  <si>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</si>
  <si>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</si>
  <si>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</si>
  <si>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</si>
  <si>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</si>
  <si>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</si>
  <si>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</si>
  <si>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</si>
  <si>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</si>
  <si>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</si>
  <si>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</si>
  <si>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</si>
  <si>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</si>
  <si>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</si>
  <si>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</si>
  <si>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</si>
  <si>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</si>
  <si>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</si>
  <si>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</si>
  <si>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</si>
  <si>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</si>
  <si>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</si>
  <si>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</si>
  <si>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</si>
  <si>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</si>
  <si>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</si>
  <si>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</si>
  <si>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</si>
  <si>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</si>
  <si>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</si>
  <si>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</si>
  <si>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</si>
  <si>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</si>
  <si>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</si>
  <si>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</si>
  <si>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</si>
  <si>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</si>
  <si>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</si>
  <si>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</si>
  <si>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</si>
  <si>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</si>
  <si>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</si>
  <si>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</si>
  <si>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</si>
  <si>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</si>
  <si>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</si>
  <si>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</si>
  <si>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</si>
  <si>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</si>
  <si>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</si>
  <si>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</si>
  <si>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</si>
  <si>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</si>
  <si>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</si>
  <si>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</si>
  <si>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</si>
  <si>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</si>
  <si>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</si>
  <si>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</si>
  <si>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</si>
  <si>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</si>
  <si>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</si>
  <si>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</si>
  <si>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</si>
  <si>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</si>
  <si>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</si>
  <si>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</si>
  <si>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</si>
  <si>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</si>
  <si>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</si>
  <si>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</si>
  <si>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</si>
  <si>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</si>
  <si>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</si>
  <si>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</si>
  <si>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</si>
  <si>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</si>
  <si>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</si>
  <si>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</si>
  <si>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</si>
  <si>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</si>
  <si>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</si>
  <si>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</si>
  <si>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</si>
  <si>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</si>
  <si>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</si>
  <si>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</si>
  <si>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</si>
  <si>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</si>
  <si>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</si>
  <si>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</si>
  <si>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</si>
  <si>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</si>
  <si>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</si>
  <si>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</si>
  <si>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</si>
  <si>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</si>
  <si>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</si>
  <si>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</si>
  <si>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</si>
  <si>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</si>
  <si>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</si>
  <si>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</si>
  <si>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</si>
  <si>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</si>
  <si>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</si>
  <si>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</si>
  <si>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</si>
  <si>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</si>
  <si>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</si>
  <si>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</si>
  <si>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</si>
  <si>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</si>
  <si>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</si>
  <si>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</si>
  <si>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</si>
  <si>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</si>
  <si>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</si>
  <si>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</si>
  <si>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</si>
  <si>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</si>
  <si>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</si>
  <si>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</si>
  <si>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</si>
  <si>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</si>
  <si>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</si>
  <si>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</si>
  <si>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</si>
  <si>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</si>
  <si>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</si>
  <si>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</si>
  <si>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</si>
  <si>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</si>
  <si>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</si>
  <si>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</si>
  <si>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</si>
  <si>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</si>
  <si>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</si>
  <si>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</si>
  <si>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</si>
  <si>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</si>
  <si>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</si>
  <si>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</si>
  <si>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</si>
  <si>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</si>
  <si>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</si>
  <si>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</si>
  <si>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</si>
  <si>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</si>
  <si>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</si>
  <si>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</si>
  <si>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</si>
  <si>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</si>
  <si>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</si>
  <si>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</si>
  <si>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</si>
  <si>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</si>
  <si>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</si>
  <si>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</si>
  <si>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</si>
  <si>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</si>
  <si>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</si>
  <si>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</si>
  <si>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</si>
  <si>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</si>
  <si>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</si>
  <si>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</si>
  <si>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</si>
  <si>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</si>
  <si>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</si>
  <si>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</si>
  <si>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</si>
  <si>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</si>
  <si>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</si>
  <si>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</si>
  <si>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</si>
  <si>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</si>
  <si>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</si>
  <si>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</si>
  <si>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</si>
  <si>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</si>
  <si>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</si>
  <si>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</si>
  <si>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</si>
  <si>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</si>
  <si>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</si>
  <si>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</si>
  <si>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</si>
  <si>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</si>
  <si>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</si>
  <si>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</si>
  <si>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</si>
  <si>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</si>
  <si>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</si>
  <si>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</si>
  <si>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</si>
  <si>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</si>
  <si>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</si>
  <si>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</si>
  <si>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</si>
  <si>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</si>
  <si>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</si>
  <si>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</si>
  <si>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</si>
  <si>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</si>
  <si>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</si>
  <si>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</si>
  <si>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</si>
  <si>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</si>
  <si>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</si>
  <si>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</si>
  <si>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</si>
  <si>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</si>
  <si>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</si>
  <si>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</si>
  <si>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</si>
  <si>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</si>
  <si>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</si>
  <si>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</si>
  <si>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</si>
  <si>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</si>
  <si>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</si>
  <si>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</si>
  <si>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</si>
  <si>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</si>
  <si>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</si>
  <si>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</si>
  <si>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</si>
  <si>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</si>
  <si>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</si>
  <si>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</si>
  <si>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</si>
  <si>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</si>
  <si>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</si>
  <si>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</si>
  <si>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</si>
  <si>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</si>
  <si>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</si>
  <si>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</si>
  <si>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</si>
  <si>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</si>
  <si>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</si>
  <si>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</si>
  <si>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</si>
  <si>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</si>
  <si>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</si>
  <si>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</si>
  <si>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</si>
  <si>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</si>
  <si>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</si>
  <si>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</si>
  <si>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</si>
  <si>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</si>
  <si>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</si>
  <si>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</si>
  <si>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</si>
  <si>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</si>
  <si>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</si>
  <si>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</si>
  <si>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</si>
  <si>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</si>
  <si>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</si>
  <si>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</si>
  <si>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</si>
  <si>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</si>
  <si>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</si>
  <si>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</si>
  <si>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</si>
  <si>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</si>
  <si>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</si>
  <si>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</si>
  <si>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</si>
  <si>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</si>
  <si>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</si>
  <si>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</si>
  <si>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</si>
  <si>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</si>
  <si>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</si>
  <si>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</si>
  <si>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</si>
  <si>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</si>
  <si>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</si>
  <si>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</si>
  <si>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</si>
  <si>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</si>
  <si>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</si>
  <si>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</si>
  <si>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</si>
  <si>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</si>
  <si>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</si>
  <si>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</si>
  <si>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</si>
  <si>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</si>
  <si>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</si>
  <si>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</si>
  <si>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</si>
  <si>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</si>
  <si>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</si>
  <si>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</si>
  <si>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</si>
  <si>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</si>
  <si>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</si>
  <si>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</si>
  <si>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</si>
  <si>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</si>
  <si>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</si>
  <si>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</si>
  <si>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</si>
  <si>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</si>
  <si>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</si>
  <si>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</si>
  <si>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</si>
  <si>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</si>
  <si>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</si>
  <si>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</si>
  <si>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</si>
  <si>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</si>
  <si>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</si>
  <si>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</si>
  <si>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</si>
  <si>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</si>
  <si>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</si>
  <si>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</si>
  <si>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</si>
  <si>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</si>
  <si>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</si>
  <si>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</si>
  <si>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</si>
  <si>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</si>
  <si>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</si>
  <si>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</si>
  <si>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</si>
  <si>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</si>
  <si>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</si>
  <si>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</si>
  <si>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</si>
  <si>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</si>
  <si>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</si>
  <si>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</si>
  <si>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</si>
  <si>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</si>
  <si>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</si>
  <si>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</si>
  <si>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</si>
  <si>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</si>
  <si>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</si>
  <si>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</si>
  <si>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</si>
  <si>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</si>
  <si>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</si>
  <si>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</si>
  <si>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</si>
  <si>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</si>
  <si>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</si>
  <si>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</si>
  <si>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</si>
  <si>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</si>
  <si>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</si>
  <si>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</si>
  <si>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</si>
  <si>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</si>
  <si>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</si>
  <si>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</si>
  <si>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</si>
  <si>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</si>
  <si>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</si>
  <si>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</si>
  <si>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</si>
  <si>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</si>
  <si>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</si>
  <si>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</si>
  <si>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</si>
  <si>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</si>
  <si>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</si>
  <si>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</si>
  <si>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</si>
  <si>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</si>
  <si>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</si>
  <si>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</si>
  <si>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</si>
  <si>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</si>
  <si>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</si>
  <si>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</si>
  <si>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</si>
  <si>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</si>
  <si>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</si>
  <si>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</si>
  <si>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</si>
  <si>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</si>
  <si>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</si>
  <si>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</si>
  <si>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</si>
  <si>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</si>
  <si>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</si>
  <si>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</si>
  <si>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</si>
  <si>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</si>
  <si>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</si>
  <si>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</si>
  <si>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</si>
  <si>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</si>
  <si>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</si>
  <si>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</si>
  <si>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</si>
  <si>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</si>
  <si>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</si>
  <si>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</si>
  <si>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</si>
  <si>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</si>
  <si>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</si>
  <si>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</si>
  <si>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</si>
  <si>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</si>
  <si>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</si>
  <si>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</si>
  <si>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</si>
  <si>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</si>
  <si>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</si>
  <si>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</si>
  <si>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</si>
  <si>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</si>
  <si>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</si>
  <si>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</si>
  <si>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</si>
  <si>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</si>
  <si>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</si>
  <si>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</si>
  <si>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</si>
  <si>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</si>
  <si>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</si>
  <si>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</si>
  <si>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</si>
  <si>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</si>
  <si>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</si>
  <si>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</si>
  <si>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</si>
  <si>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</si>
  <si>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</si>
  <si>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</si>
  <si>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</si>
  <si>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</si>
  <si>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</si>
  <si>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</si>
  <si>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</si>
  <si>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</si>
  <si>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</si>
  <si>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</si>
  <si>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</si>
  <si>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</si>
  <si>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</si>
  <si>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</si>
  <si>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</si>
  <si>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</si>
  <si>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</si>
  <si>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</si>
  <si>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</si>
  <si>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</si>
  <si>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</si>
  <si>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</si>
  <si>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</si>
  <si>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</si>
  <si>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</si>
  <si>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</si>
  <si>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</si>
  <si>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</si>
  <si>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</si>
  <si>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</si>
  <si>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</si>
  <si>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</si>
  <si>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</si>
  <si>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</si>
  <si>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</si>
  <si>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</si>
  <si>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</si>
  <si>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</si>
  <si>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</si>
  <si>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</si>
  <si>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</si>
  <si>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</si>
  <si>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</si>
  <si>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</si>
  <si>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</si>
  <si>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</si>
  <si>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</si>
  <si>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</si>
  <si>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</si>
  <si>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</si>
  <si>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</si>
  <si>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</si>
  <si>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</si>
  <si>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</si>
  <si>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</si>
  <si>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</si>
  <si>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</si>
  <si>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</si>
  <si>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</si>
  <si>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</si>
  <si>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</si>
  <si>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</si>
  <si>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</si>
  <si>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</si>
  <si>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</si>
  <si>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</si>
  <si>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</si>
  <si>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</si>
  <si>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</si>
  <si>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</si>
  <si>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</si>
  <si>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</si>
  <si>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</si>
  <si>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</si>
  <si>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</si>
  <si>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</si>
  <si>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</si>
  <si>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</si>
  <si>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</si>
  <si>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</si>
  <si>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</si>
  <si>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</si>
  <si>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</si>
  <si>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</si>
  <si>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</si>
  <si>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</si>
  <si>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</si>
  <si>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</si>
  <si>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</si>
  <si>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</si>
  <si>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</si>
  <si>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</si>
  <si>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</si>
  <si>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</si>
  <si>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</si>
  <si>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</si>
  <si>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</si>
  <si>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</si>
  <si>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</si>
  <si>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</si>
  <si>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</si>
  <si>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</si>
  <si>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</si>
  <si>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</si>
  <si>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</si>
  <si>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</si>
  <si>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</si>
  <si>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</si>
  <si>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</si>
  <si>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</si>
  <si>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</si>
  <si>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</si>
  <si>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</si>
  <si>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</si>
  <si>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</si>
  <si>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</si>
  <si>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</si>
  <si>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</si>
  <si>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</si>
  <si>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</si>
  <si>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</si>
  <si>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</si>
  <si>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</si>
  <si>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</si>
  <si>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</si>
  <si>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</si>
  <si>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</si>
  <si>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</si>
  <si>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</si>
  <si>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</si>
  <si>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</si>
  <si>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</si>
  <si>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</si>
  <si>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</si>
  <si>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</si>
  <si>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</si>
  <si>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</si>
  <si>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</si>
  <si>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</si>
  <si>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</si>
  <si>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</si>
  <si>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</si>
  <si>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</si>
  <si>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</si>
  <si>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</si>
  <si>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</si>
  <si>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</si>
  <si>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</si>
  <si>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</si>
  <si>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</si>
  <si>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</si>
  <si>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</si>
  <si>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</si>
  <si>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</si>
  <si>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</si>
  <si>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</si>
  <si>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</si>
  <si>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</si>
  <si>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</si>
  <si>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</si>
  <si>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</si>
  <si>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</si>
  <si>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</si>
  <si>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</si>
  <si>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</si>
  <si>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</si>
  <si>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</si>
  <si>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</si>
  <si>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</si>
  <si>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</si>
  <si>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</si>
  <si>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</si>
  <si>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</si>
  <si>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</si>
  <si>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</si>
  <si>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</si>
  <si>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</si>
  <si>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</si>
  <si>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</si>
  <si>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</si>
  <si>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</si>
  <si>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</si>
  <si>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</si>
  <si>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</si>
  <si>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</si>
  <si>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</si>
  <si>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</si>
  <si>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</si>
  <si>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</si>
  <si>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</si>
  <si>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</si>
  <si>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</si>
  <si>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</si>
  <si>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</si>
  <si>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</si>
  <si>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</si>
  <si>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</si>
  <si>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</si>
  <si>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</si>
  <si>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</si>
  <si>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</si>
  <si>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</si>
  <si>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</si>
  <si>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</si>
  <si>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</si>
  <si>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</si>
  <si>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</si>
  <si>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</si>
  <si>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</si>
  <si>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</si>
  <si>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</si>
  <si>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</si>
  <si>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</si>
  <si>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</si>
  <si>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</si>
  <si>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</si>
  <si>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</si>
  <si>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</si>
  <si>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</si>
  <si>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</si>
  <si>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</si>
  <si>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</si>
  <si>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</si>
  <si>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</si>
  <si>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</si>
  <si>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</si>
  <si>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</si>
  <si>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</si>
  <si>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</si>
  <si>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</si>
  <si>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</si>
  <si>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</si>
  <si>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</si>
  <si>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</si>
  <si>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</si>
  <si>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</si>
  <si>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</si>
  <si>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</si>
  <si>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</si>
  <si>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</si>
  <si>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</si>
  <si>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</si>
  <si>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</si>
  <si>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</si>
  <si>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</si>
  <si>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</si>
  <si>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</si>
  <si>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</si>
  <si>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</si>
  <si>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</si>
  <si>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</si>
  <si>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</si>
  <si>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</si>
  <si>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</si>
  <si>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</si>
  <si>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</si>
  <si>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</si>
  <si>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</si>
  <si>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</si>
  <si>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</si>
  <si>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</si>
  <si>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</si>
  <si>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</si>
  <si>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</si>
  <si>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</si>
  <si>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</si>
  <si>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</si>
  <si>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</si>
  <si>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</si>
  <si>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</si>
  <si>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</si>
  <si>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</si>
  <si>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</si>
  <si>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</si>
  <si>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</si>
  <si>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</si>
  <si>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</si>
  <si>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</si>
  <si>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</si>
  <si>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</si>
  <si>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</si>
  <si>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</si>
  <si>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</si>
  <si>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</si>
  <si>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</si>
  <si>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</si>
  <si>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</si>
  <si>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</si>
  <si>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</si>
  <si>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</si>
  <si>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</si>
  <si>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</si>
  <si>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</si>
  <si>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</si>
  <si>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</si>
  <si>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</si>
  <si>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</si>
  <si>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</si>
  <si>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</si>
  <si>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</si>
  <si>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</si>
  <si>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</si>
  <si>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</si>
  <si>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</si>
  <si>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</si>
  <si>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</si>
  <si>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</si>
  <si>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</si>
  <si>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</si>
  <si>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</si>
  <si>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</si>
  <si>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</si>
  <si>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</si>
  <si>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</si>
  <si>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</si>
  <si>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</si>
  <si>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</si>
  <si>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</si>
  <si>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</si>
  <si>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</si>
  <si>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</si>
  <si>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</si>
  <si>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</si>
  <si>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</si>
  <si>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</si>
  <si>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</si>
  <si>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</si>
  <si>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</si>
  <si>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</si>
  <si>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</si>
  <si>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</si>
  <si>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</si>
  <si>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</si>
  <si>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</si>
  <si>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</si>
  <si>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</si>
  <si>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</si>
  <si>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</si>
  <si>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</si>
  <si>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</si>
  <si>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</si>
  <si>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</si>
  <si>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</si>
  <si>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</si>
  <si>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</si>
  <si>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</si>
  <si>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</si>
  <si>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</si>
  <si>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</si>
  <si>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</si>
  <si>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</si>
  <si>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</si>
  <si>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</si>
  <si>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</si>
  <si>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</si>
  <si>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</si>
  <si>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</si>
  <si>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</si>
  <si>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</si>
  <si>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</si>
  <si>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</si>
  <si>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</si>
  <si>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</si>
  <si>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</si>
  <si>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</si>
  <si>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</si>
  <si>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</si>
  <si>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</si>
  <si>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</si>
  <si>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</si>
  <si>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</si>
  <si>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</si>
  <si>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</si>
  <si>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</si>
  <si>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</si>
  <si>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</si>
  <si>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</si>
  <si>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</si>
  <si>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</si>
  <si>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</si>
  <si>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</si>
  <si>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</si>
  <si>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</si>
  <si>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</si>
  <si>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</si>
  <si>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</si>
  <si>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</si>
  <si>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</si>
  <si>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</si>
  <si>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</si>
  <si>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</si>
  <si>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</si>
  <si>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</si>
  <si>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</si>
  <si>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</si>
  <si>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</si>
  <si>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</si>
  <si>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</si>
  <si>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</si>
  <si>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</si>
  <si>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</si>
  <si>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</si>
  <si>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</si>
  <si>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</si>
  <si>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</si>
  <si>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</si>
  <si>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</si>
  <si>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</si>
  <si>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</si>
  <si>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</si>
  <si>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</si>
  <si>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</si>
  <si>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</si>
  <si>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</si>
  <si>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</si>
  <si>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</si>
  <si>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</si>
  <si>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</si>
  <si>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</si>
  <si>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</si>
  <si>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</si>
  <si>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</si>
  <si>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</si>
  <si>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</si>
  <si>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</si>
  <si>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</si>
  <si>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</si>
  <si>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</si>
  <si>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</si>
  <si>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</si>
  <si>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</si>
  <si>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</si>
  <si>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</si>
  <si>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</si>
  <si>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</si>
  <si>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</si>
  <si>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</si>
  <si>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</si>
  <si>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</si>
  <si>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</si>
  <si>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</si>
  <si>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</si>
  <si>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</si>
  <si>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</si>
  <si>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</si>
  <si>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</si>
  <si>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</si>
  <si>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</si>
  <si>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</si>
  <si>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</si>
  <si>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</si>
  <si>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</si>
  <si>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</si>
  <si>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</si>
  <si>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</si>
  <si>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</si>
  <si>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</si>
  <si>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</si>
  <si>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</si>
  <si>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</si>
  <si>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</si>
  <si>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</si>
  <si>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</si>
  <si>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</si>
  <si>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</si>
  <si>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</si>
  <si>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</si>
  <si>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</si>
  <si>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</si>
  <si>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</si>
  <si>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</si>
  <si>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</si>
  <si>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</si>
  <si>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</si>
  <si>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</si>
  <si>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</si>
  <si>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</si>
  <si>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</si>
  <si>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</si>
  <si>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</si>
  <si>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</si>
  <si>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</si>
  <si>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</si>
  <si>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</si>
  <si>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</si>
  <si>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</si>
  <si>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</si>
  <si>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</si>
  <si>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</si>
  <si>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</si>
  <si>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</si>
  <si>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</si>
  <si>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</si>
  <si>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</si>
  <si>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</si>
  <si>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</si>
  <si>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</si>
  <si>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</si>
  <si>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</si>
  <si>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</si>
  <si>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</si>
  <si>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</si>
  <si>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</si>
  <si>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</si>
  <si>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</si>
  <si>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</si>
  <si>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</si>
  <si>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</si>
  <si>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</si>
  <si>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</si>
  <si>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</si>
  <si>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</si>
  <si>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</si>
  <si>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</si>
  <si>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</si>
  <si>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</si>
  <si>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</si>
  <si>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</si>
  <si>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</si>
  <si>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</si>
  <si>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</si>
  <si>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</si>
  <si>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</si>
  <si>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</si>
  <si>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</si>
  <si>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</si>
  <si>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</si>
  <si>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</si>
  <si>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</si>
  <si>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</si>
  <si>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</si>
  <si>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</si>
  <si>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</si>
  <si>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</si>
  <si>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</si>
  <si>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</si>
  <si>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</si>
  <si>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</si>
  <si>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</si>
  <si>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</si>
  <si>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</si>
  <si>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</si>
  <si>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</si>
  <si>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</si>
  <si>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</si>
  <si>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</si>
  <si>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</si>
  <si>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</si>
  <si>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</si>
  <si>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</si>
  <si>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</si>
  <si>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</si>
  <si>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</si>
  <si>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</si>
  <si>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</si>
  <si>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</si>
  <si>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</si>
  <si>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</si>
  <si>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</si>
  <si>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</si>
  <si>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</si>
  <si>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</si>
  <si>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</si>
  <si>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</si>
  <si>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</si>
  <si>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</si>
  <si>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</si>
  <si>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</si>
  <si>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</si>
  <si>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</si>
  <si>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</si>
  <si>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</si>
  <si>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</si>
  <si>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</si>
  <si>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</si>
  <si>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</si>
  <si>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</si>
  <si>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</si>
  <si>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</si>
  <si>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</si>
  <si>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</si>
  <si>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</si>
  <si>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</si>
  <si>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</si>
  <si>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</si>
  <si>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</si>
  <si>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</si>
  <si>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</si>
  <si>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</si>
  <si>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</si>
  <si>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</si>
  <si>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</si>
  <si>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</si>
  <si>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</si>
  <si>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</si>
  <si>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</si>
  <si>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</si>
  <si>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</si>
  <si>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</si>
  <si>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</si>
  <si>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</si>
  <si>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</si>
  <si>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</si>
  <si>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</si>
  <si>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</si>
  <si>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</si>
  <si>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</si>
  <si>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</si>
  <si>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</si>
  <si>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</si>
  <si>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</si>
  <si>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</si>
  <si>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</si>
  <si>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</si>
  <si>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</si>
  <si>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</si>
  <si>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</si>
  <si>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</si>
  <si>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</si>
  <si>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</si>
  <si>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</si>
  <si>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</si>
  <si>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</si>
  <si>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</si>
  <si>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</si>
  <si>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</si>
  <si>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</si>
  <si>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</si>
  <si>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</si>
  <si>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</si>
  <si>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</si>
  <si>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</si>
  <si>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</si>
  <si>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</si>
  <si>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</si>
  <si>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</si>
  <si>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</si>
  <si>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</si>
  <si>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</si>
  <si>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</si>
  <si>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</si>
  <si>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</si>
  <si>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</si>
  <si>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</si>
  <si>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</si>
  <si>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</si>
  <si>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</si>
  <si>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</si>
  <si>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</si>
  <si>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</si>
  <si>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</si>
  <si>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</si>
  <si>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</si>
  <si>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</si>
  <si>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</si>
  <si>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</si>
  <si>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</si>
  <si>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</si>
  <si>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</si>
  <si>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</si>
  <si>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</si>
  <si>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</si>
  <si>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</si>
  <si>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</si>
  <si>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</si>
  <si>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</si>
  <si>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</si>
  <si>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</si>
  <si>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</si>
  <si>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</si>
  <si>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</si>
  <si>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</si>
  <si>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</si>
  <si>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</si>
  <si>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</si>
  <si>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</si>
  <si>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</si>
  <si>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</si>
  <si>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</si>
  <si>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</si>
  <si>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</si>
  <si>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</si>
  <si>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</si>
  <si>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</si>
  <si>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</si>
  <si>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</si>
  <si>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</si>
  <si>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</si>
  <si>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</si>
  <si>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</si>
  <si>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</si>
  <si>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</si>
  <si>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</si>
  <si>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</si>
  <si>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</si>
  <si>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</si>
  <si>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</si>
  <si>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</si>
  <si>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</si>
  <si>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</si>
  <si>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</si>
  <si>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</si>
  <si>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</si>
  <si>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</si>
  <si>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</si>
  <si>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</si>
  <si>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</si>
  <si>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</si>
  <si>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</si>
  <si>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</si>
  <si>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</si>
  <si>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</si>
  <si>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</si>
  <si>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</si>
  <si>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</si>
  <si>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</si>
  <si>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</si>
  <si>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</si>
  <si>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</si>
  <si>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</si>
  <si>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</si>
  <si>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</si>
  <si>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</si>
  <si>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</si>
  <si>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</si>
  <si>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</si>
  <si>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</si>
  <si>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</si>
  <si>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</si>
  <si>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</si>
  <si>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</si>
  <si>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</si>
  <si>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</si>
  <si>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</si>
  <si>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</si>
  <si>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</si>
  <si>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</si>
  <si>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</si>
  <si>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</si>
  <si>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</si>
  <si>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</si>
  <si>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</si>
  <si>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</si>
  <si>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</si>
  <si>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</si>
  <si>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</si>
  <si>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</si>
  <si>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</si>
  <si>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</si>
  <si>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</si>
  <si>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</si>
  <si>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</si>
  <si>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</si>
  <si>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</si>
  <si>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</si>
  <si>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</si>
  <si>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</si>
  <si>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</si>
  <si>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</si>
  <si>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</si>
  <si>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</si>
  <si>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</si>
  <si>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</si>
  <si>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</si>
  <si>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</si>
  <si>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</si>
  <si>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</si>
  <si>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</si>
  <si>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</si>
  <si>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</si>
  <si>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</si>
  <si>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</si>
  <si>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</si>
  <si>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</si>
  <si>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</si>
  <si>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</si>
  <si>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</si>
  <si>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</si>
  <si>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</si>
  <si>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</si>
  <si>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</si>
  <si>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</si>
  <si>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</si>
  <si>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</si>
  <si>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</si>
  <si>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</si>
  <si>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</si>
  <si>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</si>
  <si>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</si>
  <si>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</si>
  <si>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</si>
  <si>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</si>
  <si>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</si>
  <si>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</si>
  <si>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</si>
  <si>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</si>
  <si>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</si>
  <si>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</si>
  <si>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</si>
  <si>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</si>
  <si>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</si>
  <si>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</si>
  <si>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</si>
  <si>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</si>
  <si>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</si>
  <si>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</si>
  <si>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</si>
  <si>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</si>
  <si>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</si>
  <si>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</si>
  <si>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</si>
  <si>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</si>
  <si>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</si>
  <si>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</si>
  <si>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</si>
  <si>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</si>
  <si>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</si>
  <si>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</si>
  <si>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</si>
  <si>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</si>
  <si>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</si>
  <si>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</si>
  <si>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</si>
  <si>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</si>
  <si>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</si>
  <si>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</si>
  <si>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</si>
  <si>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</si>
  <si>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</si>
  <si>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</si>
  <si>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</si>
  <si>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</si>
  <si>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</si>
  <si>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</si>
  <si>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</si>
  <si>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</si>
  <si>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</si>
  <si>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</si>
  <si>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</si>
  <si>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</si>
  <si>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</si>
  <si>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</si>
  <si>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</si>
  <si>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</si>
  <si>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</si>
  <si>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</si>
  <si>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</si>
  <si>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</si>
  <si>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</si>
  <si>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</si>
  <si>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</si>
  <si>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</si>
  <si>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</si>
  <si>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</si>
  <si>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</si>
  <si>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</si>
  <si>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</si>
  <si>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</si>
  <si>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</si>
  <si>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</si>
  <si>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</si>
  <si>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</si>
  <si>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</si>
  <si>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</si>
  <si>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</si>
  <si>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</si>
  <si>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</si>
  <si>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</si>
  <si>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</si>
  <si>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</si>
  <si>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</si>
  <si>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</si>
  <si>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</si>
  <si>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</si>
  <si>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</si>
  <si>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</si>
  <si>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</si>
  <si>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</si>
  <si>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</si>
  <si>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</si>
  <si>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</si>
  <si>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</si>
  <si>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</si>
  <si>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</si>
  <si>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</si>
  <si>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</si>
  <si>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</si>
  <si>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</si>
  <si>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</si>
  <si>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</si>
  <si>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</si>
  <si>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</si>
  <si>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</si>
  <si>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</si>
  <si>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</si>
  <si>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</si>
  <si>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</si>
  <si>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</si>
  <si>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</si>
  <si>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</si>
  <si>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</si>
  <si>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</si>
  <si>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</si>
  <si>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</si>
  <si>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</si>
  <si>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</si>
  <si>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</si>
  <si>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</si>
  <si>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</si>
  <si>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</si>
  <si>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</si>
  <si>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</si>
  <si>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</si>
  <si>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</si>
  <si>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</si>
  <si>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</si>
  <si>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</si>
  <si>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</si>
  <si>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</si>
  <si>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</si>
  <si>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</si>
  <si>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</si>
  <si>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</si>
  <si>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</si>
  <si>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</si>
  <si>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</si>
  <si>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</si>
  <si>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</si>
  <si>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</si>
  <si>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</si>
  <si>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</si>
  <si>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</si>
  <si>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</si>
  <si>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</si>
  <si>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</si>
  <si>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</si>
  <si>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</si>
  <si>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</si>
  <si>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</si>
  <si>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</si>
  <si>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</si>
  <si>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</si>
  <si>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</si>
  <si>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</si>
  <si>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</si>
  <si>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</si>
  <si>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</si>
  <si>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</si>
  <si>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</si>
  <si>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</si>
  <si>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</si>
  <si>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</si>
  <si>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</si>
  <si>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</si>
  <si>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</si>
  <si>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</si>
  <si>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</si>
  <si>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</si>
  <si>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</si>
  <si>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</si>
  <si>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</si>
  <si>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</si>
  <si>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</si>
  <si>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</si>
  <si>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</si>
  <si>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</si>
  <si>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</si>
  <si>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</si>
  <si>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</si>
  <si>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</si>
  <si>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</si>
  <si>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</si>
  <si>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</si>
  <si>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</si>
  <si>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</si>
  <si>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</si>
  <si>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</si>
  <si>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</si>
  <si>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</si>
  <si>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</si>
  <si>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</si>
  <si>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</si>
  <si>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</si>
  <si>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</si>
  <si>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</si>
  <si>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</si>
  <si>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</si>
  <si>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</si>
  <si>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</si>
  <si>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</si>
  <si>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</si>
  <si>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</si>
  <si>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</si>
  <si>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</si>
  <si>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</si>
  <si>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</si>
  <si>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</si>
  <si>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</si>
  <si>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</si>
  <si>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</si>
  <si>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</si>
  <si>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</si>
  <si>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</si>
  <si>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</si>
  <si>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</si>
  <si>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</si>
  <si>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</si>
  <si>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</si>
  <si>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</si>
  <si>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</si>
  <si>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</si>
  <si>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</si>
  <si>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</si>
  <si>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</si>
  <si>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</si>
  <si>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</si>
  <si>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</si>
  <si>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</si>
  <si>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</si>
  <si>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</si>
  <si>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</si>
  <si>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</si>
  <si>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</si>
  <si>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</si>
  <si>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</si>
  <si>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</si>
  <si>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</si>
  <si>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</si>
  <si>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</si>
  <si>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</si>
  <si>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</si>
  <si>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</si>
  <si>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</si>
  <si>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</si>
  <si>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</si>
  <si>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</si>
  <si>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</si>
  <si>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</si>
  <si>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</si>
  <si>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</si>
  <si>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</si>
  <si>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</si>
  <si>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</si>
  <si>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</si>
  <si>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</si>
  <si>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</si>
  <si>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</si>
  <si>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</si>
  <si>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</si>
  <si>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</si>
  <si>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</si>
  <si>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</si>
  <si>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</si>
  <si>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</si>
  <si>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</si>
  <si>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</si>
  <si>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</si>
  <si>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</si>
  <si>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</si>
  <si>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</si>
  <si>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</si>
  <si>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</si>
  <si>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</si>
  <si>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</si>
  <si>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</si>
  <si>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</si>
  <si>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</si>
  <si>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</si>
  <si>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</si>
  <si>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</si>
  <si>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</si>
  <si>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</si>
  <si>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</si>
  <si>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</si>
  <si>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</si>
  <si>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</si>
  <si>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</si>
  <si>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</si>
  <si>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</si>
  <si>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</si>
  <si>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</si>
  <si>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</si>
  <si>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</si>
  <si>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</si>
  <si>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</si>
  <si>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</si>
  <si>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</si>
  <si>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</si>
  <si>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</si>
  <si>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</si>
  <si>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</si>
  <si>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</si>
  <si>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</si>
  <si>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</si>
  <si>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</si>
  <si>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</si>
  <si>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</si>
  <si>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</si>
  <si>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</si>
  <si>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</si>
  <si>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</si>
  <si>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</si>
  <si>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</si>
  <si>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</si>
  <si>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</si>
  <si>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</si>
  <si>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</si>
  <si>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</si>
  <si>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</si>
  <si>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</si>
  <si>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</si>
  <si>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</si>
  <si>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</si>
  <si>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</si>
  <si>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</si>
  <si>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</si>
  <si>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</si>
  <si>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</si>
  <si>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</si>
  <si>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</si>
  <si>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</si>
  <si>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</si>
  <si>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</si>
  <si>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</si>
  <si>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</si>
  <si>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</si>
  <si>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</si>
  <si>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</si>
  <si>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</si>
  <si>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</si>
  <si>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</si>
  <si>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</si>
  <si>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</si>
  <si>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</si>
  <si>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</si>
  <si>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</si>
  <si>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</si>
  <si>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</si>
  <si>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</si>
  <si>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</si>
  <si>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</si>
  <si>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</si>
  <si>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</si>
  <si>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</si>
  <si>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</si>
  <si>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</si>
  <si>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</si>
  <si>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</si>
  <si>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</si>
  <si>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</si>
  <si>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</si>
  <si>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</si>
  <si>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</si>
  <si>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</si>
  <si>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</si>
  <si>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</si>
  <si>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</si>
  <si>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</si>
  <si>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</si>
  <si>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</si>
  <si>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</si>
  <si>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</si>
  <si>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</si>
  <si>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</si>
  <si>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</si>
  <si>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</si>
  <si>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</si>
  <si>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</si>
  <si>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</si>
  <si>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</si>
  <si>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</si>
  <si>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</si>
  <si>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</si>
  <si>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</si>
  <si>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</si>
  <si>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</si>
  <si>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</si>
  <si>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</si>
  <si>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</si>
  <si>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</si>
  <si>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</si>
  <si>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</si>
  <si>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</si>
  <si>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</si>
  <si>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</si>
  <si>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</si>
  <si>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</si>
  <si>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</si>
  <si>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</si>
  <si>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</si>
  <si>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</si>
  <si>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</si>
  <si>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</si>
  <si>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</si>
  <si>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</si>
  <si>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</si>
  <si>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</si>
  <si>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</si>
  <si>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</si>
  <si>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</si>
  <si>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</si>
  <si>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</si>
  <si>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</si>
  <si>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</si>
  <si>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</si>
  <si>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</si>
  <si>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</si>
  <si>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</si>
  <si>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</si>
  <si>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</si>
  <si>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</si>
  <si>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</si>
  <si>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</si>
  <si>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</si>
  <si>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</si>
  <si>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</si>
  <si>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</si>
  <si>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</si>
  <si>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</si>
  <si>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</si>
  <si>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</si>
  <si>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</si>
  <si>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</si>
  <si>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</si>
  <si>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</si>
  <si>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</si>
  <si>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</si>
  <si>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</si>
  <si>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</si>
  <si>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</si>
  <si>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</si>
  <si>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</si>
  <si>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</si>
  <si>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</si>
  <si>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</si>
  <si>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</si>
  <si>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</si>
  <si>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</si>
  <si>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</si>
  <si>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</si>
  <si>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</si>
  <si>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</si>
  <si>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</si>
  <si>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</si>
  <si>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</si>
  <si>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</si>
  <si>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</si>
  <si>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</si>
  <si>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</si>
  <si>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</si>
  <si>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</si>
  <si>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</si>
  <si>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</si>
  <si>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</si>
  <si>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</si>
  <si>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</si>
  <si>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</si>
  <si>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</si>
  <si>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</si>
  <si>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</si>
  <si>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</si>
  <si>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</si>
  <si>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</si>
  <si>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</si>
  <si>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</si>
  <si>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</si>
  <si>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</si>
  <si>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</si>
  <si>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</si>
  <si>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</si>
  <si>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</si>
  <si>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</si>
  <si>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</si>
  <si>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</si>
  <si>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</si>
  <si>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</si>
  <si>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</si>
  <si>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</si>
  <si>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</si>
  <si>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</si>
  <si>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</si>
  <si>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</si>
  <si>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</si>
  <si>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</si>
  <si>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</si>
  <si>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</si>
  <si>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</si>
  <si>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</si>
  <si>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</si>
  <si>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</si>
  <si>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</si>
  <si>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</si>
  <si>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</si>
  <si>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</si>
  <si>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</si>
  <si>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</si>
  <si>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</si>
  <si>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</si>
  <si>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</si>
  <si>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</si>
  <si>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</si>
  <si>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</si>
  <si>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</si>
  <si>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</si>
  <si>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</si>
  <si>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</si>
  <si>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</si>
  <si>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</si>
  <si>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</si>
  <si>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</si>
  <si>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</si>
  <si>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</si>
  <si>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</si>
  <si>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</si>
  <si>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</si>
  <si>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</si>
  <si>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</si>
  <si>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</si>
  <si>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</si>
  <si>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</si>
  <si>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</si>
  <si>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</si>
  <si>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</si>
  <si>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</si>
  <si>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</si>
  <si>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</si>
  <si>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</si>
  <si>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</si>
  <si>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</si>
  <si>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</si>
  <si>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</si>
  <si>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</si>
  <si>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</si>
  <si>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</si>
  <si>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</si>
  <si>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</si>
  <si>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</si>
  <si>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</si>
  <si>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</si>
  <si>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</si>
  <si>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</si>
  <si>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</si>
  <si>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</si>
  <si>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</si>
  <si>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</si>
  <si>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</si>
  <si>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</si>
  <si>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</si>
  <si>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</si>
  <si>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</si>
  <si>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</si>
  <si>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</si>
  <si>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</si>
  <si>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</si>
  <si>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</si>
  <si>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</si>
  <si>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</si>
  <si>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</si>
  <si>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</si>
  <si>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</si>
  <si>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</si>
  <si>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</si>
  <si>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</si>
  <si>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</si>
  <si>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</si>
  <si>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</si>
  <si>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</si>
  <si>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</si>
  <si>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</si>
  <si>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</si>
  <si>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</si>
  <si>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</si>
  <si>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</si>
  <si>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</si>
  <si>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</si>
  <si>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</si>
  <si>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</si>
  <si>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</si>
  <si>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</si>
  <si>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</si>
  <si>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</si>
  <si>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</si>
  <si>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</si>
  <si>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</si>
  <si>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</si>
  <si>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</si>
  <si>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</si>
  <si>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</si>
  <si>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</si>
  <si>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</si>
  <si>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</si>
  <si>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</si>
  <si>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</si>
  <si>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</si>
  <si>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</si>
  <si>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</si>
  <si>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</si>
  <si>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</si>
  <si>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</si>
  <si>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</si>
  <si>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</si>
  <si>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</si>
  <si>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</si>
  <si>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</si>
  <si>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</si>
  <si>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</si>
  <si>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</si>
  <si>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</si>
  <si>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</si>
  <si>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</si>
  <si>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</si>
  <si>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</si>
  <si>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</si>
  <si>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</si>
  <si>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</si>
  <si>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</si>
  <si>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</si>
  <si>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</si>
  <si>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</si>
  <si>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</si>
  <si>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</si>
  <si>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</si>
  <si>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</si>
  <si>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</si>
  <si>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</si>
  <si>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</si>
  <si>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</si>
  <si>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</si>
  <si>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</si>
  <si>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</si>
  <si>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</si>
  <si>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</si>
  <si>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</si>
  <si>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</si>
  <si>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</si>
  <si>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</si>
  <si>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</si>
  <si>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</si>
  <si>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</si>
  <si>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</si>
  <si>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</si>
  <si>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</si>
  <si>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</si>
  <si>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</si>
  <si>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</si>
  <si>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</si>
  <si>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</si>
  <si>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</si>
  <si>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</si>
  <si>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</si>
  <si>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</si>
  <si>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</si>
  <si>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</si>
  <si>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</si>
  <si>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</si>
  <si>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</si>
  <si>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</si>
  <si>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</si>
  <si>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</si>
  <si>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</si>
  <si>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</si>
  <si>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</si>
  <si>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</si>
  <si>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</si>
  <si>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</si>
  <si>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</si>
  <si>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</si>
  <si>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</si>
  <si>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</si>
  <si>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</si>
  <si>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</si>
  <si>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</si>
  <si>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</si>
  <si>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</si>
  <si>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</si>
  <si>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</si>
  <si>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</si>
  <si>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</si>
  <si>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</si>
  <si>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</si>
  <si>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</si>
  <si>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</si>
  <si>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</si>
  <si>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</si>
  <si>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</si>
  <si>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</si>
  <si>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</si>
  <si>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</si>
  <si>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</si>
  <si>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</si>
  <si>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</si>
  <si>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</si>
  <si>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</si>
  <si>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</si>
  <si>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</si>
  <si>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</si>
  <si>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</si>
  <si>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</si>
  <si>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</si>
  <si>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</si>
  <si>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</si>
  <si>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</si>
  <si>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</si>
  <si>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</si>
  <si>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</si>
  <si>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</si>
  <si>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</si>
  <si>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</si>
  <si>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</si>
  <si>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</si>
  <si>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</si>
  <si>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</si>
  <si>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</si>
  <si>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</si>
  <si>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</si>
  <si>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</si>
  <si>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</si>
  <si>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</si>
  <si>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</si>
  <si>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</si>
  <si>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</si>
  <si>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</si>
  <si>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</si>
  <si>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</si>
  <si>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</si>
  <si>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</si>
  <si>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</si>
  <si>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</si>
  <si>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</si>
  <si>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</si>
  <si>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</si>
  <si>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</si>
  <si>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</si>
  <si>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</si>
  <si>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</si>
  <si>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</si>
  <si>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</si>
  <si>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</si>
  <si>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</si>
  <si>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</si>
  <si>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</si>
  <si>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</si>
  <si>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</si>
  <si>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</si>
  <si>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</si>
  <si>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</si>
  <si>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</si>
  <si>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</si>
  <si>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</si>
  <si>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</si>
  <si>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</si>
  <si>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</si>
  <si>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</si>
  <si>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</si>
  <si>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</si>
  <si>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</si>
  <si>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</si>
  <si>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</si>
  <si>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</si>
  <si>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</si>
  <si>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</si>
  <si>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</si>
  <si>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</si>
  <si>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</si>
  <si>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</si>
  <si>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</si>
  <si>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</si>
  <si>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</si>
  <si>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</si>
  <si>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</si>
  <si>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</si>
  <si>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</si>
  <si>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</si>
  <si>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</si>
  <si>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</si>
  <si>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</si>
  <si>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</si>
  <si>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</si>
  <si>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</si>
  <si>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</si>
  <si>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</si>
  <si>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</si>
  <si>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</si>
  <si>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</si>
  <si>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</si>
  <si>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</si>
  <si>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</si>
  <si>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</si>
  <si>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</si>
  <si>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</si>
  <si>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</si>
  <si>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</si>
  <si>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</si>
  <si>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</si>
  <si>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</si>
  <si>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</si>
  <si>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</si>
  <si>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</si>
  <si>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</si>
  <si>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</si>
  <si>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</si>
  <si>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</si>
  <si>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</si>
  <si>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</si>
  <si>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</si>
  <si>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</si>
  <si>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</si>
  <si>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</si>
  <si>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</si>
  <si>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</si>
  <si>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</si>
  <si>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</si>
  <si>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</si>
  <si>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</si>
  <si>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</si>
  <si>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</si>
  <si>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</si>
  <si>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</si>
  <si>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</si>
  <si>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</si>
  <si>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</si>
  <si>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</si>
  <si>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</si>
  <si>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</si>
  <si>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</si>
  <si>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</si>
  <si>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</si>
  <si>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</si>
  <si>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</si>
  <si>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</si>
  <si>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</si>
  <si>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</si>
  <si>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</si>
  <si>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</si>
  <si>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</si>
  <si>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</si>
  <si>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</si>
  <si>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</si>
  <si>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</si>
  <si>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</si>
  <si>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</si>
  <si>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</si>
  <si>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</si>
  <si>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</si>
  <si>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</si>
  <si>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</si>
  <si>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</si>
  <si>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</si>
  <si>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</si>
  <si>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</si>
  <si>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</si>
  <si>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</si>
  <si>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</si>
  <si>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</si>
  <si>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</si>
  <si>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</si>
  <si>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</si>
  <si>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</si>
  <si>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</si>
  <si>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</si>
  <si>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</si>
  <si>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</si>
  <si>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</si>
  <si>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</si>
  <si>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</si>
  <si>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</si>
  <si>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</si>
  <si>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</si>
  <si>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</si>
  <si>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</si>
  <si>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</si>
  <si>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</si>
  <si>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</si>
  <si>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</si>
  <si>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</si>
  <si>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</si>
  <si>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</si>
  <si>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</si>
  <si>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</si>
  <si>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</si>
  <si>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</si>
  <si>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</si>
  <si>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</si>
  <si>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</si>
  <si>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</si>
  <si>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</si>
  <si>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</si>
  <si>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</si>
  <si>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</si>
  <si>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</si>
  <si>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</si>
  <si>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</si>
  <si>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</si>
  <si>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</si>
  <si>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</si>
  <si>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</si>
  <si>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</si>
  <si>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</si>
  <si>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</si>
  <si>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</si>
  <si>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</si>
  <si>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</si>
  <si>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</si>
  <si>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</si>
  <si>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</si>
  <si>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</si>
  <si>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</si>
  <si>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</si>
  <si>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</si>
  <si>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</si>
  <si>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</si>
  <si>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</si>
  <si>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</si>
  <si>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</si>
  <si>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</si>
  <si>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</si>
  <si>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</si>
  <si>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</si>
  <si>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</si>
  <si>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</si>
  <si>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</si>
  <si>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</si>
  <si>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</si>
  <si>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</si>
  <si>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</si>
  <si>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</si>
  <si>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</si>
  <si>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</si>
  <si>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</si>
  <si>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</si>
  <si>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</si>
  <si>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</si>
  <si>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</si>
  <si>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</si>
  <si>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</si>
  <si>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</si>
  <si>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</si>
  <si>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</si>
  <si>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</si>
  <si>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</si>
  <si>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</si>
  <si>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</si>
  <si>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</si>
  <si>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</si>
  <si>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</si>
  <si>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</si>
  <si>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</si>
  <si>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</si>
  <si>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</si>
  <si>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</si>
  <si>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</si>
  <si>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</si>
  <si>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</si>
  <si>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</si>
  <si>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</si>
  <si>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</si>
  <si>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</si>
  <si>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</si>
  <si>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</si>
  <si>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</si>
  <si>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</si>
  <si>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</si>
  <si>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</si>
  <si>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</si>
  <si>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</si>
  <si>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</si>
  <si>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</si>
  <si>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</si>
  <si>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</si>
  <si>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</si>
  <si>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</si>
  <si>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</si>
  <si>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</si>
  <si>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</si>
  <si>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</si>
  <si>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</si>
  <si>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</si>
  <si>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</si>
  <si>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</si>
  <si>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</si>
  <si>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</si>
  <si>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</si>
  <si>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</si>
  <si>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</si>
  <si>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</si>
  <si>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</si>
  <si>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</si>
  <si>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</si>
  <si>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</si>
  <si>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</si>
  <si>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</si>
  <si>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</si>
  <si>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</si>
  <si>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</si>
  <si>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</si>
  <si>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</si>
  <si>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</si>
  <si>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</si>
  <si>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</si>
  <si>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</si>
  <si>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</si>
  <si>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</si>
  <si>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</si>
  <si>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</si>
  <si>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</si>
  <si>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</si>
  <si>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</si>
  <si>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</si>
  <si>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</si>
  <si>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</si>
  <si>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</si>
  <si>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</si>
  <si>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</si>
  <si>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</si>
  <si>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</si>
  <si>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</si>
  <si>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</si>
  <si>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</si>
  <si>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</si>
  <si>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</si>
  <si>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</si>
  <si>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</si>
  <si>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</si>
  <si>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</si>
  <si>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</si>
  <si>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</si>
  <si>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</si>
  <si>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</si>
  <si>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</si>
  <si>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</si>
  <si>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</si>
  <si>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</si>
  <si>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</si>
  <si>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</si>
  <si>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</si>
  <si>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</si>
  <si>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</si>
  <si>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</si>
  <si>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</si>
  <si>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</si>
  <si>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</si>
  <si>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</si>
  <si>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</si>
  <si>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</si>
  <si>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</si>
  <si>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</si>
  <si>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</si>
  <si>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</si>
  <si>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</si>
  <si>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</si>
  <si>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</si>
  <si>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</si>
  <si>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</si>
  <si>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</si>
  <si>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</si>
  <si>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</si>
  <si>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</si>
  <si>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</si>
  <si>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</si>
  <si>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</si>
  <si>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</si>
  <si>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</si>
  <si>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</si>
  <si>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</si>
  <si>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</si>
  <si>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</si>
  <si>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</si>
  <si>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</si>
  <si>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</si>
  <si>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</si>
  <si>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</si>
  <si>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</si>
  <si>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</si>
  <si>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</si>
  <si>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</si>
  <si>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</si>
  <si>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</si>
  <si>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</si>
  <si>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</si>
  <si>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</si>
  <si>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</si>
  <si>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</si>
  <si>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</si>
  <si>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</si>
  <si>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</si>
  <si>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</si>
  <si>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</si>
  <si>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</si>
  <si>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</si>
  <si>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</si>
  <si>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</si>
  <si>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</si>
  <si>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</si>
  <si>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</si>
  <si>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</si>
  <si>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</si>
  <si>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</si>
  <si>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</si>
  <si>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</si>
  <si>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</si>
  <si>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</si>
  <si>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</si>
  <si>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</si>
  <si>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</si>
  <si>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</si>
  <si>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</si>
  <si>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</si>
  <si>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</si>
  <si>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</si>
  <si>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</si>
  <si>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</si>
  <si>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</si>
  <si>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</si>
  <si>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</si>
  <si>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</si>
  <si>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</si>
  <si>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</si>
  <si>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</si>
  <si>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</si>
  <si>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</si>
  <si>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</si>
  <si>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</si>
  <si>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</si>
  <si>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</si>
  <si>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</si>
  <si>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</si>
  <si>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</si>
  <si>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</si>
  <si>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</si>
  <si>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</si>
  <si>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</si>
  <si>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</si>
  <si>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</si>
  <si>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</si>
  <si>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</si>
  <si>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</si>
  <si>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</si>
  <si>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</si>
  <si>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</si>
  <si>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</si>
  <si>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</si>
  <si>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</si>
  <si>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</si>
  <si>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</si>
  <si>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</si>
  <si>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</si>
  <si>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</si>
  <si>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</si>
  <si>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</si>
  <si>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</si>
  <si>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</si>
  <si>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</si>
  <si>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</si>
  <si>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</si>
  <si>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</si>
  <si>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</si>
  <si>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</si>
  <si>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</si>
  <si>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</si>
  <si>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</si>
  <si>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</si>
  <si>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</si>
  <si>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</si>
  <si>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</si>
  <si>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</si>
  <si>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</si>
  <si>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</si>
  <si>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</si>
  <si>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</si>
  <si>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</si>
  <si>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</si>
  <si>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</si>
  <si>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</si>
  <si>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</si>
  <si>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</si>
  <si>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</si>
  <si>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</si>
  <si>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</si>
  <si>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</si>
  <si>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</si>
  <si>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</si>
  <si>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</si>
  <si>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</si>
  <si>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</si>
  <si>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</si>
  <si>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</si>
  <si>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</si>
  <si>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</si>
  <si>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</si>
  <si>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</si>
  <si>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</si>
  <si>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</si>
  <si>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</si>
  <si>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</si>
  <si>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</si>
  <si>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</si>
  <si>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</si>
  <si>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</si>
  <si>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</si>
  <si>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</si>
  <si>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</si>
  <si>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</si>
  <si>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</si>
  <si>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</si>
  <si>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</si>
  <si>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</si>
  <si>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</si>
  <si>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</si>
  <si>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</si>
  <si>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</si>
  <si>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</si>
  <si>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</si>
  <si>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</si>
  <si>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</si>
  <si>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</si>
  <si>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</si>
  <si>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</si>
  <si>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</si>
  <si>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</si>
  <si>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</si>
  <si>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</si>
  <si>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</si>
  <si>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</si>
  <si>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</si>
  <si>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</si>
  <si>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</si>
  <si>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</si>
  <si>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</si>
  <si>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</si>
  <si>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</si>
  <si>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</si>
  <si>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</si>
  <si>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</si>
  <si>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</si>
  <si>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</si>
  <si>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</si>
  <si>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</si>
  <si>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</si>
  <si>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</si>
  <si>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</si>
  <si>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</si>
  <si>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</si>
  <si>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</si>
  <si>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</si>
  <si>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</si>
  <si>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</si>
  <si>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</si>
  <si>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</si>
  <si>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</si>
  <si>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</si>
  <si>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</si>
  <si>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</si>
  <si>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</si>
  <si>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</si>
  <si>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</si>
  <si>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</si>
  <si>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</si>
  <si>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</si>
  <si>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</si>
  <si>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</si>
  <si>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</si>
  <si>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</si>
  <si>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</si>
  <si>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</si>
  <si>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</si>
  <si>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</si>
  <si>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</si>
  <si>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</si>
  <si>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</si>
  <si>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</si>
  <si>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</si>
  <si>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</si>
  <si>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</si>
  <si>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</si>
  <si>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</si>
  <si>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</si>
  <si>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</si>
  <si>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</si>
  <si>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</si>
  <si>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</si>
  <si>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</si>
  <si>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</si>
  <si>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</si>
  <si>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</si>
  <si>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</si>
  <si>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</si>
  <si>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</si>
  <si>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</si>
  <si>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</si>
  <si>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</si>
  <si>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</si>
  <si>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</si>
  <si>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</si>
  <si>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</si>
  <si>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</si>
  <si>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</si>
  <si>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</si>
  <si>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</si>
  <si>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</si>
  <si>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</si>
  <si>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</si>
  <si>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</si>
  <si>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</si>
  <si>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</si>
  <si>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</si>
  <si>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</si>
  <si>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</si>
  <si>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</si>
  <si>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</si>
  <si>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</si>
  <si>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</si>
  <si>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</si>
  <si>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</si>
  <si>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</si>
  <si>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</si>
  <si>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</si>
  <si>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</si>
  <si>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</si>
  <si>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</si>
  <si>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</si>
  <si>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</si>
  <si>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</si>
  <si>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</si>
  <si>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</si>
  <si>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</si>
  <si>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</si>
  <si>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</si>
  <si>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</si>
  <si>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</si>
  <si>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</si>
  <si>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</si>
  <si>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</si>
  <si>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</si>
  <si>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</si>
  <si>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</si>
  <si>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</si>
  <si>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</si>
  <si>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</si>
  <si>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</si>
  <si>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</si>
  <si>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</si>
  <si>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</si>
  <si>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</si>
  <si>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</si>
  <si>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</si>
  <si>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</si>
  <si>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</si>
  <si>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</si>
  <si>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</si>
  <si>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</si>
  <si>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</si>
  <si>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</si>
  <si>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</si>
  <si>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</si>
  <si>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</si>
  <si>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</si>
  <si>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</si>
  <si>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</si>
  <si>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</si>
  <si>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</si>
  <si>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</si>
  <si>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</si>
  <si>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</si>
  <si>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</si>
  <si>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</si>
  <si>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</si>
  <si>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</si>
  <si>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</si>
  <si>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</si>
  <si>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</si>
  <si>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</si>
  <si>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</si>
  <si>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</si>
  <si>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</si>
  <si>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</si>
  <si>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</si>
  <si>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</si>
  <si>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</si>
  <si>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</si>
  <si>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</si>
  <si>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</si>
  <si>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</si>
  <si>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</si>
  <si>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</si>
  <si>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</si>
  <si>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</si>
  <si>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</si>
  <si>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</si>
  <si>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</si>
  <si>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</si>
  <si>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</si>
  <si>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</si>
  <si>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</si>
  <si>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</si>
  <si>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</si>
  <si>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</si>
  <si>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</si>
  <si>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</si>
  <si>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</si>
  <si>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</si>
  <si>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</si>
  <si>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</si>
  <si>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</si>
  <si>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</si>
  <si>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</si>
  <si>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</si>
  <si>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</si>
  <si>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</si>
  <si>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</si>
  <si>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</si>
  <si>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</si>
  <si>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</si>
  <si>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</si>
  <si>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</si>
  <si>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</si>
  <si>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</si>
  <si>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</si>
  <si>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</si>
  <si>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</si>
  <si>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</si>
  <si>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</si>
  <si>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</si>
  <si>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</si>
  <si>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</si>
  <si>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</si>
  <si>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</si>
  <si>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</si>
  <si>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</si>
  <si>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</si>
  <si>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</si>
  <si>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</si>
  <si>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</si>
  <si>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</si>
  <si>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</si>
  <si>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</si>
  <si>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</si>
  <si>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</si>
  <si>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</si>
  <si>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</si>
  <si>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</si>
  <si>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</si>
  <si>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</si>
  <si>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</si>
  <si>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</si>
  <si>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</si>
  <si>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</si>
  <si>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</si>
  <si>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</si>
  <si>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</si>
  <si>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</si>
  <si>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</si>
  <si>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</si>
  <si>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</si>
  <si>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</si>
  <si>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</si>
  <si>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</si>
  <si>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</si>
  <si>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</si>
  <si>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</si>
  <si>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</si>
  <si>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</si>
  <si>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</si>
  <si>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</si>
  <si>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</si>
  <si>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</si>
  <si>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</si>
  <si>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</si>
  <si>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</si>
  <si>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</si>
  <si>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</si>
  <si>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</si>
  <si>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</si>
  <si>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</si>
  <si>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</si>
  <si>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</si>
  <si>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</si>
  <si>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</si>
  <si>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</si>
  <si>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</si>
  <si>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</si>
  <si>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</si>
  <si>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</si>
  <si>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</si>
  <si>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</si>
  <si>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</si>
  <si>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</si>
  <si>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</si>
  <si>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</si>
  <si>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</si>
  <si>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</si>
  <si>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</si>
  <si>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</si>
  <si>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</si>
  <si>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</si>
  <si>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</si>
  <si>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</si>
  <si>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</si>
  <si>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</si>
  <si>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</si>
  <si>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</si>
  <si>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</si>
  <si>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</si>
  <si>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</si>
  <si>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</si>
  <si>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</si>
  <si>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</si>
  <si>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</si>
  <si>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</si>
  <si>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</si>
  <si>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</si>
  <si>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</si>
  <si>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</si>
  <si>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</si>
  <si>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</si>
  <si>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</si>
  <si>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</si>
  <si>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</si>
  <si>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</si>
  <si>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</si>
  <si>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</si>
  <si>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</si>
  <si>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</si>
  <si>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</si>
  <si>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</si>
  <si>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</si>
  <si>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</si>
  <si>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</si>
  <si>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</si>
  <si>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</si>
  <si>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</si>
  <si>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</si>
  <si>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</si>
  <si>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</si>
  <si>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</si>
  <si>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</si>
  <si>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</si>
  <si>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</si>
  <si>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</si>
  <si>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</si>
  <si>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</si>
  <si>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</si>
  <si>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</si>
  <si>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</si>
  <si>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</si>
  <si>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</si>
  <si>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</si>
  <si>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</si>
  <si>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</si>
  <si>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</si>
  <si>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</si>
  <si>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</si>
  <si>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</si>
  <si>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</si>
  <si>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</si>
  <si>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</si>
  <si>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</si>
  <si>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</si>
  <si>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</si>
  <si>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</si>
  <si>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</si>
  <si>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</si>
  <si>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</si>
  <si>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</si>
  <si>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</si>
  <si>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</si>
  <si>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</si>
  <si>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</si>
  <si>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</si>
  <si>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</si>
  <si>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</si>
  <si>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</si>
  <si>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</si>
  <si>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</si>
  <si>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</si>
  <si>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</si>
  <si>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</si>
  <si>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</si>
  <si>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</si>
  <si>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</si>
  <si>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</si>
  <si>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</si>
  <si>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</si>
  <si>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</si>
  <si>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</si>
  <si>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</si>
  <si>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</si>
  <si>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</si>
  <si>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</si>
  <si>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</si>
  <si>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</si>
  <si>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</si>
  <si>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</si>
  <si>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</si>
  <si>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</si>
  <si>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</si>
  <si>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</si>
  <si>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</si>
  <si>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</si>
  <si>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</si>
  <si>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</si>
  <si>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</si>
  <si>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</si>
  <si>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</si>
  <si>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</si>
  <si>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</si>
  <si>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</si>
  <si>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</si>
  <si>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</si>
  <si>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</si>
  <si>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</si>
  <si>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</si>
  <si>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</si>
  <si>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</si>
  <si>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</si>
  <si>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</si>
  <si>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</si>
  <si>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</si>
  <si>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</si>
  <si>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</si>
  <si>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</si>
  <si>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</si>
  <si>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</si>
  <si>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</si>
  <si>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</si>
  <si>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</si>
  <si>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</si>
  <si>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</si>
  <si>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</si>
  <si>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</si>
  <si>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</si>
  <si>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</si>
  <si>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</si>
  <si>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</si>
  <si>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</si>
  <si>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</si>
  <si>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</si>
  <si>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</si>
  <si>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</si>
  <si>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</si>
  <si>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</si>
  <si>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</si>
  <si>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</si>
  <si>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</si>
  <si>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</si>
  <si>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</si>
  <si>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</si>
  <si>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</si>
  <si>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</si>
  <si>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</si>
  <si>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</si>
  <si>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</si>
  <si>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</si>
  <si>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</si>
  <si>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</si>
  <si>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</si>
  <si>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</si>
  <si>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</si>
  <si>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</si>
  <si>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</si>
  <si>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</si>
  <si>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</si>
  <si>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</si>
  <si>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</si>
  <si>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</si>
  <si>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</si>
  <si>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</si>
  <si>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</si>
  <si>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</si>
  <si>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</si>
  <si>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</si>
  <si>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</si>
  <si>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</si>
  <si>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</si>
  <si>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</si>
  <si>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</si>
  <si>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</si>
  <si>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</si>
  <si>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</si>
  <si>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</si>
  <si>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</si>
  <si>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</si>
  <si>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</si>
  <si>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</si>
  <si>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</si>
  <si>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</si>
  <si>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</si>
  <si>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</si>
  <si>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</si>
  <si>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</si>
  <si>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</si>
  <si>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</si>
  <si>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</si>
  <si>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</si>
  <si>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</si>
  <si>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</si>
  <si>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</si>
  <si>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</si>
  <si>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</si>
  <si>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</si>
  <si>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</si>
  <si>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</si>
  <si>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</si>
  <si>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</si>
  <si>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</si>
  <si>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</si>
  <si>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</si>
  <si>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</si>
  <si>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</si>
  <si>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</si>
  <si>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</si>
  <si>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</si>
  <si>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</si>
  <si>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</si>
  <si>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</si>
  <si>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</si>
  <si>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</si>
  <si>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</si>
  <si>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</si>
  <si>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</si>
  <si>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</si>
  <si>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</si>
  <si>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</si>
  <si>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</si>
  <si>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</si>
  <si>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</si>
  <si>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</si>
  <si>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</si>
  <si>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</si>
  <si>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</si>
  <si>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</si>
  <si>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</si>
  <si>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</si>
  <si>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</si>
  <si>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</si>
  <si>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</si>
  <si>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</si>
  <si>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</si>
  <si>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</si>
  <si>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</si>
  <si>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</si>
  <si>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</si>
  <si>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</si>
  <si>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</si>
  <si>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</si>
  <si>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</si>
  <si>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</si>
  <si>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</si>
  <si>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</si>
  <si>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</si>
  <si>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</si>
  <si>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</si>
  <si>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</si>
  <si>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</si>
  <si>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</si>
  <si>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</si>
  <si>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</si>
  <si>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</si>
  <si>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</si>
  <si>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</si>
  <si>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</si>
  <si>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</si>
  <si>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</si>
  <si>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</si>
  <si>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</si>
  <si>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</si>
  <si>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</si>
  <si>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</si>
  <si>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</si>
  <si>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</si>
  <si>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</si>
  <si>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</si>
  <si>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</si>
  <si>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</si>
  <si>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</si>
  <si>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</si>
  <si>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</si>
  <si>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</si>
  <si>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</si>
  <si>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</si>
  <si>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</si>
  <si>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</si>
  <si>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</si>
  <si>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</si>
  <si>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</si>
  <si>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</si>
  <si>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</si>
  <si>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</si>
  <si>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</si>
  <si>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</si>
  <si>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</si>
  <si>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</si>
  <si>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</si>
  <si>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</si>
  <si>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</si>
  <si>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</si>
  <si>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</si>
  <si>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</si>
  <si>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</si>
  <si>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</si>
  <si>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</si>
  <si>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</si>
  <si>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</si>
  <si>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</si>
  <si>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</si>
  <si>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</si>
  <si>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</si>
  <si>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</si>
  <si>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</si>
  <si>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</si>
  <si>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</si>
  <si>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</si>
  <si>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</si>
  <si>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</si>
  <si>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</si>
  <si>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</si>
  <si>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</si>
  <si>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</si>
  <si>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</si>
  <si>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</si>
  <si>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</si>
  <si>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</si>
  <si>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</si>
  <si>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</si>
  <si>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</si>
  <si>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</si>
  <si>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</si>
  <si>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</si>
  <si>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</si>
  <si>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</si>
  <si>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</si>
  <si>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</si>
  <si>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</si>
  <si>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</si>
  <si>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</si>
  <si>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</si>
  <si>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</si>
  <si>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</si>
  <si>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</si>
  <si>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</si>
  <si>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</si>
  <si>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</si>
  <si>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</si>
  <si>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</si>
  <si>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</si>
  <si>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</si>
  <si>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</si>
  <si>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</si>
  <si>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</si>
  <si>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</si>
  <si>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</si>
  <si>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</si>
  <si>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</si>
  <si>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</si>
  <si>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</si>
  <si>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</si>
  <si>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</si>
  <si>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</si>
  <si>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</si>
  <si>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</si>
  <si>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</si>
  <si>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</si>
  <si>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</si>
  <si>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</si>
  <si>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</si>
  <si>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</si>
  <si>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</si>
  <si>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</si>
  <si>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</si>
  <si>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</si>
  <si>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</si>
  <si>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</si>
  <si>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</si>
  <si>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</si>
  <si>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</si>
  <si>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</si>
  <si>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</si>
  <si>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</si>
  <si>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</si>
  <si>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</si>
  <si>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</si>
  <si>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</si>
  <si>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</si>
  <si>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</si>
  <si>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</si>
  <si>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</si>
  <si>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</si>
  <si>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</si>
  <si>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</si>
  <si>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</si>
  <si>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</si>
  <si>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</si>
  <si>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</si>
  <si>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</si>
  <si>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</si>
  <si>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</si>
  <si>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</si>
  <si>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</si>
  <si>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</si>
  <si>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</si>
  <si>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</si>
  <si>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</si>
  <si>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</si>
  <si>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</si>
  <si>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</si>
  <si>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</si>
  <si>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</si>
  <si>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</si>
  <si>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</si>
  <si>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</si>
  <si>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</si>
  <si>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</si>
  <si>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</si>
  <si>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</si>
  <si>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</si>
  <si>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</si>
  <si>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</si>
  <si>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</si>
  <si>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</si>
  <si>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</si>
  <si>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</si>
  <si>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</si>
  <si>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</si>
  <si>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</si>
  <si>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</si>
  <si>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</si>
  <si>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</si>
  <si>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</si>
  <si>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</si>
  <si>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</si>
  <si>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</si>
  <si>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</si>
  <si>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</si>
  <si>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</si>
  <si>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</si>
  <si>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</si>
  <si>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</si>
  <si>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</si>
  <si>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</si>
  <si>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</si>
  <si>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</si>
  <si>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</si>
  <si>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</si>
  <si>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</si>
  <si>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</si>
  <si>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</si>
  <si>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</si>
  <si>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</si>
  <si>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</si>
  <si>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</si>
  <si>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</si>
  <si>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</si>
  <si>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</si>
  <si>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</si>
  <si>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</si>
  <si>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</si>
  <si>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</si>
  <si>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</si>
  <si>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</si>
  <si>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</si>
  <si>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</si>
  <si>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</si>
  <si>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</si>
  <si>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</si>
  <si>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</si>
  <si>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</si>
  <si>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</si>
  <si>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</si>
  <si>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</si>
  <si>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</si>
  <si>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</si>
  <si>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</si>
  <si>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</si>
  <si>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</si>
  <si>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</si>
  <si>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</si>
  <si>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</si>
  <si>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</si>
  <si>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</si>
  <si>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</si>
  <si>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</si>
  <si>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</si>
  <si>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</si>
  <si>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</si>
  <si>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</si>
  <si>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</si>
  <si>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</si>
  <si>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</si>
  <si>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</si>
  <si>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</si>
  <si>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</si>
  <si>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</si>
  <si>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</si>
  <si>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</si>
  <si>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</si>
  <si>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</si>
  <si>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</si>
  <si>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</si>
  <si>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</si>
  <si>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</si>
  <si>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</si>
  <si>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</si>
  <si>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</si>
  <si>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</si>
  <si>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</si>
  <si>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</si>
  <si>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</si>
  <si>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</si>
  <si>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</si>
  <si>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</si>
  <si>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</si>
  <si>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</si>
  <si>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</si>
  <si>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</si>
  <si>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</si>
  <si>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</si>
  <si>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</si>
  <si>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</si>
  <si>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</si>
  <si>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</si>
  <si>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</si>
  <si>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</si>
  <si>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</si>
  <si>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</si>
  <si>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</si>
  <si>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</si>
  <si>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</si>
  <si>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</si>
  <si>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</si>
  <si>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</si>
  <si>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</si>
  <si>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</si>
  <si>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</si>
  <si>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</si>
  <si>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</si>
  <si>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</si>
  <si>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</si>
  <si>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</si>
  <si>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</si>
  <si>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</si>
  <si>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</si>
  <si>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</si>
  <si>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</si>
  <si>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</si>
  <si>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</si>
  <si>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</si>
  <si>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</si>
  <si>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</si>
  <si>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</si>
  <si>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</si>
  <si>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</si>
  <si>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</si>
  <si>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</si>
  <si>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</si>
  <si>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</si>
  <si>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</si>
  <si>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</si>
  <si>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</si>
  <si>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</si>
  <si>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</si>
  <si>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</si>
  <si>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</si>
  <si>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</si>
  <si>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</si>
  <si>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</si>
  <si>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</si>
  <si>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</si>
  <si>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</si>
  <si>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</si>
  <si>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</si>
  <si>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</si>
  <si>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</si>
  <si>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</si>
  <si>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</si>
  <si>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</si>
  <si>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</si>
  <si>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</si>
  <si>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</si>
  <si>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</si>
  <si>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</si>
  <si>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</si>
  <si>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</si>
  <si>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</si>
  <si>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</si>
  <si>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</si>
  <si>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</si>
  <si>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</si>
  <si>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</si>
  <si>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</si>
  <si>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</si>
  <si>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</si>
  <si>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</si>
  <si>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</si>
  <si>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</si>
  <si>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</si>
  <si>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</si>
  <si>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</si>
  <si>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</si>
  <si>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</si>
  <si>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</si>
  <si>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</si>
  <si>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</si>
  <si>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</si>
  <si>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</si>
  <si>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</si>
  <si>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</si>
  <si>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</si>
  <si>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</si>
  <si>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</si>
  <si>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</si>
  <si>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</si>
  <si>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</si>
  <si>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</si>
  <si>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</si>
  <si>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</si>
  <si>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</si>
  <si>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</si>
  <si>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</si>
  <si>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</si>
  <si>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</si>
  <si>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</si>
  <si>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</si>
  <si>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</si>
  <si>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</si>
  <si>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</si>
  <si>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</si>
  <si>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</si>
  <si>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</si>
  <si>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</si>
  <si>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</si>
  <si>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</si>
  <si>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</si>
  <si>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</si>
  <si>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</si>
  <si>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</si>
  <si>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</si>
  <si>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</si>
  <si>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</si>
  <si>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</si>
  <si>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</si>
  <si>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</si>
  <si>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</si>
  <si>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</si>
  <si>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</si>
  <si>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</si>
  <si>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</si>
  <si>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</si>
  <si>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</si>
  <si>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</si>
  <si>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</si>
  <si>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</si>
  <si>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</si>
  <si>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</si>
  <si>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</si>
  <si>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</si>
  <si>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</si>
  <si>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</si>
  <si>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</si>
  <si>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</si>
  <si>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</si>
  <si>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</si>
  <si>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</si>
  <si>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</si>
  <si>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</si>
  <si>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</si>
  <si>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</si>
  <si>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</si>
  <si>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</si>
  <si>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</si>
  <si>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</si>
  <si>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</si>
  <si>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</si>
  <si>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</si>
  <si>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</si>
  <si>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</si>
  <si>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</si>
  <si>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</si>
  <si>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</si>
  <si>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</si>
  <si>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</si>
  <si>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</si>
  <si>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</si>
  <si>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</si>
  <si>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</si>
  <si>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</si>
  <si>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</si>
  <si>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</si>
  <si>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</si>
  <si>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</si>
  <si>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</si>
  <si>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</si>
  <si>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</si>
  <si>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</si>
  <si>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</si>
  <si>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</si>
  <si>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</si>
  <si>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</si>
  <si>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</si>
  <si>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</si>
  <si>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</si>
  <si>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</si>
  <si>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</si>
  <si>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</si>
  <si>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</si>
  <si>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</si>
  <si>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</si>
  <si>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</si>
  <si>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</si>
  <si>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</si>
  <si>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</si>
  <si>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</si>
  <si>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</si>
  <si>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</si>
  <si>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</si>
  <si>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</si>
  <si>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</si>
  <si>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</si>
  <si>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</si>
  <si>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</si>
  <si>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</si>
  <si>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</si>
  <si>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</si>
  <si>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</si>
  <si>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</si>
  <si>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</si>
  <si>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</si>
  <si>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</si>
  <si>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</si>
  <si>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</si>
  <si>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</si>
  <si>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</si>
  <si>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</si>
  <si>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</si>
  <si>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</si>
  <si>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</si>
  <si>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</si>
  <si>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</si>
  <si>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</si>
  <si>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</si>
  <si>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</si>
  <si>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</si>
  <si>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</si>
  <si>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</si>
  <si>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</si>
  <si>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</si>
  <si>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</si>
  <si>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</si>
  <si>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</si>
  <si>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</si>
  <si>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</si>
  <si>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</si>
  <si>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</si>
  <si>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</si>
  <si>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</si>
  <si>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</si>
  <si>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</si>
  <si>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</si>
  <si>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</si>
  <si>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</si>
  <si>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</si>
  <si>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</si>
  <si>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</si>
  <si>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</si>
  <si>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</si>
  <si>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</si>
  <si>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</si>
  <si>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</si>
  <si>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</si>
  <si>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</si>
  <si>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</si>
  <si>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</si>
  <si>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</si>
  <si>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</si>
  <si>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</si>
  <si>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</si>
  <si>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</si>
  <si>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</si>
  <si>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</si>
  <si>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</si>
  <si>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</si>
  <si>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</si>
  <si>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</si>
  <si>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</si>
  <si>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</si>
  <si>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</si>
  <si>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</si>
  <si>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</si>
  <si>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</si>
  <si>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</si>
  <si>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</si>
  <si>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</si>
  <si>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</si>
  <si>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</si>
  <si>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</si>
  <si>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</si>
  <si>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</si>
  <si>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</si>
  <si>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</si>
  <si>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</si>
  <si>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</si>
  <si>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</si>
  <si>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</si>
  <si>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</si>
  <si>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</si>
  <si>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</si>
  <si>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</si>
  <si>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</si>
  <si>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</si>
  <si>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</si>
  <si>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</si>
  <si>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</si>
  <si>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</si>
  <si>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</si>
  <si>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</si>
  <si>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</si>
  <si>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</si>
  <si>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</si>
  <si>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</si>
  <si>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</si>
  <si>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</si>
  <si>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</si>
  <si>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</si>
  <si>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</si>
  <si>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</si>
  <si>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</si>
  <si>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</si>
  <si>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</si>
  <si>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</si>
  <si>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</si>
  <si>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</si>
  <si>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</si>
  <si>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</si>
  <si>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</si>
  <si>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</si>
  <si>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</si>
  <si>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</si>
  <si>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</si>
  <si>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</si>
  <si>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</si>
  <si>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</si>
  <si>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</si>
  <si>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</si>
  <si>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</si>
  <si>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</si>
  <si>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</si>
  <si>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</si>
  <si>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</si>
  <si>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</si>
  <si>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</si>
  <si>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</si>
  <si>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</si>
  <si>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</si>
  <si>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</si>
  <si>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</si>
  <si>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</si>
  <si>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</si>
  <si>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</si>
  <si>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</si>
  <si>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</si>
  <si>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</si>
  <si>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</si>
  <si>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</si>
  <si>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</si>
  <si>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</si>
  <si>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</si>
  <si>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</si>
  <si>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</si>
  <si>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</si>
  <si>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</si>
  <si>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</si>
  <si>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</si>
  <si>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</si>
  <si>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</si>
  <si>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</si>
  <si>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</si>
  <si>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</si>
  <si>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</si>
  <si>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</si>
  <si>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</si>
  <si>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</si>
  <si>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</si>
  <si>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</si>
  <si>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</si>
  <si>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</si>
  <si>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</si>
  <si>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</si>
  <si>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</si>
  <si>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</si>
  <si>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</si>
  <si>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</si>
  <si>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</si>
  <si>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</si>
  <si>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</si>
  <si>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</si>
  <si>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</si>
  <si>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</si>
  <si>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</si>
  <si>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</si>
  <si>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</si>
  <si>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</si>
  <si>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</si>
  <si>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</si>
  <si>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</si>
  <si>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</si>
  <si>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</si>
  <si>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</si>
  <si>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</si>
  <si>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</si>
  <si>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</si>
  <si>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</si>
  <si>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</si>
  <si>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</si>
  <si>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</si>
  <si>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</si>
  <si>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</si>
  <si>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</si>
  <si>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</si>
  <si>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</si>
  <si>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</si>
  <si>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</si>
  <si>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</si>
  <si>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</si>
  <si>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</si>
  <si>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</si>
  <si>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</si>
  <si>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</si>
  <si>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</si>
  <si>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</si>
  <si>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</si>
  <si>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</si>
  <si>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</si>
  <si>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</si>
  <si>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</si>
  <si>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</si>
  <si>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</si>
  <si>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</si>
  <si>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</si>
  <si>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</si>
  <si>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</si>
  <si>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</si>
  <si>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</si>
  <si>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</si>
  <si>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</si>
  <si>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</si>
  <si>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</si>
  <si>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</si>
  <si>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</si>
  <si>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</si>
  <si>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</si>
  <si>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</si>
  <si>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</si>
  <si>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</si>
  <si>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</si>
  <si>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</si>
  <si>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</si>
  <si>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</si>
  <si>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</si>
  <si>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</si>
  <si>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</si>
  <si>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</si>
  <si>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</si>
  <si>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</si>
  <si>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</si>
  <si>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</si>
  <si>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</si>
  <si>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</si>
  <si>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</si>
  <si>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</si>
  <si>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</si>
  <si>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</si>
  <si>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</si>
  <si>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</si>
  <si>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</si>
  <si>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</si>
  <si>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</si>
  <si>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</si>
  <si>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</si>
  <si>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</si>
  <si>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</si>
  <si>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</si>
  <si>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</si>
  <si>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</si>
  <si>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</si>
  <si>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</si>
  <si>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</si>
  <si>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</si>
  <si>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</si>
  <si>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</si>
  <si>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</si>
  <si>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</si>
  <si>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</si>
  <si>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</si>
  <si>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</si>
  <si>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</si>
  <si>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</si>
  <si>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</si>
  <si>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</si>
  <si>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</si>
  <si>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</si>
  <si>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</si>
  <si>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</si>
  <si>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</si>
  <si>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</si>
  <si>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</si>
  <si>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</si>
  <si>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</si>
  <si>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</si>
  <si>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</si>
  <si>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</si>
  <si>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</si>
  <si>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</si>
  <si>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</si>
  <si>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</si>
  <si>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</si>
  <si>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</si>
  <si>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</si>
  <si>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</si>
  <si>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</si>
  <si>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</si>
  <si>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</si>
  <si>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</si>
  <si>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</si>
  <si>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</si>
  <si>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</si>
  <si>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</si>
  <si>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</si>
  <si>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</si>
  <si>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</si>
  <si>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</si>
  <si>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</si>
  <si>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</si>
  <si>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</si>
  <si>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</si>
  <si>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</si>
  <si>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</si>
  <si>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</si>
  <si>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</si>
  <si>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</si>
  <si>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</si>
  <si>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</si>
  <si>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</si>
  <si>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</si>
  <si>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</si>
  <si>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</si>
  <si>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</si>
  <si>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</si>
  <si>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</si>
  <si>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</si>
  <si>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</si>
  <si>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</si>
  <si>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</si>
  <si>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</si>
  <si>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</si>
  <si>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</si>
  <si>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</si>
  <si>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</si>
  <si>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</si>
  <si>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</si>
  <si>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</si>
  <si>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</si>
  <si>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</si>
  <si>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</si>
  <si>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</si>
  <si>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</si>
  <si>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</si>
  <si>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</si>
  <si>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</si>
  <si>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</si>
  <si>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</si>
  <si>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</si>
  <si>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</si>
  <si>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</si>
  <si>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</si>
  <si>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</si>
  <si>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</si>
  <si>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</si>
  <si>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</si>
  <si>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</si>
  <si>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</si>
  <si>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</si>
  <si>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</si>
  <si>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</si>
  <si>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</si>
  <si>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</si>
  <si>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</si>
  <si>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</si>
  <si>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</si>
  <si>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</si>
  <si>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</si>
  <si>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</si>
  <si>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</si>
  <si>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</si>
  <si>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</si>
  <si>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</si>
  <si>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</si>
  <si>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</si>
  <si>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</si>
  <si>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</si>
  <si>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</si>
  <si>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</si>
  <si>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</si>
  <si>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</si>
  <si>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</si>
  <si>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</si>
  <si>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</si>
  <si>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</si>
  <si>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</si>
  <si>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</si>
  <si>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</si>
  <si>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</si>
  <si>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</si>
  <si>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</si>
  <si>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</si>
  <si>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</si>
  <si>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</si>
  <si>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</si>
  <si>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</si>
  <si>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</si>
  <si>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</si>
  <si>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</si>
  <si>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</si>
  <si>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</si>
  <si>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</si>
  <si>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</si>
  <si>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</si>
  <si>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</si>
  <si>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</si>
  <si>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</si>
  <si>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</si>
  <si>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</si>
  <si>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</si>
  <si>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</si>
  <si>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</si>
  <si>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</si>
  <si>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</si>
  <si>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</si>
  <si>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</si>
  <si>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</si>
  <si>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</si>
  <si>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</si>
  <si>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</si>
  <si>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</si>
  <si>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</si>
  <si>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</si>
  <si>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</si>
  <si>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</si>
  <si>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</si>
  <si>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</si>
  <si>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</si>
  <si>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</si>
  <si>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</si>
  <si>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</si>
  <si>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</si>
  <si>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</si>
  <si>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</si>
  <si>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</si>
  <si>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</si>
  <si>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</si>
  <si>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</si>
  <si>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</si>
  <si>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</si>
  <si>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</si>
  <si>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</si>
  <si>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</si>
  <si>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</si>
  <si>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</si>
  <si>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</si>
  <si>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</si>
  <si>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</si>
  <si>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</si>
  <si>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</si>
  <si>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</si>
  <si>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</si>
  <si>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</si>
  <si>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</si>
  <si>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</si>
  <si>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</si>
  <si>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</si>
  <si>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</si>
  <si>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</si>
  <si>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</si>
  <si>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</si>
  <si>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</si>
  <si>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</si>
  <si>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</si>
  <si>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</si>
  <si>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</si>
  <si>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</si>
  <si>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</si>
  <si>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</si>
  <si>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</si>
  <si>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</si>
  <si>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</si>
  <si>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</si>
  <si>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</si>
  <si>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</si>
  <si>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</si>
  <si>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</si>
  <si>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</si>
  <si>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</si>
  <si>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</si>
  <si>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</si>
  <si>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</si>
  <si>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</si>
  <si>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</si>
  <si>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</si>
  <si>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</si>
  <si>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</si>
  <si>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</si>
  <si>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</si>
  <si>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</si>
  <si>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</si>
  <si>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</si>
  <si>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</si>
  <si>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</si>
  <si>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</si>
  <si>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</si>
  <si>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</si>
  <si>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</si>
  <si>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</si>
  <si>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</si>
  <si>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</si>
  <si>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</si>
  <si>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</si>
  <si>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</si>
  <si>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</si>
  <si>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</si>
  <si>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</si>
  <si>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</si>
  <si>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</si>
  <si>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</si>
  <si>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</si>
  <si>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</si>
  <si>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</si>
  <si>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</si>
  <si>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</si>
  <si>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</si>
  <si>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</si>
  <si>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</si>
  <si>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</si>
  <si>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</si>
  <si>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</si>
  <si>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</si>
  <si>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</si>
  <si>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</si>
  <si>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</si>
  <si>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</si>
  <si>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</si>
  <si>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</si>
  <si>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</si>
  <si>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</si>
  <si>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</si>
  <si>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</si>
  <si>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</si>
  <si>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</si>
  <si>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</si>
  <si>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</si>
  <si>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</si>
  <si>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</si>
  <si>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</si>
  <si>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</si>
  <si>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</si>
  <si>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</si>
  <si>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</si>
  <si>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</si>
  <si>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</si>
  <si>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</si>
  <si>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</si>
  <si>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</si>
  <si>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</si>
  <si>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</si>
  <si>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</si>
  <si>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</si>
  <si>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</si>
  <si>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</si>
  <si>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</si>
  <si>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</si>
  <si>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</si>
  <si>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</si>
  <si>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</si>
  <si>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</si>
  <si>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</si>
  <si>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</si>
  <si>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</si>
  <si>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</si>
  <si>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</si>
  <si>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</si>
  <si>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</si>
  <si>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</si>
  <si>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</si>
  <si>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</si>
  <si>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</si>
  <si>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</si>
  <si>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</si>
  <si>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</si>
  <si>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</si>
  <si>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</si>
  <si>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</si>
  <si>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</si>
  <si>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</si>
  <si>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</si>
  <si>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</si>
  <si>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</si>
  <si>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</si>
  <si>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</si>
  <si>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</si>
  <si>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</si>
  <si>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</si>
  <si>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</si>
  <si>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</si>
  <si>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</si>
  <si>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</si>
  <si>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</si>
  <si>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</si>
  <si>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</si>
  <si>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</si>
  <si>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</si>
  <si>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</si>
  <si>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</si>
  <si>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</si>
  <si>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</si>
  <si>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</si>
  <si>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</si>
  <si>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</si>
  <si>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</si>
  <si>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</si>
  <si>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</si>
  <si>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</si>
  <si>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</si>
  <si>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</si>
  <si>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</si>
  <si>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</si>
  <si>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</si>
  <si>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</si>
  <si>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</si>
  <si>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</si>
  <si>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</si>
  <si>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</si>
  <si>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</si>
  <si>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</si>
  <si>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</si>
  <si>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</si>
  <si>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</si>
  <si>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</si>
  <si>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</si>
  <si>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</si>
  <si>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</si>
  <si>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</si>
  <si>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</si>
  <si>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</si>
  <si>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</si>
  <si>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</si>
  <si>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</si>
  <si>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</si>
  <si>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</si>
  <si>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</si>
  <si>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</si>
  <si>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</si>
  <si>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</si>
  <si>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</si>
  <si>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</si>
  <si>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</si>
  <si>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</si>
  <si>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</si>
  <si>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</si>
  <si>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</si>
  <si>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</si>
  <si>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</si>
  <si>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</si>
  <si>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</si>
  <si>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</si>
  <si>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</si>
  <si>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</si>
  <si>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</si>
  <si>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</si>
  <si>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</si>
  <si>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</si>
  <si>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</si>
  <si>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</si>
  <si>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</si>
  <si>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</si>
  <si>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</si>
  <si>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</si>
  <si>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</si>
  <si>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</si>
  <si>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</si>
  <si>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</si>
  <si>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</si>
  <si>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</si>
  <si>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</si>
  <si>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</si>
  <si>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</si>
  <si>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</si>
  <si>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</si>
  <si>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</si>
  <si>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</si>
  <si>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</si>
  <si>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</si>
  <si>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</si>
  <si>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</si>
  <si>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</si>
  <si>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</si>
  <si>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</si>
  <si>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</si>
  <si>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</si>
  <si>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</si>
  <si>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</si>
  <si>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</si>
  <si>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</si>
  <si>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</si>
  <si>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</si>
  <si>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</si>
  <si>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</si>
  <si>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</si>
  <si>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</si>
  <si>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</si>
  <si>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</si>
  <si>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</si>
  <si>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</si>
  <si>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</si>
  <si>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</si>
  <si>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</si>
  <si>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</si>
  <si>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</si>
  <si>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</si>
  <si>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</si>
  <si>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</si>
  <si>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</si>
  <si>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</si>
  <si>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</si>
  <si>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</si>
  <si>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</si>
  <si>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</si>
  <si>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</si>
  <si>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</si>
  <si>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</si>
  <si>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</si>
  <si>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</si>
  <si>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</si>
  <si>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</si>
  <si>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</si>
  <si>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</si>
  <si>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</si>
  <si>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</si>
  <si>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</si>
  <si>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</si>
  <si>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</si>
  <si>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</si>
  <si>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</si>
  <si>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</si>
  <si>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</si>
  <si>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</si>
  <si>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</si>
  <si>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</si>
  <si>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</si>
  <si>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</si>
  <si>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</si>
  <si>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</si>
  <si>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</si>
  <si>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</si>
  <si>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</si>
  <si>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</si>
  <si>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</si>
  <si>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</si>
  <si>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</si>
  <si>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</si>
  <si>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</si>
  <si>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</si>
  <si>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</si>
  <si>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</si>
  <si>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</si>
  <si>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</si>
  <si>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</si>
  <si>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</si>
  <si>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</si>
  <si>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</si>
  <si>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</si>
  <si>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</si>
  <si>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</si>
  <si>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</si>
  <si>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</si>
  <si>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</si>
  <si>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</si>
  <si>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</si>
  <si>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</si>
  <si>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</si>
  <si>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</si>
  <si>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</si>
  <si>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</si>
  <si>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</si>
  <si>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</si>
  <si>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</si>
  <si>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</si>
  <si>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</si>
  <si>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</si>
  <si>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</si>
  <si>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</si>
  <si>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</si>
  <si>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</si>
  <si>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</si>
  <si>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</si>
  <si>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</si>
  <si>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</si>
  <si>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</si>
  <si>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</si>
  <si>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</si>
  <si>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</si>
  <si>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</si>
  <si>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</si>
  <si>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</si>
  <si>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</si>
  <si>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</si>
  <si>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</si>
  <si>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</si>
  <si>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</si>
  <si>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</si>
  <si>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</si>
  <si>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</si>
  <si>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</si>
  <si>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</si>
  <si>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</si>
  <si>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</si>
  <si>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</si>
  <si>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</si>
  <si>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</si>
  <si>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</si>
  <si>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</si>
  <si>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</si>
  <si>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</si>
  <si>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</si>
  <si>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</si>
  <si>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</si>
  <si>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</si>
  <si>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</si>
  <si>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</si>
  <si>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</si>
  <si>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</si>
  <si>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</si>
  <si>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</si>
  <si>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</si>
  <si>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</si>
  <si>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</si>
  <si>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</si>
  <si>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</si>
  <si>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</si>
  <si>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</si>
  <si>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</si>
  <si>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</si>
  <si>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</si>
  <si>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</si>
  <si>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</si>
  <si>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</si>
  <si>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</si>
  <si>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</si>
  <si>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</si>
  <si>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</si>
  <si>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</si>
  <si>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</si>
  <si>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</si>
  <si>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</si>
  <si>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</si>
  <si>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</si>
  <si>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</si>
  <si>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</si>
  <si>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</si>
  <si>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</si>
  <si>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</si>
  <si>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</si>
  <si>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</si>
  <si>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</si>
  <si>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</si>
  <si>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</si>
  <si>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</si>
  <si>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</si>
  <si>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</si>
  <si>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</si>
  <si>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</si>
  <si>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</si>
  <si>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</si>
  <si>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</si>
  <si>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</si>
  <si>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</si>
  <si>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</si>
  <si>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</si>
  <si>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</si>
  <si>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</si>
  <si>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</si>
  <si>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</si>
  <si>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</si>
  <si>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</si>
  <si>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</si>
  <si>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</si>
  <si>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</si>
  <si>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</si>
  <si>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</si>
  <si>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</si>
  <si>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</si>
  <si>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</si>
  <si>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</si>
  <si>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</si>
  <si>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</si>
  <si>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</si>
  <si>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</si>
  <si>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</si>
  <si>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</si>
  <si>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</si>
  <si>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</si>
  <si>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</si>
  <si>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</si>
  <si>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</si>
  <si>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</si>
  <si>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</si>
  <si>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</si>
  <si>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</si>
  <si>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</si>
  <si>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</si>
  <si>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</si>
  <si>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</si>
  <si>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</si>
  <si>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</si>
  <si>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</si>
  <si>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</si>
  <si>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</si>
  <si>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</si>
  <si>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</si>
  <si>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</si>
  <si>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</si>
  <si>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</si>
  <si>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</si>
  <si>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</si>
  <si>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</si>
  <si>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</si>
  <si>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</si>
  <si>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</si>
  <si>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</si>
  <si>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</si>
  <si>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</si>
  <si>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</si>
  <si>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</si>
  <si>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</si>
  <si>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</si>
  <si>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</si>
  <si>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</si>
  <si>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</si>
  <si>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</si>
  <si>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</si>
  <si>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</si>
  <si>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</si>
  <si>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</si>
  <si>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</si>
  <si>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</si>
  <si>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</si>
  <si>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</si>
  <si>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</si>
  <si>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</si>
  <si>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</si>
  <si>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</si>
  <si>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</si>
  <si>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</si>
  <si>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</si>
  <si>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</si>
  <si>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</si>
  <si>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</si>
  <si>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</si>
  <si>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</si>
  <si>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</si>
  <si>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</si>
  <si>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</si>
  <si>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</si>
  <si>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</si>
  <si>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</si>
  <si>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</si>
  <si>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</si>
  <si>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</si>
  <si>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</si>
  <si>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</si>
  <si>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</si>
  <si>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</si>
  <si>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</si>
  <si>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</si>
  <si>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</si>
  <si>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</si>
  <si>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</si>
  <si>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</si>
  <si>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</si>
  <si>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</si>
  <si>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</si>
  <si>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</si>
  <si>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</si>
  <si>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</si>
  <si>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</si>
  <si>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</si>
  <si>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</si>
  <si>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</si>
  <si>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</si>
  <si>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</si>
  <si>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</si>
  <si>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</si>
  <si>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</si>
  <si>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</si>
  <si>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</si>
  <si>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</si>
  <si>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</si>
  <si>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</si>
  <si>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</si>
  <si>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</si>
  <si>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</si>
  <si>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</si>
  <si>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</si>
  <si>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</si>
  <si>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</si>
  <si>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</si>
  <si>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</si>
  <si>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</si>
  <si>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</si>
  <si>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</si>
  <si>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</si>
  <si>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</si>
  <si>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</si>
  <si>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</si>
  <si>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</si>
  <si>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</si>
  <si>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</si>
  <si>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</si>
  <si>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</si>
  <si>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</si>
  <si>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</si>
  <si>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</si>
  <si>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</si>
  <si>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</si>
  <si>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</si>
  <si>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</si>
  <si>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</si>
  <si>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</si>
  <si>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</si>
  <si>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</si>
  <si>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</si>
  <si>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</si>
  <si>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</si>
  <si>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</si>
  <si>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</si>
  <si>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</si>
  <si>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</si>
  <si>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</si>
  <si>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</si>
  <si>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</si>
  <si>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</si>
  <si>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</si>
  <si>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</si>
  <si>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</si>
  <si>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</si>
  <si>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</si>
  <si>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</si>
  <si>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</si>
  <si>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</si>
  <si>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</si>
  <si>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</si>
  <si>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</si>
  <si>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</si>
  <si>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</si>
  <si>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</si>
  <si>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</si>
  <si>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</si>
  <si>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</si>
  <si>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</si>
  <si>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</si>
  <si>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</si>
  <si>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</si>
  <si>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</si>
  <si>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</si>
  <si>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</si>
  <si>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</si>
  <si>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</si>
  <si>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</si>
  <si>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</si>
  <si>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</si>
  <si>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</si>
  <si>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</si>
  <si>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</si>
  <si>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</si>
  <si>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</si>
  <si>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</si>
  <si>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</si>
  <si>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</si>
  <si>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</si>
  <si>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</si>
  <si>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</si>
  <si>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</si>
  <si>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</si>
  <si>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</si>
  <si>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</si>
  <si>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</si>
  <si>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</si>
  <si>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</si>
  <si>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</si>
  <si>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</si>
  <si>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</si>
  <si>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</si>
  <si>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</si>
  <si>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</si>
  <si>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</si>
  <si>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</si>
  <si>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</si>
  <si>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</si>
  <si>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</si>
  <si>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</si>
  <si>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</si>
  <si>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</si>
  <si>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</si>
  <si>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</si>
  <si>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</si>
  <si>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</si>
  <si>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</si>
  <si>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</si>
  <si>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</si>
  <si>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</si>
  <si>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</si>
  <si>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</si>
  <si>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</si>
  <si>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</si>
  <si>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</si>
  <si>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</si>
  <si>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</si>
  <si>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</si>
  <si>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</si>
  <si>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</si>
  <si>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</si>
  <si>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</si>
  <si>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</si>
  <si>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</si>
  <si>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</si>
  <si>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</si>
  <si>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</si>
  <si>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</si>
  <si>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</si>
  <si>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</si>
  <si>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</si>
  <si>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</si>
  <si>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</si>
  <si>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</si>
  <si>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</si>
  <si>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</si>
  <si>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</si>
  <si>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</si>
  <si>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</si>
  <si>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</si>
  <si>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</si>
  <si>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</si>
  <si>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</si>
  <si>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</si>
  <si>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</si>
  <si>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</si>
  <si>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</si>
  <si>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</si>
  <si>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</si>
  <si>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</si>
  <si>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</si>
  <si>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</si>
  <si>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</si>
  <si>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</si>
  <si>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</si>
  <si>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</si>
  <si>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</si>
  <si>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</si>
  <si>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</si>
  <si>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</si>
  <si>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</si>
  <si>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</si>
  <si>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</si>
  <si>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</si>
  <si>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</si>
  <si>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</si>
  <si>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</si>
  <si>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</si>
  <si>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</si>
  <si>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</si>
  <si>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</si>
  <si>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</si>
  <si>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</si>
  <si>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</si>
  <si>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</si>
  <si>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</si>
  <si>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</si>
  <si>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</si>
  <si>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</si>
  <si>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</si>
  <si>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</si>
  <si>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</si>
  <si>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</si>
  <si>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</si>
  <si>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</si>
  <si>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</si>
  <si>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</si>
  <si>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</si>
  <si>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</si>
  <si>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</si>
  <si>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</si>
  <si>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</si>
  <si>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</si>
  <si>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</si>
  <si>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</si>
  <si>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</si>
  <si>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</si>
  <si>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</si>
  <si>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</si>
  <si>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</si>
  <si>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</si>
  <si>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</si>
  <si>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</si>
  <si>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</si>
  <si>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</si>
  <si>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</si>
  <si>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</si>
  <si>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</si>
  <si>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</si>
  <si>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</si>
  <si>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</si>
  <si>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</si>
  <si>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</si>
  <si>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</si>
  <si>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</si>
  <si>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</si>
  <si>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</si>
  <si>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</si>
  <si>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</si>
  <si>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</si>
  <si>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</si>
  <si>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</si>
  <si>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</si>
  <si>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</si>
  <si>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</si>
  <si>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</si>
  <si>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</si>
  <si>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</si>
  <si>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</si>
  <si>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</si>
  <si>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</si>
  <si>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</si>
  <si>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</si>
  <si>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</si>
  <si>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</si>
  <si>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</si>
  <si>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</si>
  <si>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</si>
  <si>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</si>
  <si>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</si>
  <si>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</si>
  <si>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</si>
  <si>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</si>
  <si>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</si>
  <si>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</si>
  <si>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</si>
  <si>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</si>
  <si>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</si>
  <si>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</si>
  <si>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</si>
  <si>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</si>
  <si>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</si>
  <si>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</si>
  <si>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</si>
  <si>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</si>
  <si>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</si>
  <si>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</si>
  <si>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</si>
  <si>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</si>
  <si>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</si>
  <si>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</si>
  <si>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</si>
  <si>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</si>
  <si>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</si>
  <si>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</si>
  <si>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</si>
  <si>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</si>
  <si>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</si>
  <si>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</si>
  <si>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</si>
  <si>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</si>
  <si>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</si>
  <si>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</si>
  <si>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</si>
  <si>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</si>
  <si>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</si>
  <si>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</si>
  <si>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</si>
  <si>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</si>
  <si>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</si>
  <si>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</si>
  <si>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</si>
  <si>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</si>
  <si>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</si>
  <si>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</si>
  <si>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</si>
  <si>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</si>
  <si>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</si>
  <si>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</si>
  <si>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</si>
  <si>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</si>
  <si>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</si>
  <si>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</si>
  <si>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</si>
  <si>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</si>
  <si>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</si>
  <si>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</si>
  <si>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</si>
  <si>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</si>
  <si>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</si>
  <si>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</si>
  <si>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</si>
  <si>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</si>
  <si>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</si>
  <si>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</si>
  <si>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</si>
  <si>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</si>
  <si>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</si>
  <si>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</si>
  <si>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</si>
  <si>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</si>
  <si>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</si>
  <si>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</si>
  <si>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</si>
  <si>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</si>
  <si>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</si>
  <si>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</si>
  <si>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</si>
  <si>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</si>
  <si>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</si>
  <si>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</si>
  <si>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</si>
  <si>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</si>
  <si>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</si>
  <si>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</si>
  <si>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</si>
  <si>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</si>
  <si>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</si>
  <si>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</si>
  <si>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</si>
  <si>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</si>
  <si>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</si>
  <si>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</si>
  <si>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</si>
  <si>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</si>
  <si>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</si>
  <si>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</si>
  <si>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</si>
  <si>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</si>
  <si>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</si>
  <si>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</si>
  <si>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</si>
  <si>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</si>
  <si>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</si>
  <si>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</si>
  <si>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</si>
  <si>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</si>
  <si>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</si>
  <si>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</si>
  <si>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</si>
  <si>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</si>
  <si>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</si>
  <si>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</si>
  <si>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</si>
  <si>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</si>
  <si>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</si>
  <si>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</si>
  <si>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</si>
  <si>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</si>
  <si>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</si>
  <si>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</si>
  <si>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</si>
  <si>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</si>
  <si>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</si>
  <si>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</si>
  <si>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</si>
  <si>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</si>
  <si>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</si>
  <si>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</si>
  <si>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</si>
  <si>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</si>
  <si>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</si>
  <si>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</si>
  <si>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</si>
  <si>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</si>
  <si>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</si>
  <si>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</si>
  <si>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</si>
  <si>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</si>
  <si>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</si>
  <si>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</si>
  <si>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</si>
  <si>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</si>
  <si>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</si>
  <si>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</si>
  <si>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</si>
  <si>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</si>
  <si>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</si>
  <si>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</si>
  <si>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</si>
  <si>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</si>
  <si>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</si>
  <si>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</si>
  <si>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</si>
  <si>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</si>
  <si>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</si>
  <si>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</si>
  <si>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</si>
  <si>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</si>
  <si>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</si>
  <si>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</si>
  <si>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</si>
  <si>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</si>
  <si>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</si>
  <si>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</si>
  <si>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</si>
  <si>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</si>
  <si>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</si>
  <si>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</si>
  <si>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</si>
  <si>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</si>
  <si>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</si>
  <si>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</si>
  <si>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</si>
  <si>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</si>
  <si>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</si>
  <si>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</si>
  <si>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</si>
  <si>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</si>
  <si>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</si>
  <si>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</si>
  <si>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</si>
  <si>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</si>
  <si>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</si>
  <si>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</si>
  <si>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</si>
  <si>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</si>
  <si>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</si>
  <si>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</si>
  <si>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</si>
  <si>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</si>
  <si>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</si>
  <si>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</si>
  <si>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</si>
  <si>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</si>
  <si>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</si>
  <si>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</si>
  <si>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</si>
  <si>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</si>
  <si>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</si>
  <si>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</si>
  <si>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</si>
  <si>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</si>
  <si>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</si>
  <si>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</si>
  <si>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</si>
  <si>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</si>
  <si>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</si>
  <si>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</si>
  <si>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</si>
  <si>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</si>
  <si>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</si>
  <si>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</si>
  <si>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</si>
  <si>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</si>
  <si>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</si>
  <si>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</si>
  <si>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</si>
  <si>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</si>
  <si>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</si>
  <si>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</si>
  <si>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</si>
  <si>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</si>
  <si>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</si>
  <si>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</si>
  <si>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</si>
  <si>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</si>
  <si>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</si>
  <si>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</si>
  <si>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</si>
  <si>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</si>
  <si>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</si>
  <si>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</si>
  <si>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</si>
  <si>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</si>
  <si>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</si>
  <si>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</si>
  <si>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</si>
  <si>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</si>
  <si>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</si>
  <si>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</si>
  <si>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</si>
  <si>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</si>
  <si>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</si>
  <si>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</si>
  <si>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</si>
  <si>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</si>
  <si>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</si>
  <si>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</si>
  <si>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</si>
  <si>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</si>
  <si>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</si>
  <si>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</si>
  <si>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</si>
  <si>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</si>
  <si>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</si>
  <si>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</si>
  <si>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</si>
  <si>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</si>
  <si>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</si>
  <si>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</si>
  <si>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</si>
  <si>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</si>
  <si>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</si>
  <si>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</si>
  <si>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</si>
  <si>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</si>
  <si>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</si>
  <si>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</si>
  <si>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</si>
  <si>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</si>
  <si>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</si>
  <si>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</si>
  <si>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</si>
  <si>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</si>
  <si>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</si>
  <si>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</si>
  <si>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</si>
  <si>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</si>
  <si>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</si>
  <si>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</si>
  <si>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</si>
  <si>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</si>
  <si>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</si>
  <si>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</si>
  <si>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</si>
  <si>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</si>
  <si>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</si>
  <si>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</si>
  <si>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</si>
  <si>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</si>
  <si>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</si>
  <si>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</si>
  <si>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</si>
  <si>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</si>
  <si>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</si>
  <si>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</si>
  <si>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</si>
  <si>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</si>
  <si>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</si>
  <si>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</si>
  <si>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</si>
  <si>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</si>
  <si>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</si>
  <si>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</si>
  <si>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</si>
  <si>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</si>
  <si>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</si>
  <si>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</si>
  <si>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</si>
  <si>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</si>
  <si>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</si>
  <si>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</si>
  <si>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</si>
  <si>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</si>
  <si>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</si>
  <si>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</si>
  <si>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</si>
  <si>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</si>
  <si>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</si>
  <si>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</si>
  <si>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</si>
  <si>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</si>
  <si>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</si>
  <si>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</si>
  <si>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</si>
  <si>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</si>
  <si>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</si>
  <si>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</si>
  <si>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</si>
  <si>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</si>
  <si>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</si>
  <si>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</si>
  <si>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</si>
  <si>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</si>
  <si>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</si>
  <si>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</si>
  <si>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</si>
  <si>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</si>
  <si>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</si>
  <si>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</si>
  <si>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</si>
  <si>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</si>
  <si>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</si>
  <si>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</si>
  <si>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</si>
  <si>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</si>
  <si>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</si>
  <si>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</si>
  <si>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</si>
  <si>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</si>
  <si>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</si>
  <si>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</si>
  <si>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</si>
  <si>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</si>
  <si>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</si>
  <si>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</si>
  <si>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</si>
  <si>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</si>
  <si>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</si>
  <si>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</si>
  <si>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</si>
  <si>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</si>
  <si>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</si>
  <si>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</si>
  <si>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</si>
  <si>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</si>
  <si>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</si>
  <si>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</si>
  <si>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</si>
  <si>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</si>
  <si>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</si>
  <si>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</si>
  <si>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</si>
  <si>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</si>
  <si>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</si>
  <si>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</si>
  <si>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</si>
  <si>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</si>
  <si>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</si>
  <si>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</si>
  <si>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</si>
  <si>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</si>
  <si>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</si>
  <si>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</si>
  <si>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</si>
  <si>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</si>
  <si>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</si>
  <si>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</si>
  <si>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</si>
  <si>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</si>
  <si>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</si>
  <si>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</si>
  <si>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</si>
  <si>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</si>
  <si>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</si>
  <si>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</si>
  <si>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</si>
  <si>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</si>
  <si>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</si>
  <si>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</si>
  <si>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</si>
  <si>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</si>
  <si>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</si>
  <si>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</si>
  <si>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</si>
  <si>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</si>
  <si>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</si>
  <si>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</si>
  <si>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</si>
  <si>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</si>
  <si>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</si>
  <si>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</si>
  <si>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</si>
  <si>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</si>
  <si>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</si>
  <si>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</si>
  <si>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</si>
  <si>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</si>
  <si>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</si>
  <si>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</si>
  <si>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</si>
  <si>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</si>
  <si>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</si>
  <si>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</si>
  <si>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</si>
  <si>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</si>
  <si>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</si>
  <si>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</si>
  <si>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</si>
  <si>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</si>
  <si>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</si>
  <si>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</si>
  <si>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</si>
  <si>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</si>
  <si>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</si>
  <si>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</si>
  <si>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</si>
  <si>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</si>
  <si>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</si>
  <si>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</si>
  <si>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</si>
  <si>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</si>
  <si>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</si>
  <si>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</si>
  <si>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</si>
  <si>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</si>
  <si>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</si>
  <si>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</si>
  <si>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</si>
  <si>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</si>
  <si>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</si>
  <si>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</si>
  <si>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</si>
  <si>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</si>
  <si>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</si>
  <si>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</si>
  <si>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</si>
  <si>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</si>
  <si>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</si>
  <si>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</si>
  <si>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</si>
  <si>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</si>
  <si>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</si>
  <si>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</si>
  <si>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</si>
  <si>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</si>
  <si>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</si>
  <si>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</si>
  <si>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</si>
  <si>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</si>
  <si>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</si>
  <si>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</si>
  <si>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</si>
  <si>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</si>
  <si>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</si>
  <si>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</si>
  <si>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</si>
  <si>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</si>
  <si>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</si>
  <si>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</si>
  <si>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</si>
  <si>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</si>
  <si>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</si>
  <si>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</si>
  <si>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</si>
  <si>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</si>
  <si>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</si>
  <si>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</si>
  <si>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</si>
  <si>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</si>
  <si>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</si>
  <si>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</si>
  <si>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</si>
  <si>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</si>
  <si>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</si>
  <si>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</si>
  <si>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</si>
  <si>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</si>
  <si>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</si>
  <si>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</si>
  <si>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</si>
  <si>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</si>
  <si>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</si>
  <si>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</si>
  <si>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</si>
  <si>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</si>
  <si>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</si>
  <si>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</si>
  <si>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</si>
  <si>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</si>
  <si>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</si>
  <si>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</si>
  <si>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</si>
  <si>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</si>
  <si>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</si>
  <si>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</si>
  <si>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</si>
  <si>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</si>
  <si>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</si>
  <si>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</si>
  <si>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</si>
  <si>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</si>
  <si>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</si>
  <si>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</si>
  <si>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</si>
  <si>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</si>
  <si>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</si>
  <si>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</si>
  <si>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</si>
  <si>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</si>
  <si>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</si>
  <si>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</si>
  <si>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</si>
  <si>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</si>
  <si>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</si>
  <si>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</si>
  <si>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</si>
  <si>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</si>
  <si>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</si>
  <si>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</si>
  <si>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</si>
  <si>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</si>
  <si>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</si>
  <si>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</si>
  <si>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</si>
  <si>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</si>
  <si>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</si>
  <si>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</si>
  <si>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</si>
  <si>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</si>
  <si>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</si>
  <si>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</si>
  <si>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</si>
  <si>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</si>
  <si>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</si>
  <si>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</si>
  <si>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</si>
  <si>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</si>
  <si>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</si>
  <si>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</si>
  <si>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</si>
  <si>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</si>
  <si>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</si>
  <si>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</si>
  <si>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</si>
  <si>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</si>
  <si>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</si>
  <si>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</si>
  <si>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</si>
  <si>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</si>
  <si>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</si>
  <si>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</si>
  <si>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</si>
  <si>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</si>
  <si>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</si>
  <si>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</si>
  <si>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</si>
  <si>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</si>
  <si>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</si>
  <si>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</si>
  <si>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</si>
  <si>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</si>
  <si>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</si>
  <si>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</si>
  <si>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</si>
  <si>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</si>
  <si>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</si>
  <si>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</si>
  <si>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</si>
  <si>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</si>
  <si>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</si>
  <si>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</si>
  <si>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</si>
  <si>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</si>
  <si>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</si>
  <si>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</si>
  <si>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</si>
  <si>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</si>
  <si>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</si>
  <si>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</si>
  <si>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</si>
  <si>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</si>
  <si>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</si>
  <si>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</si>
  <si>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</si>
  <si>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</si>
  <si>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</si>
  <si>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</si>
  <si>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</si>
  <si>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</si>
  <si>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</si>
  <si>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</si>
  <si>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</si>
  <si>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</si>
  <si>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</si>
  <si>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</si>
  <si>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</si>
  <si>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</si>
  <si>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</si>
  <si>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</si>
  <si>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</si>
  <si>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</si>
  <si>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</si>
  <si>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</si>
  <si>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</si>
  <si>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</si>
  <si>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</si>
  <si>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</si>
  <si>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</si>
  <si>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</si>
  <si>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</si>
  <si>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</si>
  <si>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</si>
  <si>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</si>
  <si>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</si>
  <si>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</si>
  <si>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</si>
  <si>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</si>
  <si>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</si>
  <si>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</si>
  <si>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</si>
  <si>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</si>
  <si>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</si>
  <si>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</si>
  <si>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</si>
  <si>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</si>
  <si>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</si>
  <si>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</si>
  <si>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</si>
  <si>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</si>
  <si>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</si>
  <si>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</si>
  <si>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</si>
  <si>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</si>
  <si>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</si>
  <si>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</si>
  <si>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</si>
  <si>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</si>
  <si>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</si>
  <si>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</si>
  <si>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</si>
  <si>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</si>
  <si>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</si>
  <si>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</si>
  <si>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</si>
  <si>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</si>
  <si>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</si>
  <si>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</si>
  <si>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</si>
  <si>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</si>
  <si>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</si>
  <si>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</si>
  <si>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</si>
  <si>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</si>
  <si>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</si>
  <si>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</si>
  <si>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</si>
  <si>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</si>
  <si>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</si>
  <si>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</si>
  <si>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</si>
  <si>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</si>
  <si>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</si>
  <si>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</si>
  <si>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</si>
  <si>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</si>
  <si>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</si>
  <si>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</si>
  <si>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</si>
  <si>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</si>
  <si>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</si>
  <si>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</si>
  <si>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</si>
  <si>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</si>
  <si>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</si>
  <si>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</si>
  <si>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</si>
  <si>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</si>
  <si>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</si>
  <si>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</si>
  <si>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</si>
  <si>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</si>
  <si>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</si>
  <si>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</si>
  <si>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</si>
  <si>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</si>
  <si>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</si>
  <si>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</si>
  <si>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</si>
  <si>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</si>
  <si>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</si>
  <si>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</si>
  <si>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</si>
  <si>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</si>
  <si>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</si>
  <si>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</si>
  <si>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</si>
  <si>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</si>
  <si>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</si>
  <si>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</si>
  <si>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</si>
  <si>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</si>
  <si>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</si>
  <si>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</si>
  <si>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</si>
  <si>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</si>
  <si>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</si>
  <si>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</si>
  <si>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</si>
  <si>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</si>
  <si>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</si>
  <si>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</si>
  <si>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</si>
  <si>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</si>
  <si>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</si>
  <si>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</si>
  <si>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</si>
  <si>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</si>
  <si>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</si>
  <si>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</si>
  <si>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</si>
  <si>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</si>
  <si>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</si>
  <si>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</si>
  <si>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</si>
  <si>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</si>
  <si>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</si>
  <si>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</si>
  <si>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</si>
  <si>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</si>
  <si>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</si>
  <si>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</si>
  <si>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</si>
  <si>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</si>
  <si>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</si>
  <si>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</si>
  <si>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</si>
  <si>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</si>
  <si>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</si>
  <si>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</si>
  <si>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</si>
  <si>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</si>
  <si>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</si>
  <si>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</si>
  <si>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</si>
  <si>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</si>
  <si>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</si>
  <si>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</si>
  <si>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</si>
  <si>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</si>
  <si>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</si>
  <si>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</si>
  <si>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</si>
  <si>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</si>
  <si>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</si>
  <si>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</si>
  <si>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</si>
  <si>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</si>
  <si>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</si>
  <si>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</si>
  <si>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</si>
  <si>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</si>
  <si>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</si>
  <si>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</si>
  <si>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</si>
  <si>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</si>
  <si>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</si>
  <si>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</si>
  <si>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</si>
  <si>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</si>
  <si>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</si>
  <si>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</si>
  <si>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</si>
  <si>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</si>
  <si>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</si>
  <si>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</si>
  <si>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</si>
  <si>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</si>
  <si>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</si>
  <si>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</si>
  <si>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</si>
  <si>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</si>
  <si>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</si>
  <si>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</si>
  <si>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</si>
  <si>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</si>
  <si>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</si>
  <si>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</si>
  <si>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</si>
  <si>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</si>
  <si>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</si>
  <si>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</si>
  <si>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</si>
  <si>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</si>
  <si>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</si>
  <si>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</si>
  <si>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</si>
  <si>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</si>
  <si>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</si>
  <si>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</si>
  <si>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</si>
  <si>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</si>
  <si>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</si>
  <si>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</si>
  <si>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</si>
  <si>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</si>
  <si>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</si>
  <si>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</si>
  <si>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</si>
  <si>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</si>
  <si>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</si>
  <si>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</si>
  <si>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</si>
  <si>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</si>
  <si>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</si>
  <si>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</si>
  <si>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</si>
  <si>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</si>
  <si>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</si>
  <si>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</si>
  <si>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</si>
  <si>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</si>
  <si>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</si>
  <si>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</si>
  <si>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</si>
  <si>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</si>
  <si>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</si>
  <si>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</si>
  <si>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</si>
  <si>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</si>
  <si>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</si>
  <si>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</si>
  <si>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</si>
  <si>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</si>
  <si>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</si>
  <si>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</si>
  <si>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</si>
  <si>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</si>
  <si>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</si>
  <si>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</si>
  <si>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</si>
  <si>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</si>
  <si>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</si>
  <si>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</si>
  <si>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</si>
  <si>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</si>
  <si>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</si>
  <si>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</si>
  <si>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</si>
  <si>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</si>
  <si>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</si>
  <si>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</si>
  <si>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</si>
  <si>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</si>
  <si>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</si>
  <si>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</si>
  <si>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</si>
  <si>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</si>
  <si>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</si>
  <si>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</si>
  <si>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</si>
  <si>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</si>
  <si>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</si>
  <si>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</si>
  <si>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</si>
  <si>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</si>
  <si>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</si>
  <si>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</si>
  <si>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</si>
  <si>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</si>
  <si>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</si>
  <si>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</si>
  <si>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</si>
  <si>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</si>
  <si>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</si>
  <si>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</si>
  <si>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</si>
  <si>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</si>
  <si>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</si>
  <si>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</si>
  <si>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</si>
  <si>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</si>
  <si>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</si>
  <si>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</si>
  <si>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</si>
  <si>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</si>
  <si>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</si>
  <si>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</si>
  <si>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</si>
  <si>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</si>
  <si>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</si>
  <si>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</si>
  <si>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</si>
  <si>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</si>
  <si>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</si>
  <si>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</si>
  <si>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</si>
  <si>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</si>
  <si>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</si>
  <si>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</si>
  <si>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</si>
  <si>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</si>
  <si>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</si>
  <si>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</si>
  <si>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</si>
  <si>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</si>
  <si>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</si>
  <si>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</si>
  <si>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</si>
  <si>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</si>
  <si>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</si>
  <si>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</si>
  <si>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</si>
  <si>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</si>
  <si>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</si>
  <si>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</si>
  <si>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</si>
  <si>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</si>
  <si>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</si>
  <si>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</si>
  <si>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</si>
  <si>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</si>
  <si>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</si>
  <si>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</si>
  <si>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</si>
  <si>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</si>
  <si>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</si>
  <si>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</si>
  <si>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</si>
  <si>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</si>
  <si>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</si>
  <si>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</si>
  <si>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</si>
  <si>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</si>
  <si>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</si>
  <si>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</si>
  <si>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</si>
  <si>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</si>
  <si>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</si>
  <si>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</si>
  <si>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</si>
  <si>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</si>
  <si>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</si>
  <si>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</si>
  <si>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</si>
  <si>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</si>
  <si>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</si>
  <si>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</si>
  <si>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</si>
  <si>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</si>
  <si>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</si>
  <si>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</si>
  <si>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</si>
  <si>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</si>
  <si>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</si>
  <si>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</si>
  <si>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</si>
  <si>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</si>
  <si>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</si>
  <si>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</si>
  <si>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</si>
  <si>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</si>
  <si>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</si>
  <si>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</si>
  <si>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</si>
  <si>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</si>
  <si>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</si>
  <si>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</si>
  <si>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</si>
  <si>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</si>
  <si>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</si>
  <si>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</si>
  <si>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</si>
  <si>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</si>
  <si>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</si>
  <si>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</si>
  <si>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</si>
  <si>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</si>
  <si>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</si>
  <si>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</si>
  <si>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</si>
  <si>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</si>
  <si>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</si>
  <si>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</si>
  <si>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</si>
  <si>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</si>
  <si>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</si>
  <si>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</si>
  <si>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</si>
  <si>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</si>
  <si>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</si>
  <si>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</si>
  <si>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</si>
  <si>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</si>
  <si>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</si>
  <si>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</si>
  <si>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</si>
  <si>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</si>
  <si>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</si>
  <si>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</si>
  <si>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</si>
  <si>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</si>
  <si>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</si>
  <si>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</si>
  <si>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</si>
  <si>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</si>
  <si>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</si>
  <si>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</si>
  <si>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</si>
  <si>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</si>
  <si>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</si>
  <si>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</si>
  <si>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</si>
  <si>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</si>
  <si>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</si>
  <si>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</si>
  <si>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</si>
  <si>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</si>
  <si>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</si>
  <si>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</si>
  <si>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</si>
  <si>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</si>
  <si>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Successful Campaign</t>
  </si>
  <si>
    <t>Unsuccesful Campaign</t>
  </si>
  <si>
    <t>Mean</t>
  </si>
  <si>
    <t>Median</t>
  </si>
  <si>
    <t>Minimum</t>
  </si>
  <si>
    <t>Maximum</t>
  </si>
  <si>
    <t>Variance</t>
  </si>
  <si>
    <t>Standard Deviation</t>
  </si>
  <si>
    <t>Successful Outcome</t>
  </si>
  <si>
    <t>Backer Count</t>
  </si>
  <si>
    <t>Failed Outcome</t>
  </si>
  <si>
    <t>Failed Status</t>
  </si>
  <si>
    <t>Failed Backer Count</t>
  </si>
  <si>
    <t>Successful Status</t>
  </si>
  <si>
    <t>Successful Backer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</si>
</sst>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9" fontId="0" fillId="0" borderId="0" xfId="1" applyFont="1" applyAlignment="1"/>
    <xf numFmtId="0" fontId="0" fillId="0" borderId="0" xfId="0" applyFont="1"/>
    <xf numFmtId="0" fontId="3" fillId="2" borderId="0" xfId="2" applyAlignment="1">
      <alignment horizontal="center"/>
    </xf>
  </cellXfs>
  <cellStyles count="3">
    <cellStyle name="Bad" xfId="2" builtinId="27"/>
    <cellStyle name="Normal" xfId="0" builtinId="0"/>
    <cellStyle name="Percent" xfId="1" builtinId="5"/>
  </cellStyles>
  <dxfs count="2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rgb="FF0070C0"/>
        </patternFill>
      </fill>
    </dxf>
    <dxf>
      <font>
        <color rgb="FF002060"/>
      </font>
      <fill>
        <patternFill>
          <bgColor rgb="FF0070C0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[KickstarterStatusData.xlsx]Category Status!PivotTable5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Status'!$B$3:$B$4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Status'!$A$5:$A$13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Status'!$B$5:$B$13</c:f>
              <c:numCache>
                <c:formatCode>General</c:formatCode>
                <c:ptCount val="8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B5-4CA9-96DC-72A7B8035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1208656"/>
        <c:axId val="1981204080"/>
      </c:barChart>
      <c:catAx>
        <c:axId val="198120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204080"/>
        <c:crosses val="autoZero"/>
        <c:auto val="1"/>
        <c:lblAlgn val="ctr"/>
        <c:lblOffset val="100"/>
        <c:noMultiLvlLbl val="0"/>
      </c:catAx>
      <c:valAx>
        <c:axId val="198120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20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vs Goal</a:t>
            </a:r>
            <a:r>
              <a:rPr lang="en-US" baseline="0"/>
              <a:t>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0.41975308641975306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50-44BA-8525-0B34610702B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0.37037037037037035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50-44BA-8525-0B34610702B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0.20987654320987653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50-44BA-8525-0B3461070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4195328"/>
        <c:axId val="1754196160"/>
      </c:lineChart>
      <c:catAx>
        <c:axId val="1754195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196160"/>
        <c:crosses val="autoZero"/>
        <c:auto val="1"/>
        <c:lblAlgn val="ctr"/>
        <c:lblOffset val="100"/>
        <c:noMultiLvlLbl val="0"/>
      </c:catAx>
      <c:valAx>
        <c:axId val="175419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19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[KickstarterStatusData.xlsx]Sub-Category Status!PivotTable7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Status'!$B$4:$B$5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Status'!$B$6:$B$47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DB-4802-80A7-01B85FD8763B}"/>
            </c:ext>
          </c:extLst>
        </c:ser>
        <c:ser>
          <c:idx val="1"/>
          <c:order val="1"/>
          <c:tx>
            <c:strRef>
              <c:f>'Sub-Category Status'!$C$4:$C$5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Status'!$C$6:$C$47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DB-4802-80A7-01B85FD8763B}"/>
            </c:ext>
          </c:extLst>
        </c:ser>
        <c:ser>
          <c:idx val="2"/>
          <c:order val="2"/>
          <c:tx>
            <c:strRef>
              <c:f>'Sub-Category Status'!$D$4:$D$5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Status'!$D$6:$D$47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DB-4802-80A7-01B85FD8763B}"/>
            </c:ext>
          </c:extLst>
        </c:ser>
        <c:ser>
          <c:idx val="3"/>
          <c:order val="3"/>
          <c:tx>
            <c:strRef>
              <c:f>'Sub-Category Status'!$E$4:$E$5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Status'!$E$6:$E$47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DB-4802-80A7-01B85FD87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1187024"/>
        <c:axId val="1981190768"/>
      </c:barChart>
      <c:catAx>
        <c:axId val="198118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90768"/>
        <c:crosses val="autoZero"/>
        <c:auto val="1"/>
        <c:lblAlgn val="ctr"/>
        <c:lblOffset val="100"/>
        <c:noMultiLvlLbl val="0"/>
      </c:catAx>
      <c:valAx>
        <c:axId val="198119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8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[KickstarterStatusData.xlsx]Timeline!PivotTable8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Timeline!$B$4:$B$5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1C-4CB6-AD53-7E0459981B79}"/>
            </c:ext>
          </c:extLst>
        </c:ser>
        <c:ser>
          <c:idx val="1"/>
          <c:order val="1"/>
          <c:tx>
            <c:strRef>
              <c:f>Timeline!$C$4:$C$5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1C-4CB6-AD53-7E0459981B79}"/>
            </c:ext>
          </c:extLst>
        </c:ser>
        <c:ser>
          <c:idx val="2"/>
          <c:order val="2"/>
          <c:tx>
            <c:strRef>
              <c:f>Timeline!$D$4:$D$5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1C-4CB6-AD53-7E0459981B79}"/>
            </c:ext>
          </c:extLst>
        </c:ser>
        <c:ser>
          <c:idx val="3"/>
          <c:order val="3"/>
          <c:tx>
            <c:strRef>
              <c:f>Timeline!$E$4:$E$5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181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1C-4CB6-AD53-7E0459981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1168720"/>
        <c:axId val="1981176624"/>
      </c:lineChart>
      <c:catAx>
        <c:axId val="198116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76624"/>
        <c:crosses val="autoZero"/>
        <c:auto val="1"/>
        <c:lblAlgn val="ctr"/>
        <c:lblOffset val="100"/>
        <c:noMultiLvlLbl val="0"/>
      </c:catAx>
      <c:valAx>
        <c:axId val="198117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6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4761</xdr:rowOff>
    </xdr:from>
    <xdr:to>
      <xdr:col>17</xdr:col>
      <xdr:colOff>590550</xdr:colOff>
      <xdr:row>20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B65BCF-B3AD-496F-9587-14C40ED0C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447675</xdr:colOff>
      <xdr:row>13</xdr:row>
      <xdr:rowOff>176212</xdr:rowOff>
    </xdr:from>
    <xdr:to>
      <xdr:col>6</xdr:col>
      <xdr:colOff>561975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9A44E-A0DB-4AC2-B54E-2594FEA70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4761</xdr:rowOff>
    </xdr:from>
    <xdr:to>
      <xdr:col>18</xdr:col>
      <xdr:colOff>600075</xdr:colOff>
      <xdr:row>27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7487C4-1CFA-40C5-880E-1BC368B91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3</xdr:row>
      <xdr:rowOff>4762</xdr:rowOff>
    </xdr:from>
    <xdr:to>
      <xdr:col>18</xdr:col>
      <xdr:colOff>19049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A933DA-03E3-44AA-A894-54231C29F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ptain" refreshedDate="44180.984631828702" createdVersion="6" refreshedVersion="6" minRefreshableVersion="3" recordCount="4114" xr:uid="{00EF5B97-A3AE-4150-B915-35D07C118323}">
  <cacheSource type="worksheet">
    <worksheetSource ref="F1:Q4115" sheet="Base Data"/>
  </cacheSource>
  <cacheFields count="12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ptain" refreshedDate="44180.989184837963" createdVersion="6" refreshedVersion="6" minRefreshableVersion="3" recordCount="4114" xr:uid="{8425535E-B80F-4488-A549-5A414D5B38A1}">
  <cacheSource type="worksheet">
    <worksheetSource ref="F1:R4115" sheet="Base Data"/>
  </cacheSource>
  <cacheFields count="13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ptain" refreshedDate="44181.000477662034" createdVersion="6" refreshedVersion="6" minRefreshableVersion="3" recordCount="4114" xr:uid="{8A935159-E91B-4D98-84B6-DE453ECF2643}">
  <cacheSource type="worksheet">
    <worksheetSource ref="F1:T4115" sheet="Base Data"/>
  </cacheSource>
  <cacheFields count="17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3-02T14:24:43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6" base="13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.3685882352941177"/>
    <n v="63.917999999999999"/>
    <x v="0"/>
  </r>
  <r>
    <x v="0"/>
    <x v="0"/>
    <s v="USD"/>
    <n v="1488464683"/>
    <n v="1485872683"/>
    <b v="0"/>
    <n v="79"/>
    <b v="1"/>
    <s v="film &amp; video/television"/>
    <n v="1.4260827250608272"/>
    <n v="185.48099999999999"/>
    <x v="0"/>
  </r>
  <r>
    <x v="0"/>
    <x v="1"/>
    <s v="GBP"/>
    <n v="1455555083"/>
    <n v="1454691083"/>
    <b v="0"/>
    <n v="35"/>
    <b v="1"/>
    <s v="film &amp; video/television"/>
    <n v="1.05"/>
    <n v="15"/>
    <x v="0"/>
  </r>
  <r>
    <x v="0"/>
    <x v="0"/>
    <s v="USD"/>
    <n v="1407414107"/>
    <n v="1404822107"/>
    <b v="0"/>
    <n v="150"/>
    <b v="1"/>
    <s v="film &amp; video/television"/>
    <n v="1.0389999999999999"/>
    <n v="69.266999999999996"/>
    <x v="0"/>
  </r>
  <r>
    <x v="0"/>
    <x v="0"/>
    <s v="USD"/>
    <n v="1450555279"/>
    <n v="1447963279"/>
    <b v="0"/>
    <n v="284"/>
    <b v="1"/>
    <s v="film &amp; video/television"/>
    <n v="1.2299154545454545"/>
    <n v="190.55"/>
    <x v="0"/>
  </r>
  <r>
    <x v="0"/>
    <x v="0"/>
    <s v="USD"/>
    <n v="1469770500"/>
    <n v="1468362207"/>
    <b v="0"/>
    <n v="47"/>
    <b v="1"/>
    <s v="film &amp; video/television"/>
    <n v="1.0977744436109027"/>
    <n v="93.403999999999996"/>
    <x v="0"/>
  </r>
  <r>
    <x v="0"/>
    <x v="0"/>
    <s v="USD"/>
    <n v="1402710250"/>
    <n v="1401846250"/>
    <b v="0"/>
    <n v="58"/>
    <b v="1"/>
    <s v="film &amp; video/television"/>
    <n v="1.064875"/>
    <n v="146.87899999999999"/>
    <x v="0"/>
  </r>
  <r>
    <x v="0"/>
    <x v="0"/>
    <s v="USD"/>
    <n v="1467680867"/>
    <n v="1464224867"/>
    <b v="0"/>
    <n v="57"/>
    <b v="1"/>
    <s v="film &amp; video/television"/>
    <n v="1.0122222222222221"/>
    <n v="159.82499999999999"/>
    <x v="0"/>
  </r>
  <r>
    <x v="0"/>
    <x v="0"/>
    <s v="USD"/>
    <n v="1460754000"/>
    <n v="1460155212"/>
    <b v="0"/>
    <n v="12"/>
    <b v="1"/>
    <s v="film &amp; video/television"/>
    <n v="1.0004342857142856"/>
    <n v="291.79300000000001"/>
    <x v="0"/>
  </r>
  <r>
    <x v="0"/>
    <x v="0"/>
    <s v="USD"/>
    <n v="1460860144"/>
    <n v="1458268144"/>
    <b v="0"/>
    <n v="20"/>
    <b v="1"/>
    <s v="film &amp; video/television"/>
    <n v="1.2599800000000001"/>
    <n v="31.5"/>
    <x v="0"/>
  </r>
  <r>
    <x v="0"/>
    <x v="0"/>
    <s v="USD"/>
    <n v="1403660279"/>
    <n v="1400636279"/>
    <b v="0"/>
    <n v="19"/>
    <b v="1"/>
    <s v="film &amp; video/television"/>
    <n v="1.0049999999999999"/>
    <n v="158.684"/>
    <x v="0"/>
  </r>
  <r>
    <x v="0"/>
    <x v="0"/>
    <s v="USD"/>
    <n v="1471834800"/>
    <n v="1469126462"/>
    <b v="0"/>
    <n v="75"/>
    <b v="1"/>
    <s v="film &amp; video/television"/>
    <n v="1.2050000000000001"/>
    <n v="80.332999999999998"/>
    <x v="0"/>
  </r>
  <r>
    <x v="0"/>
    <x v="0"/>
    <s v="USD"/>
    <n v="1405479600"/>
    <n v="1401642425"/>
    <b v="0"/>
    <n v="827"/>
    <b v="1"/>
    <s v="film &amp; video/television"/>
    <n v="1.6529333333333334"/>
    <n v="59.960999999999999"/>
    <x v="0"/>
  </r>
  <r>
    <x v="0"/>
    <x v="0"/>
    <s v="USD"/>
    <n v="1466713620"/>
    <n v="1463588109"/>
    <b v="0"/>
    <n v="51"/>
    <b v="1"/>
    <s v="film &amp; video/television"/>
    <n v="1.5997142857142856"/>
    <n v="109.78400000000001"/>
    <x v="0"/>
  </r>
  <r>
    <x v="0"/>
    <x v="2"/>
    <s v="AUD"/>
    <n v="1405259940"/>
    <n v="1403051888"/>
    <b v="0"/>
    <n v="41"/>
    <b v="1"/>
    <s v="film &amp; video/television"/>
    <n v="1.0093333333333334"/>
    <n v="147.70699999999999"/>
    <x v="0"/>
  </r>
  <r>
    <x v="0"/>
    <x v="3"/>
    <s v="EUR"/>
    <n v="1443384840"/>
    <n v="1441790658"/>
    <b v="0"/>
    <n v="98"/>
    <b v="1"/>
    <s v="film &amp; video/television"/>
    <n v="1.0660000000000001"/>
    <n v="21.754999999999999"/>
    <x v="0"/>
  </r>
  <r>
    <x v="0"/>
    <x v="0"/>
    <s v="USD"/>
    <n v="1402896600"/>
    <n v="1398971211"/>
    <b v="0"/>
    <n v="70"/>
    <b v="1"/>
    <s v="film &amp; video/television"/>
    <n v="1.0024166666666667"/>
    <n v="171.84299999999999"/>
    <x v="0"/>
  </r>
  <r>
    <x v="0"/>
    <x v="1"/>
    <s v="GBP"/>
    <n v="1415126022"/>
    <n v="1412530422"/>
    <b v="0"/>
    <n v="36"/>
    <b v="1"/>
    <s v="film &amp; video/television"/>
    <n v="1.0066666666666666"/>
    <n v="41.944000000000003"/>
    <x v="0"/>
  </r>
  <r>
    <x v="0"/>
    <x v="0"/>
    <s v="USD"/>
    <n v="1410958856"/>
    <n v="1408366856"/>
    <b v="0"/>
    <n v="342"/>
    <b v="1"/>
    <s v="film &amp; video/television"/>
    <n v="1.0632110000000001"/>
    <n v="93.263999999999996"/>
    <x v="0"/>
  </r>
  <r>
    <x v="0"/>
    <x v="0"/>
    <s v="USD"/>
    <n v="1437420934"/>
    <n v="1434828934"/>
    <b v="0"/>
    <n v="22"/>
    <b v="1"/>
    <s v="film &amp; video/television"/>
    <n v="1.4529411764705882"/>
    <n v="56.136000000000003"/>
    <x v="0"/>
  </r>
  <r>
    <x v="0"/>
    <x v="0"/>
    <s v="USD"/>
    <n v="1442167912"/>
    <n v="1436983912"/>
    <b v="0"/>
    <n v="25"/>
    <b v="1"/>
    <s v="film &amp; video/television"/>
    <n v="1.002"/>
    <n v="80.16"/>
    <x v="0"/>
  </r>
  <r>
    <x v="0"/>
    <x v="0"/>
    <s v="USD"/>
    <n v="1411743789"/>
    <n v="1409151789"/>
    <b v="0"/>
    <n v="101"/>
    <b v="1"/>
    <s v="film &amp; video/television"/>
    <n v="1.0913513513513513"/>
    <n v="199.90100000000001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</r>
  <r>
    <x v="0"/>
    <x v="0"/>
    <s v="USD"/>
    <n v="1430407200"/>
    <n v="1428086501"/>
    <b v="0"/>
    <n v="23"/>
    <b v="1"/>
    <s v="film &amp; video/television"/>
    <n v="1.1850000000000001"/>
    <n v="103.04300000000001"/>
    <x v="0"/>
  </r>
  <r>
    <x v="0"/>
    <x v="0"/>
    <s v="USD"/>
    <n v="1442345940"/>
    <n v="1439494863"/>
    <b v="0"/>
    <n v="574"/>
    <b v="1"/>
    <s v="film &amp; video/television"/>
    <n v="1.0880768571428572"/>
    <n v="66.346000000000004"/>
    <x v="0"/>
  </r>
  <r>
    <x v="0"/>
    <x v="0"/>
    <s v="USD"/>
    <n v="1452299761"/>
    <n v="1447115761"/>
    <b v="0"/>
    <n v="14"/>
    <b v="1"/>
    <s v="film &amp; video/television"/>
    <n v="1.3333333333333333"/>
    <n v="57.143000000000001"/>
    <x v="0"/>
  </r>
  <r>
    <x v="0"/>
    <x v="0"/>
    <s v="USD"/>
    <n v="1408278144"/>
    <n v="1404822144"/>
    <b v="0"/>
    <n v="19"/>
    <b v="1"/>
    <s v="film &amp; video/television"/>
    <n v="1.552"/>
    <n v="102.105"/>
    <x v="0"/>
  </r>
  <r>
    <x v="0"/>
    <x v="4"/>
    <s v="NZD"/>
    <n v="1416113833"/>
    <n v="1413518233"/>
    <b v="0"/>
    <n v="150"/>
    <b v="1"/>
    <s v="film &amp; video/television"/>
    <n v="1.1172500000000001"/>
    <n v="148.96700000000001"/>
    <x v="0"/>
  </r>
  <r>
    <x v="0"/>
    <x v="0"/>
    <s v="USD"/>
    <n v="1450307284"/>
    <n v="1447715284"/>
    <b v="0"/>
    <n v="71"/>
    <b v="1"/>
    <s v="film &amp; video/television"/>
    <n v="1.0035000000000001"/>
    <n v="169.60599999999999"/>
    <x v="0"/>
  </r>
  <r>
    <x v="0"/>
    <x v="1"/>
    <s v="GBP"/>
    <n v="1406045368"/>
    <n v="1403453368"/>
    <b v="0"/>
    <n v="117"/>
    <b v="1"/>
    <s v="film &amp; video/television"/>
    <n v="1.2333333333333334"/>
    <n v="31.623999999999999"/>
    <x v="0"/>
  </r>
  <r>
    <x v="0"/>
    <x v="0"/>
    <s v="USD"/>
    <n v="1408604515"/>
    <n v="1406012515"/>
    <b v="0"/>
    <n v="53"/>
    <b v="1"/>
    <s v="film &amp; video/television"/>
    <n v="1.0129975"/>
    <n v="76.453000000000003"/>
    <x v="0"/>
  </r>
  <r>
    <x v="0"/>
    <x v="0"/>
    <s v="USD"/>
    <n v="1453748434"/>
    <n v="1452193234"/>
    <b v="0"/>
    <n v="1"/>
    <b v="1"/>
    <s v="film &amp; video/television"/>
    <n v="1"/>
    <n v="13"/>
    <x v="0"/>
  </r>
  <r>
    <x v="0"/>
    <x v="0"/>
    <s v="USD"/>
    <n v="1463111940"/>
    <n v="1459523017"/>
    <b v="0"/>
    <n v="89"/>
    <b v="1"/>
    <s v="film &amp; video/television"/>
    <n v="1.0024604569420035"/>
    <n v="320.44900000000001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</r>
  <r>
    <x v="0"/>
    <x v="0"/>
    <s v="USD"/>
    <n v="1407224601"/>
    <n v="1405928601"/>
    <b v="0"/>
    <n v="68"/>
    <b v="1"/>
    <s v="film &amp; video/television"/>
    <n v="1.3046153846153845"/>
    <n v="49.881999999999998"/>
    <x v="0"/>
  </r>
  <r>
    <x v="0"/>
    <x v="0"/>
    <s v="USD"/>
    <n v="1430179200"/>
    <n v="1428130814"/>
    <b v="0"/>
    <n v="28"/>
    <b v="1"/>
    <s v="film &amp; video/television"/>
    <n v="1.665"/>
    <n v="59.463999999999999"/>
    <x v="0"/>
  </r>
  <r>
    <x v="0"/>
    <x v="0"/>
    <s v="USD"/>
    <n v="1428128525"/>
    <n v="1425540125"/>
    <b v="0"/>
    <n v="44"/>
    <b v="1"/>
    <s v="film &amp; video/television"/>
    <n v="1.4215"/>
    <n v="193.84100000000001"/>
    <x v="0"/>
  </r>
  <r>
    <x v="0"/>
    <x v="0"/>
    <s v="USD"/>
    <n v="1425055079"/>
    <n v="1422463079"/>
    <b v="0"/>
    <n v="253"/>
    <b v="1"/>
    <s v="film &amp; video/television"/>
    <n v="1.8344090909090909"/>
    <n v="159.51400000000001"/>
    <x v="0"/>
  </r>
  <r>
    <x v="0"/>
    <x v="0"/>
    <s v="USD"/>
    <n v="1368235344"/>
    <n v="1365643344"/>
    <b v="0"/>
    <n v="66"/>
    <b v="1"/>
    <s v="film &amp; video/television"/>
    <n v="1.1004"/>
    <n v="41.682000000000002"/>
    <x v="0"/>
  </r>
  <r>
    <x v="0"/>
    <x v="1"/>
    <s v="GBP"/>
    <n v="1401058740"/>
    <n v="1398388068"/>
    <b v="0"/>
    <n v="217"/>
    <b v="1"/>
    <s v="film &amp; video/television"/>
    <n v="1.3098000000000001"/>
    <n v="150.899"/>
    <x v="0"/>
  </r>
  <r>
    <x v="0"/>
    <x v="0"/>
    <s v="USD"/>
    <n v="1403150400"/>
    <n v="1401426488"/>
    <b v="0"/>
    <n v="16"/>
    <b v="1"/>
    <s v="film &amp; video/television"/>
    <n v="1.0135000000000001"/>
    <n v="126.688"/>
    <x v="0"/>
  </r>
  <r>
    <x v="0"/>
    <x v="0"/>
    <s v="USD"/>
    <n v="1412516354"/>
    <n v="1409924354"/>
    <b v="0"/>
    <n v="19"/>
    <b v="1"/>
    <s v="film &amp; video/television"/>
    <n v="1"/>
    <n v="105.26300000000001"/>
    <x v="0"/>
  </r>
  <r>
    <x v="0"/>
    <x v="0"/>
    <s v="USD"/>
    <n v="1419780026"/>
    <n v="1417188026"/>
    <b v="0"/>
    <n v="169"/>
    <b v="1"/>
    <s v="film &amp; video/television"/>
    <n v="1.4185714285714286"/>
    <n v="117.515"/>
    <x v="0"/>
  </r>
  <r>
    <x v="0"/>
    <x v="0"/>
    <s v="USD"/>
    <n v="1405209600"/>
    <n v="1402599486"/>
    <b v="0"/>
    <n v="263"/>
    <b v="1"/>
    <s v="film &amp; video/television"/>
    <n v="3.0865999999999998"/>
    <n v="117.361"/>
    <x v="0"/>
  </r>
  <r>
    <x v="0"/>
    <x v="0"/>
    <s v="USD"/>
    <n v="1412648537"/>
    <n v="1408760537"/>
    <b v="0"/>
    <n v="15"/>
    <b v="1"/>
    <s v="film &amp; video/television"/>
    <n v="1"/>
    <n v="133.333"/>
    <x v="0"/>
  </r>
  <r>
    <x v="0"/>
    <x v="0"/>
    <s v="USD"/>
    <n v="1461769107"/>
    <n v="1459177107"/>
    <b v="0"/>
    <n v="61"/>
    <b v="1"/>
    <s v="film &amp; video/television"/>
    <n v="1.2"/>
    <n v="98.361000000000004"/>
    <x v="0"/>
  </r>
  <r>
    <x v="0"/>
    <x v="2"/>
    <s v="AUD"/>
    <n v="1450220974"/>
    <n v="1447628974"/>
    <b v="0"/>
    <n v="45"/>
    <b v="1"/>
    <s v="film &amp; video/television"/>
    <n v="1.0416666666666667"/>
    <n v="194.44399999999999"/>
    <x v="0"/>
  </r>
  <r>
    <x v="0"/>
    <x v="0"/>
    <s v="USD"/>
    <n v="1419021607"/>
    <n v="1413834007"/>
    <b v="0"/>
    <n v="70"/>
    <b v="1"/>
    <s v="film &amp; video/television"/>
    <n v="1.0761100000000001"/>
    <n v="76.864999999999995"/>
    <x v="0"/>
  </r>
  <r>
    <x v="0"/>
    <x v="1"/>
    <s v="GBP"/>
    <n v="1425211200"/>
    <n v="1422534260"/>
    <b v="0"/>
    <n v="38"/>
    <b v="1"/>
    <s v="film &amp; video/television"/>
    <n v="1.0794999999999999"/>
    <n v="56.816000000000003"/>
    <x v="0"/>
  </r>
  <r>
    <x v="0"/>
    <x v="0"/>
    <s v="USD"/>
    <n v="1445660045"/>
    <n v="1443068045"/>
    <b v="0"/>
    <n v="87"/>
    <b v="1"/>
    <s v="film &amp; video/television"/>
    <n v="1"/>
    <n v="137.93100000000001"/>
    <x v="0"/>
  </r>
  <r>
    <x v="0"/>
    <x v="1"/>
    <s v="GBP"/>
    <n v="1422637200"/>
    <n v="1419271458"/>
    <b v="0"/>
    <n v="22"/>
    <b v="1"/>
    <s v="film &amp; video/television"/>
    <n v="1"/>
    <n v="27.273"/>
    <x v="0"/>
  </r>
  <r>
    <x v="0"/>
    <x v="0"/>
    <s v="USD"/>
    <n v="1439245037"/>
    <n v="1436653037"/>
    <b v="0"/>
    <n v="119"/>
    <b v="1"/>
    <s v="film &amp; video/television"/>
    <n v="1.2801818181818181"/>
    <n v="118.336"/>
    <x v="0"/>
  </r>
  <r>
    <x v="0"/>
    <x v="0"/>
    <s v="USD"/>
    <n v="1405615846"/>
    <n v="1403023846"/>
    <b v="0"/>
    <n v="52"/>
    <b v="1"/>
    <s v="film &amp; video/television"/>
    <n v="1.1620999999999999"/>
    <n v="223.48099999999999"/>
    <x v="0"/>
  </r>
  <r>
    <x v="0"/>
    <x v="0"/>
    <s v="USD"/>
    <n v="1396648800"/>
    <n v="1395407445"/>
    <b v="0"/>
    <n v="117"/>
    <b v="1"/>
    <s v="film &amp; video/television"/>
    <n v="1.0963333333333334"/>
    <n v="28.111000000000001"/>
    <x v="0"/>
  </r>
  <r>
    <x v="0"/>
    <x v="0"/>
    <s v="USD"/>
    <n v="1451063221"/>
    <n v="1448471221"/>
    <b v="0"/>
    <n v="52"/>
    <b v="1"/>
    <s v="film &amp; video/television"/>
    <n v="1.01"/>
    <n v="194.23099999999999"/>
    <x v="0"/>
  </r>
  <r>
    <x v="0"/>
    <x v="0"/>
    <s v="USD"/>
    <n v="1464390916"/>
    <n v="1462576516"/>
    <b v="0"/>
    <n v="86"/>
    <b v="1"/>
    <s v="film &amp; video/television"/>
    <n v="1.2895348837209302"/>
    <n v="128.953"/>
    <x v="0"/>
  </r>
  <r>
    <x v="0"/>
    <x v="1"/>
    <s v="GBP"/>
    <n v="1433779200"/>
    <n v="1432559424"/>
    <b v="0"/>
    <n v="174"/>
    <b v="1"/>
    <s v="film &amp; video/television"/>
    <n v="1.0726249999999999"/>
    <n v="49.316000000000003"/>
    <x v="0"/>
  </r>
  <r>
    <x v="0"/>
    <x v="0"/>
    <s v="USD"/>
    <n v="1429991962"/>
    <n v="1427399962"/>
    <b v="0"/>
    <n v="69"/>
    <b v="1"/>
    <s v="film &amp; video/television"/>
    <n v="1.0189999999999999"/>
    <n v="221.52199999999999"/>
    <x v="0"/>
  </r>
  <r>
    <x v="0"/>
    <x v="0"/>
    <s v="USD"/>
    <n v="1416423172"/>
    <n v="1413827572"/>
    <b v="0"/>
    <n v="75"/>
    <b v="1"/>
    <s v="film &amp; video/television"/>
    <n v="1.0290999999999999"/>
    <n v="137.21299999999999"/>
    <x v="0"/>
  </r>
  <r>
    <x v="0"/>
    <x v="0"/>
    <s v="USD"/>
    <n v="1442264400"/>
    <n v="1439530776"/>
    <b v="0"/>
    <n v="33"/>
    <b v="1"/>
    <s v="film &amp; video/television"/>
    <n v="1.0012570000000001"/>
    <n v="606.822"/>
    <x v="0"/>
  </r>
  <r>
    <x v="0"/>
    <x v="1"/>
    <s v="GBP"/>
    <n v="1395532800"/>
    <n v="1393882717"/>
    <b v="0"/>
    <n v="108"/>
    <b v="1"/>
    <s v="film &amp; video/shorts"/>
    <n v="1.0329622222222221"/>
    <n v="43.04"/>
    <x v="0"/>
  </r>
  <r>
    <x v="0"/>
    <x v="0"/>
    <s v="USD"/>
    <n v="1370547157"/>
    <n v="1368646357"/>
    <b v="0"/>
    <n v="23"/>
    <b v="1"/>
    <s v="film &amp; video/shorts"/>
    <n v="1.4830000000000001"/>
    <n v="322.39100000000002"/>
    <x v="0"/>
  </r>
  <r>
    <x v="0"/>
    <x v="0"/>
    <s v="USD"/>
    <n v="1362337878"/>
    <n v="1360177878"/>
    <b v="0"/>
    <n v="48"/>
    <b v="1"/>
    <s v="film &amp; video/shorts"/>
    <n v="1.5473333333333332"/>
    <n v="96.707999999999998"/>
    <x v="0"/>
  </r>
  <r>
    <x v="0"/>
    <x v="0"/>
    <s v="USD"/>
    <n v="1388206740"/>
    <n v="1386194013"/>
    <b v="0"/>
    <n v="64"/>
    <b v="1"/>
    <s v="film &amp; video/shorts"/>
    <n v="1.1351849999999999"/>
    <n v="35.475000000000001"/>
    <x v="0"/>
  </r>
  <r>
    <x v="0"/>
    <x v="0"/>
    <s v="USD"/>
    <n v="1373243181"/>
    <n v="1370651181"/>
    <b v="0"/>
    <n v="24"/>
    <b v="1"/>
    <s v="film &amp; video/shorts"/>
    <n v="1.7333333333333334"/>
    <n v="86.667000000000002"/>
    <x v="0"/>
  </r>
  <r>
    <x v="0"/>
    <x v="5"/>
    <s v="CAD"/>
    <n v="1407736740"/>
    <n v="1405453354"/>
    <b v="0"/>
    <n v="57"/>
    <b v="1"/>
    <s v="film &amp; video/shorts"/>
    <n v="1.0752857142857142"/>
    <n v="132.053"/>
    <x v="0"/>
  </r>
  <r>
    <x v="0"/>
    <x v="0"/>
    <s v="USD"/>
    <n v="1468873420"/>
    <n v="1466281420"/>
    <b v="0"/>
    <n v="26"/>
    <b v="1"/>
    <s v="film &amp; video/shorts"/>
    <n v="1.1859999999999999"/>
    <n v="91.230999999999995"/>
    <x v="0"/>
  </r>
  <r>
    <x v="0"/>
    <x v="0"/>
    <s v="USD"/>
    <n v="1342360804"/>
    <n v="1339768804"/>
    <b v="0"/>
    <n v="20"/>
    <b v="1"/>
    <s v="film &amp; video/shorts"/>
    <n v="1.1625000000000001"/>
    <n v="116.25"/>
    <x v="0"/>
  </r>
  <r>
    <x v="0"/>
    <x v="1"/>
    <s v="GBP"/>
    <n v="1393162791"/>
    <n v="1390570791"/>
    <b v="0"/>
    <n v="36"/>
    <b v="1"/>
    <s v="film &amp; video/shorts"/>
    <n v="1.2716666666666667"/>
    <n v="21.193999999999999"/>
    <x v="0"/>
  </r>
  <r>
    <x v="0"/>
    <x v="0"/>
    <s v="USD"/>
    <n v="1317538740"/>
    <n v="1314765025"/>
    <b v="0"/>
    <n v="178"/>
    <b v="1"/>
    <s v="film &amp; video/shorts"/>
    <n v="1.109423"/>
    <n v="62.326999999999998"/>
    <x v="0"/>
  </r>
  <r>
    <x v="0"/>
    <x v="0"/>
    <s v="USD"/>
    <n v="1315171845"/>
    <n v="1309987845"/>
    <b v="0"/>
    <n v="17"/>
    <b v="1"/>
    <s v="film &amp; video/shorts"/>
    <n v="1.272"/>
    <n v="37.411999999999999"/>
    <x v="0"/>
  </r>
  <r>
    <x v="0"/>
    <x v="0"/>
    <s v="USD"/>
    <n v="1338186657"/>
    <n v="1333002657"/>
    <b v="0"/>
    <n v="32"/>
    <b v="1"/>
    <s v="film &amp; video/shorts"/>
    <n v="1.2394444444444443"/>
    <n v="69.718999999999994"/>
    <x v="0"/>
  </r>
  <r>
    <x v="0"/>
    <x v="0"/>
    <s v="USD"/>
    <n v="1352937600"/>
    <n v="1351210481"/>
    <b v="0"/>
    <n v="41"/>
    <b v="1"/>
    <s v="film &amp; video/shorts"/>
    <n v="1.084090909090909"/>
    <n v="58.170999999999999"/>
    <x v="0"/>
  </r>
  <r>
    <x v="0"/>
    <x v="0"/>
    <s v="USD"/>
    <n v="1304395140"/>
    <n v="1297620584"/>
    <b v="0"/>
    <n v="18"/>
    <b v="1"/>
    <s v="film &amp; video/shorts"/>
    <n v="1"/>
    <n v="50"/>
    <x v="0"/>
  </r>
  <r>
    <x v="0"/>
    <x v="6"/>
    <s v="EUR"/>
    <n v="1453376495"/>
    <n v="1450784495"/>
    <b v="0"/>
    <n v="29"/>
    <b v="1"/>
    <s v="film &amp; video/shorts"/>
    <n v="1.1293199999999999"/>
    <n v="19.471"/>
    <x v="0"/>
  </r>
  <r>
    <x v="0"/>
    <x v="0"/>
    <s v="USD"/>
    <n v="1366693272"/>
    <n v="1364101272"/>
    <b v="0"/>
    <n v="47"/>
    <b v="1"/>
    <s v="film &amp; video/shorts"/>
    <n v="1.1542857142857144"/>
    <n v="85.956999999999994"/>
    <x v="0"/>
  </r>
  <r>
    <x v="0"/>
    <x v="0"/>
    <s v="USD"/>
    <n v="1325007358"/>
    <n v="1319819758"/>
    <b v="0"/>
    <n v="15"/>
    <b v="1"/>
    <s v="film &amp; video/shorts"/>
    <n v="1.5333333333333334"/>
    <n v="30.667000000000002"/>
    <x v="0"/>
  </r>
  <r>
    <x v="0"/>
    <x v="0"/>
    <s v="USD"/>
    <n v="1337569140"/>
    <n v="1332991717"/>
    <b v="0"/>
    <n v="26"/>
    <b v="1"/>
    <s v="film &amp; video/shorts"/>
    <n v="3.9249999999999998"/>
    <n v="60.384999999999998"/>
    <x v="0"/>
  </r>
  <r>
    <x v="0"/>
    <x v="6"/>
    <s v="EUR"/>
    <n v="1472751121"/>
    <n v="1471887121"/>
    <b v="0"/>
    <n v="35"/>
    <b v="1"/>
    <s v="film &amp; video/shorts"/>
    <n v="27.02"/>
    <n v="38.6"/>
    <x v="0"/>
  </r>
  <r>
    <x v="0"/>
    <x v="1"/>
    <s v="GBP"/>
    <n v="1398451093"/>
    <n v="1395859093"/>
    <b v="0"/>
    <n v="41"/>
    <b v="1"/>
    <s v="film &amp; video/shorts"/>
    <n v="1.27"/>
    <n v="40.268000000000001"/>
    <x v="0"/>
  </r>
  <r>
    <x v="0"/>
    <x v="0"/>
    <s v="USD"/>
    <n v="1386640856"/>
    <n v="1383616856"/>
    <b v="0"/>
    <n v="47"/>
    <b v="1"/>
    <s v="film &amp; video/shorts"/>
    <n v="1.0725"/>
    <n v="273.83"/>
    <x v="0"/>
  </r>
  <r>
    <x v="0"/>
    <x v="0"/>
    <s v="USD"/>
    <n v="1342234920"/>
    <n v="1341892127"/>
    <b v="0"/>
    <n v="28"/>
    <b v="1"/>
    <s v="film &amp; video/shorts"/>
    <n v="1.98"/>
    <n v="53.036000000000001"/>
    <x v="0"/>
  </r>
  <r>
    <x v="0"/>
    <x v="0"/>
    <s v="USD"/>
    <n v="1318189261"/>
    <n v="1315597261"/>
    <b v="0"/>
    <n v="100"/>
    <b v="1"/>
    <s v="film &amp; video/shorts"/>
    <n v="1.0001249999999999"/>
    <n v="40.005000000000003"/>
    <x v="0"/>
  </r>
  <r>
    <x v="0"/>
    <x v="1"/>
    <s v="GBP"/>
    <n v="1424604600"/>
    <n v="1423320389"/>
    <b v="0"/>
    <n v="13"/>
    <b v="1"/>
    <s v="film &amp; video/shorts"/>
    <n v="1.0249999999999999"/>
    <n v="15.769"/>
    <x v="0"/>
  </r>
  <r>
    <x v="0"/>
    <x v="0"/>
    <s v="USD"/>
    <n v="1305483086"/>
    <n v="1302891086"/>
    <b v="0"/>
    <n v="7"/>
    <b v="1"/>
    <s v="film &amp; video/shorts"/>
    <n v="1"/>
    <n v="71.429000000000002"/>
    <x v="0"/>
  </r>
  <r>
    <x v="0"/>
    <x v="0"/>
    <s v="USD"/>
    <n v="1316746837"/>
    <n v="1314154837"/>
    <b v="0"/>
    <n v="21"/>
    <b v="1"/>
    <s v="film &amp; video/shorts"/>
    <n v="1.2549999999999999"/>
    <n v="71.713999999999999"/>
    <x v="0"/>
  </r>
  <r>
    <x v="0"/>
    <x v="6"/>
    <s v="EUR"/>
    <n v="1451226045"/>
    <n v="1444828845"/>
    <b v="0"/>
    <n v="17"/>
    <b v="1"/>
    <s v="film &amp; video/shorts"/>
    <n v="1.0646666666666667"/>
    <n v="375.76499999999999"/>
    <x v="0"/>
  </r>
  <r>
    <x v="0"/>
    <x v="0"/>
    <s v="USD"/>
    <n v="1275529260"/>
    <n v="1274705803"/>
    <b v="0"/>
    <n v="25"/>
    <b v="1"/>
    <s v="film &amp; video/shorts"/>
    <n v="1.046"/>
    <n v="104.6"/>
    <x v="0"/>
  </r>
  <r>
    <x v="0"/>
    <x v="0"/>
    <s v="USD"/>
    <n v="1403452131"/>
    <n v="1401205731"/>
    <b v="0"/>
    <n v="60"/>
    <b v="1"/>
    <s v="film &amp; video/shorts"/>
    <n v="1.0285714285714285"/>
    <n v="60"/>
    <x v="0"/>
  </r>
  <r>
    <x v="0"/>
    <x v="0"/>
    <s v="USD"/>
    <n v="1370196192"/>
    <n v="1368036192"/>
    <b v="0"/>
    <n v="56"/>
    <b v="1"/>
    <s v="film &amp; video/shorts"/>
    <n v="1.1506666666666667"/>
    <n v="123.286"/>
    <x v="0"/>
  </r>
  <r>
    <x v="0"/>
    <x v="0"/>
    <s v="USD"/>
    <n v="1310454499"/>
    <n v="1307862499"/>
    <b v="0"/>
    <n v="16"/>
    <b v="1"/>
    <s v="film &amp; video/shorts"/>
    <n v="1.004"/>
    <n v="31.375"/>
    <x v="0"/>
  </r>
  <r>
    <x v="0"/>
    <x v="0"/>
    <s v="USD"/>
    <n v="1305625164"/>
    <n v="1300354764"/>
    <b v="0"/>
    <n v="46"/>
    <b v="1"/>
    <s v="film &amp; video/shorts"/>
    <n v="1.2"/>
    <n v="78.260999999999996"/>
    <x v="0"/>
  </r>
  <r>
    <x v="0"/>
    <x v="5"/>
    <s v="CAD"/>
    <n v="1485936000"/>
    <n v="1481949983"/>
    <b v="0"/>
    <n v="43"/>
    <b v="1"/>
    <s v="film &amp; video/shorts"/>
    <n v="1.052"/>
    <n v="122.32599999999999"/>
    <x v="0"/>
  </r>
  <r>
    <x v="0"/>
    <x v="0"/>
    <s v="USD"/>
    <n v="1341349200"/>
    <n v="1338928537"/>
    <b v="0"/>
    <n v="15"/>
    <b v="1"/>
    <s v="film &amp; video/shorts"/>
    <n v="1.1060000000000001"/>
    <n v="73.733000000000004"/>
    <x v="0"/>
  </r>
  <r>
    <x v="0"/>
    <x v="1"/>
    <s v="GBP"/>
    <n v="1396890822"/>
    <n v="1395162822"/>
    <b v="0"/>
    <n v="12"/>
    <b v="1"/>
    <s v="film &amp; video/shorts"/>
    <n v="1.04"/>
    <n v="21.667000000000002"/>
    <x v="0"/>
  </r>
  <r>
    <x v="0"/>
    <x v="0"/>
    <s v="USD"/>
    <n v="1330214841"/>
    <n v="1327622841"/>
    <b v="0"/>
    <n v="21"/>
    <b v="1"/>
    <s v="film &amp; video/shorts"/>
    <n v="1.3142857142857143"/>
    <n v="21.905000000000001"/>
    <x v="0"/>
  </r>
  <r>
    <x v="0"/>
    <x v="0"/>
    <s v="USD"/>
    <n v="1280631600"/>
    <n v="1274889241"/>
    <b v="0"/>
    <n v="34"/>
    <b v="1"/>
    <s v="film &amp; video/shorts"/>
    <n v="1.1466666666666667"/>
    <n v="50.588000000000001"/>
    <x v="0"/>
  </r>
  <r>
    <x v="0"/>
    <x v="0"/>
    <s v="USD"/>
    <n v="1310440482"/>
    <n v="1307848482"/>
    <b v="0"/>
    <n v="8"/>
    <b v="1"/>
    <s v="film &amp; video/shorts"/>
    <n v="1.0625"/>
    <n v="53.125"/>
    <x v="0"/>
  </r>
  <r>
    <x v="0"/>
    <x v="0"/>
    <s v="USD"/>
    <n v="1354923000"/>
    <n v="1351796674"/>
    <b v="0"/>
    <n v="60"/>
    <b v="1"/>
    <s v="film &amp; video/shorts"/>
    <n v="1.0625"/>
    <n v="56.667000000000002"/>
    <x v="0"/>
  </r>
  <r>
    <x v="0"/>
    <x v="0"/>
    <s v="USD"/>
    <n v="1390426799"/>
    <n v="1387834799"/>
    <b v="0"/>
    <n v="39"/>
    <b v="1"/>
    <s v="film &amp; video/shorts"/>
    <n v="1.0601933333333333"/>
    <n v="40.777000000000001"/>
    <x v="0"/>
  </r>
  <r>
    <x v="0"/>
    <x v="0"/>
    <s v="USD"/>
    <n v="1352055886"/>
    <n v="1350324286"/>
    <b v="0"/>
    <n v="26"/>
    <b v="1"/>
    <s v="film &amp; video/shorts"/>
    <n v="1"/>
    <n v="192.30799999999999"/>
    <x v="0"/>
  </r>
  <r>
    <x v="0"/>
    <x v="0"/>
    <s v="USD"/>
    <n v="1359052710"/>
    <n v="1356979110"/>
    <b v="0"/>
    <n v="35"/>
    <b v="1"/>
    <s v="film &amp; video/shorts"/>
    <n v="1"/>
    <n v="100"/>
    <x v="0"/>
  </r>
  <r>
    <x v="0"/>
    <x v="0"/>
    <s v="USD"/>
    <n v="1293073733"/>
    <n v="1290481733"/>
    <b v="0"/>
    <n v="65"/>
    <b v="1"/>
    <s v="film &amp; video/shorts"/>
    <n v="1.2775000000000001"/>
    <n v="117.923"/>
    <x v="0"/>
  </r>
  <r>
    <x v="0"/>
    <x v="1"/>
    <s v="GBP"/>
    <n v="1394220030"/>
    <n v="1392232830"/>
    <b v="0"/>
    <n v="49"/>
    <b v="1"/>
    <s v="film &amp; video/shorts"/>
    <n v="1.0515384615384615"/>
    <n v="27.898"/>
    <x v="0"/>
  </r>
  <r>
    <x v="0"/>
    <x v="0"/>
    <s v="USD"/>
    <n v="1301792400"/>
    <n v="1299775266"/>
    <b v="0"/>
    <n v="10"/>
    <b v="1"/>
    <s v="film &amp; video/shorts"/>
    <n v="1.2"/>
    <n v="60"/>
    <x v="0"/>
  </r>
  <r>
    <x v="0"/>
    <x v="0"/>
    <s v="USD"/>
    <n v="1463184000"/>
    <n v="1461605020"/>
    <b v="0"/>
    <n v="60"/>
    <b v="1"/>
    <s v="film &amp; video/shorts"/>
    <n v="1.074090909090909"/>
    <n v="39.383000000000003"/>
    <x v="0"/>
  </r>
  <r>
    <x v="0"/>
    <x v="0"/>
    <s v="USD"/>
    <n v="1333391901"/>
    <n v="1332182301"/>
    <b v="0"/>
    <n v="27"/>
    <b v="1"/>
    <s v="film &amp; video/shorts"/>
    <n v="1.0049999999999999"/>
    <n v="186.11099999999999"/>
    <x v="0"/>
  </r>
  <r>
    <x v="0"/>
    <x v="0"/>
    <s v="USD"/>
    <n v="1303688087"/>
    <n v="1301787287"/>
    <b v="0"/>
    <n v="69"/>
    <b v="1"/>
    <s v="film &amp; video/shorts"/>
    <n v="1.0246666666666666"/>
    <n v="111.377"/>
    <x v="0"/>
  </r>
  <r>
    <x v="0"/>
    <x v="0"/>
    <s v="USD"/>
    <n v="1370011370"/>
    <n v="1364827370"/>
    <b v="0"/>
    <n v="47"/>
    <b v="1"/>
    <s v="film &amp; video/shorts"/>
    <n v="2.4666666666666668"/>
    <n v="78.722999999999999"/>
    <x v="0"/>
  </r>
  <r>
    <x v="0"/>
    <x v="0"/>
    <s v="USD"/>
    <n v="1298680630"/>
    <n v="1296088630"/>
    <b v="0"/>
    <n v="47"/>
    <b v="1"/>
    <s v="film &amp; video/shorts"/>
    <n v="2.1949999999999998"/>
    <n v="46.701999999999998"/>
    <x v="0"/>
  </r>
  <r>
    <x v="0"/>
    <x v="0"/>
    <s v="USD"/>
    <n v="1384408740"/>
    <n v="1381445253"/>
    <b v="0"/>
    <n v="26"/>
    <b v="1"/>
    <s v="film &amp; video/shorts"/>
    <n v="1.3076923076923077"/>
    <n v="65.385000000000005"/>
    <x v="0"/>
  </r>
  <r>
    <x v="0"/>
    <x v="2"/>
    <s v="AUD"/>
    <n v="1433059187"/>
    <n v="1430467187"/>
    <b v="0"/>
    <n v="53"/>
    <b v="1"/>
    <s v="film &amp; video/shorts"/>
    <n v="1.5457142857142858"/>
    <n v="102.075"/>
    <x v="0"/>
  </r>
  <r>
    <x v="0"/>
    <x v="0"/>
    <s v="USD"/>
    <n v="1397354400"/>
    <n v="1395277318"/>
    <b v="0"/>
    <n v="81"/>
    <b v="1"/>
    <s v="film &amp; video/shorts"/>
    <n v="1.04"/>
    <n v="64.197999999999993"/>
    <x v="0"/>
  </r>
  <r>
    <x v="0"/>
    <x v="0"/>
    <s v="USD"/>
    <n v="1312642800"/>
    <n v="1311963128"/>
    <b v="0"/>
    <n v="78"/>
    <b v="1"/>
    <s v="film &amp; video/shorts"/>
    <n v="1.41"/>
    <n v="90.385000000000005"/>
    <x v="0"/>
  </r>
  <r>
    <x v="0"/>
    <x v="0"/>
    <s v="USD"/>
    <n v="1326436488"/>
    <n v="1321252488"/>
    <b v="0"/>
    <n v="35"/>
    <b v="1"/>
    <s v="film &amp; video/shorts"/>
    <n v="1.0333333333333334"/>
    <n v="88.570999999999998"/>
    <x v="0"/>
  </r>
  <r>
    <x v="0"/>
    <x v="0"/>
    <s v="USD"/>
    <n v="1328377444"/>
    <n v="1326217444"/>
    <b v="0"/>
    <n v="22"/>
    <b v="1"/>
    <s v="film &amp; video/shorts"/>
    <n v="1.4044444444444444"/>
    <n v="28.727"/>
    <x v="0"/>
  </r>
  <r>
    <x v="0"/>
    <x v="0"/>
    <s v="USD"/>
    <n v="1302260155"/>
    <n v="1298289355"/>
    <b v="0"/>
    <n v="57"/>
    <b v="1"/>
    <s v="film &amp; video/shorts"/>
    <n v="1.1365714285714286"/>
    <n v="69.789000000000001"/>
    <x v="0"/>
  </r>
  <r>
    <x v="0"/>
    <x v="0"/>
    <s v="USD"/>
    <n v="1276110000"/>
    <n v="1268337744"/>
    <b v="0"/>
    <n v="27"/>
    <b v="1"/>
    <s v="film &amp; video/shorts"/>
    <n v="1.0049377777777779"/>
    <n v="167.49"/>
    <x v="0"/>
  </r>
  <r>
    <x v="0"/>
    <x v="0"/>
    <s v="USD"/>
    <n v="1311902236"/>
    <n v="1309310236"/>
    <b v="0"/>
    <n v="39"/>
    <b v="1"/>
    <s v="film &amp; video/shorts"/>
    <n v="1.1303159999999999"/>
    <n v="144.91200000000001"/>
    <x v="0"/>
  </r>
  <r>
    <x v="0"/>
    <x v="0"/>
    <s v="USD"/>
    <n v="1313276400"/>
    <n v="1310693986"/>
    <b v="0"/>
    <n v="37"/>
    <b v="1"/>
    <s v="film &amp; video/shorts"/>
    <n v="1.0455692307692308"/>
    <n v="91.840999999999994"/>
    <x v="0"/>
  </r>
  <r>
    <x v="1"/>
    <x v="7"/>
    <s v="HKD"/>
    <n v="1475457107"/>
    <n v="1472865107"/>
    <b v="0"/>
    <n v="1"/>
    <b v="0"/>
    <s v="film &amp; video/science fiction"/>
    <n v="1.4285714285714287E-4"/>
    <n v="10"/>
    <x v="0"/>
  </r>
  <r>
    <x v="1"/>
    <x v="0"/>
    <s v="USD"/>
    <n v="1429352160"/>
    <n v="1427993710"/>
    <b v="0"/>
    <n v="1"/>
    <b v="0"/>
    <s v="film &amp; video/science fiction"/>
    <n v="3.3333333333333332E-4"/>
    <n v="1"/>
    <x v="0"/>
  </r>
  <r>
    <x v="1"/>
    <x v="0"/>
    <s v="USD"/>
    <n v="1476094907"/>
    <n v="1470910907"/>
    <b v="0"/>
    <n v="0"/>
    <b v="0"/>
    <s v="film &amp; video/science fiction"/>
    <n v="0"/>
    <n v="0"/>
    <x v="0"/>
  </r>
  <r>
    <x v="1"/>
    <x v="0"/>
    <s v="USD"/>
    <n v="1414533600"/>
    <n v="1411411564"/>
    <b v="0"/>
    <n v="6"/>
    <b v="0"/>
    <s v="film &amp; video/science fiction"/>
    <n v="2.7454545454545453E-3"/>
    <n v="25.167000000000002"/>
    <x v="0"/>
  </r>
  <r>
    <x v="1"/>
    <x v="0"/>
    <s v="USD"/>
    <n v="1431728242"/>
    <n v="1429568242"/>
    <b v="0"/>
    <n v="0"/>
    <b v="0"/>
    <s v="film &amp; video/science fiction"/>
    <n v="0"/>
    <n v="0"/>
    <x v="0"/>
  </r>
  <r>
    <x v="1"/>
    <x v="5"/>
    <s v="CAD"/>
    <n v="1486165880"/>
    <n v="1480981880"/>
    <b v="0"/>
    <n v="6"/>
    <b v="0"/>
    <s v="film &amp; video/science fiction"/>
    <n v="0.14000000000000001"/>
    <n v="11.667"/>
    <x v="0"/>
  </r>
  <r>
    <x v="1"/>
    <x v="0"/>
    <s v="USD"/>
    <n v="1433988000"/>
    <n v="1431353337"/>
    <b v="0"/>
    <n v="13"/>
    <b v="0"/>
    <s v="film &amp; video/science fiction"/>
    <n v="5.5480000000000002E-2"/>
    <n v="106.69199999999999"/>
    <x v="0"/>
  </r>
  <r>
    <x v="1"/>
    <x v="0"/>
    <s v="USD"/>
    <n v="1428069541"/>
    <n v="1425481141"/>
    <b v="0"/>
    <n v="4"/>
    <b v="0"/>
    <s v="film &amp; video/science fiction"/>
    <n v="2.375E-2"/>
    <n v="47.5"/>
    <x v="0"/>
  </r>
  <r>
    <x v="1"/>
    <x v="0"/>
    <s v="USD"/>
    <n v="1476941293"/>
    <n v="1473917293"/>
    <b v="0"/>
    <n v="6"/>
    <b v="0"/>
    <s v="film &amp; video/science fiction"/>
    <n v="1.8669999999999999E-2"/>
    <n v="311.16699999999997"/>
    <x v="0"/>
  </r>
  <r>
    <x v="1"/>
    <x v="0"/>
    <s v="USD"/>
    <n v="1414708183"/>
    <n v="1409524183"/>
    <b v="0"/>
    <n v="0"/>
    <b v="0"/>
    <s v="film &amp; video/science fiction"/>
    <n v="0"/>
    <n v="0"/>
    <x v="0"/>
  </r>
  <r>
    <x v="1"/>
    <x v="1"/>
    <s v="GBP"/>
    <n v="1402949760"/>
    <n v="1400536692"/>
    <b v="0"/>
    <n v="0"/>
    <b v="0"/>
    <s v="film &amp; video/science fiction"/>
    <n v="0"/>
    <n v="0"/>
    <x v="0"/>
  </r>
  <r>
    <x v="1"/>
    <x v="0"/>
    <s v="USD"/>
    <n v="1467763200"/>
    <n v="1466453161"/>
    <b v="0"/>
    <n v="0"/>
    <b v="0"/>
    <s v="film &amp; video/science fiction"/>
    <n v="0"/>
    <n v="0"/>
    <x v="0"/>
  </r>
  <r>
    <x v="1"/>
    <x v="0"/>
    <s v="USD"/>
    <n v="1415392207"/>
    <n v="1411500607"/>
    <b v="0"/>
    <n v="81"/>
    <b v="0"/>
    <s v="film &amp; video/science fiction"/>
    <n v="9.5687499999999995E-2"/>
    <n v="94.506"/>
    <x v="0"/>
  </r>
  <r>
    <x v="1"/>
    <x v="0"/>
    <s v="USD"/>
    <n v="1464715860"/>
    <n v="1462130584"/>
    <b v="0"/>
    <n v="0"/>
    <b v="0"/>
    <s v="film &amp; video/science fiction"/>
    <n v="0"/>
    <n v="0"/>
    <x v="0"/>
  </r>
  <r>
    <x v="1"/>
    <x v="0"/>
    <s v="USD"/>
    <n v="1441386000"/>
    <n v="1438811418"/>
    <b v="0"/>
    <n v="0"/>
    <b v="0"/>
    <s v="film &amp; video/science fiction"/>
    <n v="0"/>
    <n v="0"/>
    <x v="0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</r>
  <r>
    <x v="1"/>
    <x v="0"/>
    <s v="USD"/>
    <n v="1431771360"/>
    <n v="1427968234"/>
    <b v="0"/>
    <n v="0"/>
    <b v="0"/>
    <s v="film &amp; video/science fiction"/>
    <n v="0"/>
    <n v="0"/>
    <x v="0"/>
  </r>
  <r>
    <x v="1"/>
    <x v="8"/>
    <s v="DKK"/>
    <n v="1444657593"/>
    <n v="1440337593"/>
    <b v="0"/>
    <n v="0"/>
    <b v="0"/>
    <s v="film &amp; video/science fiction"/>
    <n v="0"/>
    <n v="0"/>
    <x v="0"/>
  </r>
  <r>
    <x v="1"/>
    <x v="0"/>
    <s v="USD"/>
    <n v="1438405140"/>
    <n v="1435731041"/>
    <b v="0"/>
    <n v="58"/>
    <b v="0"/>
    <s v="film &amp; video/science fiction"/>
    <n v="3.1413333333333335E-2"/>
    <n v="81.241"/>
    <x v="0"/>
  </r>
  <r>
    <x v="1"/>
    <x v="0"/>
    <s v="USD"/>
    <n v="1436738772"/>
    <n v="1435874772"/>
    <b v="0"/>
    <n v="1"/>
    <b v="0"/>
    <s v="film &amp; video/science fiction"/>
    <n v="1"/>
    <n v="500"/>
    <x v="0"/>
  </r>
  <r>
    <x v="1"/>
    <x v="0"/>
    <s v="USD"/>
    <n v="1426823132"/>
    <n v="1424234732"/>
    <b v="0"/>
    <n v="0"/>
    <b v="0"/>
    <s v="film &amp; video/science fiction"/>
    <n v="0"/>
    <n v="0"/>
    <x v="0"/>
  </r>
  <r>
    <x v="1"/>
    <x v="0"/>
    <s v="USD"/>
    <n v="1433043623"/>
    <n v="1429155623"/>
    <b v="0"/>
    <n v="28"/>
    <b v="0"/>
    <s v="film &amp; video/science fiction"/>
    <n v="0.10775"/>
    <n v="46.179000000000002"/>
    <x v="0"/>
  </r>
  <r>
    <x v="1"/>
    <x v="0"/>
    <s v="USD"/>
    <n v="1416176778"/>
    <n v="1414358778"/>
    <b v="0"/>
    <n v="1"/>
    <b v="0"/>
    <s v="film &amp; video/science fiction"/>
    <n v="3.3333333333333335E-3"/>
    <n v="10"/>
    <x v="0"/>
  </r>
  <r>
    <x v="1"/>
    <x v="2"/>
    <s v="AUD"/>
    <n v="1472882100"/>
    <n v="1467941542"/>
    <b v="0"/>
    <n v="0"/>
    <b v="0"/>
    <s v="film &amp; video/science fiction"/>
    <n v="0"/>
    <n v="0"/>
    <x v="0"/>
  </r>
  <r>
    <x v="1"/>
    <x v="5"/>
    <s v="CAD"/>
    <n v="1428945472"/>
    <n v="1423765072"/>
    <b v="0"/>
    <n v="37"/>
    <b v="0"/>
    <s v="film &amp; video/science fiction"/>
    <n v="0.27600000000000002"/>
    <n v="55.945999999999998"/>
    <x v="0"/>
  </r>
  <r>
    <x v="1"/>
    <x v="0"/>
    <s v="USD"/>
    <n v="1439298052"/>
    <n v="1436965252"/>
    <b v="0"/>
    <n v="9"/>
    <b v="0"/>
    <s v="film &amp; video/science fiction"/>
    <n v="7.5111111111111115E-2"/>
    <n v="37.555999999999997"/>
    <x v="0"/>
  </r>
  <r>
    <x v="1"/>
    <x v="0"/>
    <s v="USD"/>
    <n v="1484698998"/>
    <n v="1479514998"/>
    <b v="0"/>
    <n v="3"/>
    <b v="0"/>
    <s v="film &amp; video/science fiction"/>
    <n v="5.7499999999999999E-3"/>
    <n v="38.332999999999998"/>
    <x v="0"/>
  </r>
  <r>
    <x v="1"/>
    <x v="1"/>
    <s v="GBP"/>
    <n v="1420741080"/>
    <n v="1417026340"/>
    <b v="0"/>
    <n v="0"/>
    <b v="0"/>
    <s v="film &amp; video/science fiction"/>
    <n v="0"/>
    <n v="0"/>
    <x v="0"/>
  </r>
  <r>
    <x v="1"/>
    <x v="0"/>
    <s v="USD"/>
    <n v="1456555536"/>
    <n v="1453963536"/>
    <b v="0"/>
    <n v="2"/>
    <b v="0"/>
    <s v="film &amp; video/science fiction"/>
    <n v="8.0000000000000004E-4"/>
    <n v="20"/>
    <x v="0"/>
  </r>
  <r>
    <x v="1"/>
    <x v="0"/>
    <s v="USD"/>
    <n v="1419494400"/>
    <n v="1416888470"/>
    <b v="0"/>
    <n v="6"/>
    <b v="0"/>
    <s v="film &amp; video/science fiction"/>
    <n v="9.1999999999999998E-3"/>
    <n v="15.333"/>
    <x v="0"/>
  </r>
  <r>
    <x v="1"/>
    <x v="0"/>
    <s v="USD"/>
    <n v="1432612382"/>
    <n v="1427428382"/>
    <b v="0"/>
    <n v="67"/>
    <b v="0"/>
    <s v="film &amp; video/science fiction"/>
    <n v="0.23163076923076922"/>
    <n v="449.43299999999999"/>
    <x v="0"/>
  </r>
  <r>
    <x v="1"/>
    <x v="2"/>
    <s v="AUD"/>
    <n v="1434633191"/>
    <n v="1429449191"/>
    <b v="0"/>
    <n v="5"/>
    <b v="0"/>
    <s v="film &amp; video/science fiction"/>
    <n v="5.5999999999999995E-4"/>
    <n v="28"/>
    <x v="0"/>
  </r>
  <r>
    <x v="1"/>
    <x v="0"/>
    <s v="USD"/>
    <n v="1411437100"/>
    <n v="1408845100"/>
    <b v="0"/>
    <n v="2"/>
    <b v="0"/>
    <s v="film &amp; video/science fiction"/>
    <n v="7.8947368421052633E-5"/>
    <n v="15"/>
    <x v="0"/>
  </r>
  <r>
    <x v="1"/>
    <x v="0"/>
    <s v="USD"/>
    <n v="1417532644"/>
    <n v="1413900244"/>
    <b v="0"/>
    <n v="10"/>
    <b v="0"/>
    <s v="film &amp; video/science fiction"/>
    <n v="7.1799999999999998E-3"/>
    <n v="35.9"/>
    <x v="0"/>
  </r>
  <r>
    <x v="1"/>
    <x v="0"/>
    <s v="USD"/>
    <n v="1433336895"/>
    <n v="1429621695"/>
    <b v="0"/>
    <n v="3"/>
    <b v="0"/>
    <s v="film &amp; video/science fiction"/>
    <n v="2.6666666666666668E-2"/>
    <n v="13.333"/>
    <x v="0"/>
  </r>
  <r>
    <x v="1"/>
    <x v="0"/>
    <s v="USD"/>
    <n v="1437657935"/>
    <n v="1434201935"/>
    <b v="0"/>
    <n v="4"/>
    <b v="0"/>
    <s v="film &amp; video/science fiction"/>
    <n v="6.0000000000000002E-5"/>
    <n v="20.25"/>
    <x v="0"/>
  </r>
  <r>
    <x v="1"/>
    <x v="5"/>
    <s v="CAD"/>
    <n v="1407034796"/>
    <n v="1401850796"/>
    <b v="0"/>
    <n v="15"/>
    <b v="0"/>
    <s v="film &amp; video/science fiction"/>
    <n v="5.0999999999999997E-2"/>
    <n v="119"/>
    <x v="0"/>
  </r>
  <r>
    <x v="1"/>
    <x v="0"/>
    <s v="USD"/>
    <n v="1456523572"/>
    <n v="1453931572"/>
    <b v="0"/>
    <n v="2"/>
    <b v="0"/>
    <s v="film &amp; video/science fiction"/>
    <n v="2.671118530884808E-3"/>
    <n v="4"/>
    <x v="0"/>
  </r>
  <r>
    <x v="1"/>
    <x v="0"/>
    <s v="USD"/>
    <n v="1413942628"/>
    <n v="1411350628"/>
    <b v="0"/>
    <n v="0"/>
    <b v="0"/>
    <s v="film &amp; video/science fiction"/>
    <n v="0"/>
    <n v="0"/>
    <x v="0"/>
  </r>
  <r>
    <x v="1"/>
    <x v="0"/>
    <s v="USD"/>
    <n v="1467541545"/>
    <n v="1464085545"/>
    <b v="0"/>
    <n v="1"/>
    <b v="0"/>
    <s v="film &amp; video/science fiction"/>
    <n v="2.0000000000000002E-5"/>
    <n v="10"/>
    <x v="0"/>
  </r>
  <r>
    <x v="2"/>
    <x v="0"/>
    <s v="USD"/>
    <n v="1439675691"/>
    <n v="1434491691"/>
    <b v="0"/>
    <n v="0"/>
    <b v="0"/>
    <s v="film &amp; video/drama"/>
    <n v="0"/>
    <n v="0"/>
    <x v="0"/>
  </r>
  <r>
    <x v="2"/>
    <x v="0"/>
    <s v="USD"/>
    <n v="1404318595"/>
    <n v="1401726595"/>
    <b v="0"/>
    <n v="1"/>
    <b v="0"/>
    <s v="film &amp; video/drama"/>
    <n v="1E-4"/>
    <n v="5"/>
    <x v="0"/>
  </r>
  <r>
    <x v="2"/>
    <x v="0"/>
    <s v="USD"/>
    <n v="1408232520"/>
    <n v="1405393356"/>
    <b v="0"/>
    <n v="10"/>
    <b v="0"/>
    <s v="film &amp; video/drama"/>
    <n v="0.15535714285714286"/>
    <n v="43.5"/>
    <x v="0"/>
  </r>
  <r>
    <x v="2"/>
    <x v="0"/>
    <s v="USD"/>
    <n v="1443657600"/>
    <n v="1440716654"/>
    <b v="0"/>
    <n v="0"/>
    <b v="0"/>
    <s v="film &amp; video/drama"/>
    <n v="0"/>
    <n v="0"/>
    <x v="0"/>
  </r>
  <r>
    <x v="2"/>
    <x v="0"/>
    <s v="USD"/>
    <n v="1411150701"/>
    <n v="1405966701"/>
    <b v="0"/>
    <n v="7"/>
    <b v="0"/>
    <s v="film &amp; video/drama"/>
    <n v="5.3333333333333332E-3"/>
    <n v="91.429000000000002"/>
    <x v="0"/>
  </r>
  <r>
    <x v="2"/>
    <x v="1"/>
    <s v="GBP"/>
    <n v="1452613724"/>
    <n v="1450021724"/>
    <b v="0"/>
    <n v="0"/>
    <b v="0"/>
    <s v="film &amp; video/drama"/>
    <n v="0"/>
    <n v="0"/>
    <x v="0"/>
  </r>
  <r>
    <x v="2"/>
    <x v="0"/>
    <s v="USD"/>
    <n v="1484531362"/>
    <n v="1481939362"/>
    <b v="0"/>
    <n v="1"/>
    <b v="0"/>
    <s v="film &amp; video/drama"/>
    <n v="0.6"/>
    <n v="3000"/>
    <x v="0"/>
  </r>
  <r>
    <x v="2"/>
    <x v="0"/>
    <s v="USD"/>
    <n v="1438726535"/>
    <n v="1433542535"/>
    <b v="0"/>
    <n v="2"/>
    <b v="0"/>
    <s v="film &amp; video/drama"/>
    <n v="1E-4"/>
    <n v="5.5"/>
    <x v="0"/>
  </r>
  <r>
    <x v="2"/>
    <x v="0"/>
    <s v="USD"/>
    <n v="1426791770"/>
    <n v="1424203370"/>
    <b v="0"/>
    <n v="3"/>
    <b v="0"/>
    <s v="film &amp; video/drama"/>
    <n v="4.0625000000000001E-2"/>
    <n v="108.333"/>
    <x v="0"/>
  </r>
  <r>
    <x v="2"/>
    <x v="1"/>
    <s v="GBP"/>
    <n v="1413634059"/>
    <n v="1411042059"/>
    <b v="0"/>
    <n v="10"/>
    <b v="0"/>
    <s v="film &amp; video/drama"/>
    <n v="0.224"/>
    <n v="56"/>
    <x v="0"/>
  </r>
  <r>
    <x v="2"/>
    <x v="0"/>
    <s v="USD"/>
    <n v="1440912480"/>
    <n v="1438385283"/>
    <b v="0"/>
    <n v="10"/>
    <b v="0"/>
    <s v="film &amp; video/drama"/>
    <n v="3.2500000000000001E-2"/>
    <n v="32.5"/>
    <x v="0"/>
  </r>
  <r>
    <x v="2"/>
    <x v="0"/>
    <s v="USD"/>
    <n v="1470975614"/>
    <n v="1465791614"/>
    <b v="0"/>
    <n v="1"/>
    <b v="0"/>
    <s v="film &amp; video/drama"/>
    <n v="2.0000000000000002E-5"/>
    <n v="1"/>
    <x v="0"/>
  </r>
  <r>
    <x v="2"/>
    <x v="0"/>
    <s v="USD"/>
    <n v="1426753723"/>
    <n v="1423733323"/>
    <b v="0"/>
    <n v="0"/>
    <b v="0"/>
    <s v="film &amp; video/drama"/>
    <n v="0"/>
    <n v="0"/>
    <x v="0"/>
  </r>
  <r>
    <x v="2"/>
    <x v="1"/>
    <s v="GBP"/>
    <n v="1425131108"/>
    <n v="1422539108"/>
    <b v="0"/>
    <n v="0"/>
    <b v="0"/>
    <s v="film &amp; video/drama"/>
    <n v="0"/>
    <n v="0"/>
    <x v="0"/>
  </r>
  <r>
    <x v="2"/>
    <x v="9"/>
    <s v="EUR"/>
    <n v="1431108776"/>
    <n v="1425924776"/>
    <b v="0"/>
    <n v="0"/>
    <b v="0"/>
    <s v="film &amp; video/drama"/>
    <n v="0"/>
    <n v="0"/>
    <x v="0"/>
  </r>
  <r>
    <x v="2"/>
    <x v="1"/>
    <s v="GBP"/>
    <n v="1409337611"/>
    <n v="1407177611"/>
    <b v="0"/>
    <n v="26"/>
    <b v="0"/>
    <s v="film &amp; video/drama"/>
    <n v="6.4850000000000005E-2"/>
    <n v="49.884999999999998"/>
    <x v="0"/>
  </r>
  <r>
    <x v="2"/>
    <x v="0"/>
    <s v="USD"/>
    <n v="1438803999"/>
    <n v="1436211999"/>
    <b v="0"/>
    <n v="0"/>
    <b v="0"/>
    <s v="film &amp; video/drama"/>
    <n v="0"/>
    <n v="0"/>
    <x v="0"/>
  </r>
  <r>
    <x v="2"/>
    <x v="0"/>
    <s v="USD"/>
    <n v="1427155726"/>
    <n v="1425690526"/>
    <b v="0"/>
    <n v="7"/>
    <b v="0"/>
    <s v="film &amp; video/drama"/>
    <n v="0.4"/>
    <n v="25.713999999999999"/>
    <x v="0"/>
  </r>
  <r>
    <x v="2"/>
    <x v="3"/>
    <s v="EUR"/>
    <n v="1448582145"/>
    <n v="1445986545"/>
    <b v="0"/>
    <n v="0"/>
    <b v="0"/>
    <s v="film &amp; video/drama"/>
    <n v="0"/>
    <n v="0"/>
    <x v="0"/>
  </r>
  <r>
    <x v="2"/>
    <x v="0"/>
    <s v="USD"/>
    <n v="1457056555"/>
    <n v="1454464555"/>
    <b v="0"/>
    <n v="2"/>
    <b v="0"/>
    <s v="film &amp; video/drama"/>
    <n v="0.2"/>
    <n v="100"/>
    <x v="0"/>
  </r>
  <r>
    <x v="2"/>
    <x v="1"/>
    <s v="GBP"/>
    <n v="1428951600"/>
    <n v="1425512843"/>
    <b v="0"/>
    <n v="13"/>
    <b v="0"/>
    <s v="film &amp; video/drama"/>
    <n v="0.33416666666666667"/>
    <n v="30.846"/>
    <x v="0"/>
  </r>
  <r>
    <x v="2"/>
    <x v="1"/>
    <s v="GBP"/>
    <n v="1434995295"/>
    <n v="1432403295"/>
    <b v="0"/>
    <n v="4"/>
    <b v="0"/>
    <s v="film &amp; video/drama"/>
    <n v="0.21092608822670172"/>
    <n v="180.5"/>
    <x v="0"/>
  </r>
  <r>
    <x v="2"/>
    <x v="0"/>
    <s v="USD"/>
    <n v="1483748232"/>
    <n v="1481156232"/>
    <b v="0"/>
    <n v="0"/>
    <b v="0"/>
    <s v="film &amp; video/drama"/>
    <n v="0"/>
    <n v="0"/>
    <x v="0"/>
  </r>
  <r>
    <x v="2"/>
    <x v="1"/>
    <s v="GBP"/>
    <n v="1417033610"/>
    <n v="1414438010"/>
    <b v="0"/>
    <n v="12"/>
    <b v="0"/>
    <s v="film &amp; video/drama"/>
    <n v="0.35855999999999999"/>
    <n v="373.5"/>
    <x v="0"/>
  </r>
  <r>
    <x v="2"/>
    <x v="5"/>
    <s v="CAD"/>
    <n v="1409543940"/>
    <n v="1404586762"/>
    <b v="0"/>
    <n v="2"/>
    <b v="0"/>
    <s v="film &amp; video/drama"/>
    <n v="3.4000000000000002E-2"/>
    <n v="25.5"/>
    <x v="0"/>
  </r>
  <r>
    <x v="2"/>
    <x v="10"/>
    <s v="NOK"/>
    <n v="1471557139"/>
    <n v="1468965139"/>
    <b v="0"/>
    <n v="10"/>
    <b v="0"/>
    <s v="film &amp; video/drama"/>
    <n v="5.5E-2"/>
    <n v="220"/>
    <x v="0"/>
  </r>
  <r>
    <x v="2"/>
    <x v="0"/>
    <s v="USD"/>
    <n v="1488571200"/>
    <n v="1485977434"/>
    <b v="0"/>
    <n v="0"/>
    <b v="0"/>
    <s v="film &amp; video/drama"/>
    <n v="0"/>
    <n v="0"/>
    <x v="0"/>
  </r>
  <r>
    <x v="2"/>
    <x v="0"/>
    <s v="USD"/>
    <n v="1437461940"/>
    <n v="1435383457"/>
    <b v="0"/>
    <n v="5"/>
    <b v="0"/>
    <s v="film &amp; video/drama"/>
    <n v="0.16"/>
    <n v="160"/>
    <x v="0"/>
  </r>
  <r>
    <x v="2"/>
    <x v="0"/>
    <s v="USD"/>
    <n v="1409891015"/>
    <n v="1407299015"/>
    <b v="0"/>
    <n v="0"/>
    <b v="0"/>
    <s v="film &amp; video/drama"/>
    <n v="0"/>
    <n v="0"/>
    <x v="0"/>
  </r>
  <r>
    <x v="2"/>
    <x v="0"/>
    <s v="USD"/>
    <n v="1472920477"/>
    <n v="1467736477"/>
    <b v="0"/>
    <n v="5"/>
    <b v="0"/>
    <s v="film &amp; video/drama"/>
    <n v="6.8999999999999997E-4"/>
    <n v="69"/>
    <x v="0"/>
  </r>
  <r>
    <x v="2"/>
    <x v="0"/>
    <s v="USD"/>
    <n v="1466091446"/>
    <n v="1465227446"/>
    <b v="0"/>
    <n v="1"/>
    <b v="0"/>
    <s v="film &amp; video/drama"/>
    <n v="4.1666666666666666E-3"/>
    <n v="50"/>
    <x v="0"/>
  </r>
  <r>
    <x v="2"/>
    <x v="2"/>
    <s v="AUD"/>
    <n v="1443782138"/>
    <n v="1440326138"/>
    <b v="0"/>
    <n v="3"/>
    <b v="0"/>
    <s v="film &amp; video/drama"/>
    <n v="0.05"/>
    <n v="83.332999999999998"/>
    <x v="0"/>
  </r>
  <r>
    <x v="2"/>
    <x v="0"/>
    <s v="USD"/>
    <n v="1413572432"/>
    <n v="1410980432"/>
    <b v="0"/>
    <n v="3"/>
    <b v="0"/>
    <s v="film &amp; video/drama"/>
    <n v="1.7E-5"/>
    <n v="5.6669999999999998"/>
    <x v="0"/>
  </r>
  <r>
    <x v="2"/>
    <x v="1"/>
    <s v="GBP"/>
    <n v="1417217166"/>
    <n v="1412029566"/>
    <b v="0"/>
    <n v="0"/>
    <b v="0"/>
    <s v="film &amp; video/drama"/>
    <n v="0"/>
    <n v="0"/>
    <x v="0"/>
  </r>
  <r>
    <x v="2"/>
    <x v="1"/>
    <s v="GBP"/>
    <n v="1457308531"/>
    <n v="1452124531"/>
    <b v="0"/>
    <n v="3"/>
    <b v="0"/>
    <s v="film &amp; video/drama"/>
    <n v="1.1999999999999999E-3"/>
    <n v="1"/>
    <x v="0"/>
  </r>
  <r>
    <x v="2"/>
    <x v="0"/>
    <s v="USD"/>
    <n v="1436544332"/>
    <n v="1431360332"/>
    <b v="0"/>
    <n v="0"/>
    <b v="0"/>
    <s v="film &amp; video/drama"/>
    <n v="0"/>
    <n v="0"/>
    <x v="0"/>
  </r>
  <r>
    <x v="2"/>
    <x v="1"/>
    <s v="GBP"/>
    <n v="1444510800"/>
    <n v="1442062898"/>
    <b v="0"/>
    <n v="19"/>
    <b v="0"/>
    <s v="film &amp; video/drama"/>
    <n v="0.41857142857142859"/>
    <n v="77.105000000000004"/>
    <x v="0"/>
  </r>
  <r>
    <x v="2"/>
    <x v="1"/>
    <s v="GBP"/>
    <n v="1487365200"/>
    <n v="1483734100"/>
    <b v="0"/>
    <n v="8"/>
    <b v="0"/>
    <s v="film &amp; video/drama"/>
    <n v="0.1048"/>
    <n v="32.75"/>
    <x v="0"/>
  </r>
  <r>
    <x v="2"/>
    <x v="0"/>
    <s v="USD"/>
    <n v="1412500322"/>
    <n v="1409908322"/>
    <b v="0"/>
    <n v="6"/>
    <b v="0"/>
    <s v="film &amp; video/drama"/>
    <n v="1.116E-2"/>
    <n v="46.5"/>
    <x v="0"/>
  </r>
  <r>
    <x v="2"/>
    <x v="0"/>
    <s v="USD"/>
    <n v="1472698702"/>
    <n v="1470106702"/>
    <b v="0"/>
    <n v="0"/>
    <b v="0"/>
    <s v="film &amp; video/drama"/>
    <n v="0"/>
    <n v="0"/>
    <x v="0"/>
  </r>
  <r>
    <x v="2"/>
    <x v="0"/>
    <s v="USD"/>
    <n v="1410746403"/>
    <n v="1408154403"/>
    <b v="0"/>
    <n v="18"/>
    <b v="0"/>
    <s v="film &amp; video/drama"/>
    <n v="0.26192500000000002"/>
    <n v="87.308000000000007"/>
    <x v="0"/>
  </r>
  <r>
    <x v="2"/>
    <x v="0"/>
    <s v="USD"/>
    <n v="1423424329"/>
    <n v="1421696329"/>
    <b v="0"/>
    <n v="7"/>
    <b v="0"/>
    <s v="film &amp; video/drama"/>
    <n v="0.58461538461538465"/>
    <n v="54.286000000000001"/>
    <x v="0"/>
  </r>
  <r>
    <x v="2"/>
    <x v="0"/>
    <s v="USD"/>
    <n v="1444337940"/>
    <n v="1441750564"/>
    <b v="0"/>
    <n v="0"/>
    <b v="0"/>
    <s v="film &amp; video/drama"/>
    <n v="0"/>
    <n v="0"/>
    <x v="0"/>
  </r>
  <r>
    <x v="2"/>
    <x v="1"/>
    <s v="GBP"/>
    <n v="1422562864"/>
    <n v="1417378864"/>
    <b v="0"/>
    <n v="8"/>
    <b v="0"/>
    <s v="film &amp; video/drama"/>
    <n v="0.2984"/>
    <n v="93.25"/>
    <x v="0"/>
  </r>
  <r>
    <x v="2"/>
    <x v="2"/>
    <s v="AUD"/>
    <n v="1470319203"/>
    <n v="1467727203"/>
    <b v="0"/>
    <n v="1293"/>
    <b v="0"/>
    <s v="film &amp; video/drama"/>
    <n v="0.50721666666666665"/>
    <n v="117.684"/>
    <x v="0"/>
  </r>
  <r>
    <x v="2"/>
    <x v="0"/>
    <s v="USD"/>
    <n v="1444144222"/>
    <n v="1441120222"/>
    <b v="0"/>
    <n v="17"/>
    <b v="0"/>
    <s v="film &amp; video/drama"/>
    <n v="0.16250000000000001"/>
    <n v="76.471000000000004"/>
    <x v="0"/>
  </r>
  <r>
    <x v="2"/>
    <x v="0"/>
    <s v="USD"/>
    <n v="1470441983"/>
    <n v="1468627583"/>
    <b v="0"/>
    <n v="0"/>
    <b v="0"/>
    <s v="film &amp; video/drama"/>
    <n v="0"/>
    <n v="0"/>
    <x v="0"/>
  </r>
  <r>
    <x v="2"/>
    <x v="5"/>
    <s v="CAD"/>
    <n v="1420346638"/>
    <n v="1417754638"/>
    <b v="0"/>
    <n v="13"/>
    <b v="0"/>
    <s v="film &amp; video/drama"/>
    <n v="0.15214285714285714"/>
    <n v="163.846"/>
    <x v="0"/>
  </r>
  <r>
    <x v="2"/>
    <x v="2"/>
    <s v="AUD"/>
    <n v="1418719967"/>
    <n v="1416127967"/>
    <b v="0"/>
    <n v="0"/>
    <b v="0"/>
    <s v="film &amp; video/drama"/>
    <n v="0"/>
    <n v="0"/>
    <x v="0"/>
  </r>
  <r>
    <x v="2"/>
    <x v="0"/>
    <s v="USD"/>
    <n v="1436566135"/>
    <n v="1433974135"/>
    <b v="0"/>
    <n v="0"/>
    <b v="0"/>
    <s v="film &amp; video/drama"/>
    <n v="0"/>
    <n v="0"/>
    <x v="0"/>
  </r>
  <r>
    <x v="2"/>
    <x v="0"/>
    <s v="USD"/>
    <n v="1443675600"/>
    <n v="1441157592"/>
    <b v="0"/>
    <n v="33"/>
    <b v="0"/>
    <s v="film &amp; video/drama"/>
    <n v="0.2525"/>
    <n v="91.817999999999998"/>
    <x v="0"/>
  </r>
  <r>
    <x v="2"/>
    <x v="0"/>
    <s v="USD"/>
    <n v="1442634617"/>
    <n v="1440042617"/>
    <b v="0"/>
    <n v="12"/>
    <b v="0"/>
    <s v="film &amp; video/drama"/>
    <n v="0.44600000000000001"/>
    <n v="185.833"/>
    <x v="0"/>
  </r>
  <r>
    <x v="2"/>
    <x v="0"/>
    <s v="USD"/>
    <n v="1460837320"/>
    <n v="1455656920"/>
    <b v="0"/>
    <n v="1"/>
    <b v="0"/>
    <s v="film &amp; video/drama"/>
    <n v="1.5873015873015873E-4"/>
    <n v="1"/>
    <x v="0"/>
  </r>
  <r>
    <x v="2"/>
    <x v="0"/>
    <s v="USD"/>
    <n v="1439734001"/>
    <n v="1437142547"/>
    <b v="0"/>
    <n v="1"/>
    <b v="0"/>
    <s v="film &amp; video/drama"/>
    <n v="4.0000000000000002E-4"/>
    <n v="20"/>
    <x v="0"/>
  </r>
  <r>
    <x v="2"/>
    <x v="0"/>
    <s v="USD"/>
    <n v="1425655349"/>
    <n v="1420471349"/>
    <b v="0"/>
    <n v="1"/>
    <b v="0"/>
    <s v="film &amp; video/drama"/>
    <n v="8.0000000000000007E-5"/>
    <n v="1"/>
    <x v="0"/>
  </r>
  <r>
    <x v="2"/>
    <x v="1"/>
    <s v="GBP"/>
    <n v="1455753540"/>
    <n v="1452058282"/>
    <b v="0"/>
    <n v="1"/>
    <b v="0"/>
    <s v="film &amp; video/drama"/>
    <n v="2.2727272727272726E-3"/>
    <n v="10"/>
    <x v="0"/>
  </r>
  <r>
    <x v="2"/>
    <x v="0"/>
    <s v="USD"/>
    <n v="1429740037"/>
    <n v="1425423637"/>
    <b v="0"/>
    <n v="84"/>
    <b v="0"/>
    <s v="film &amp; video/drama"/>
    <n v="0.55698440000000005"/>
    <n v="331.53800000000001"/>
    <x v="0"/>
  </r>
  <r>
    <x v="2"/>
    <x v="11"/>
    <s v="SEK"/>
    <n v="1419780149"/>
    <n v="1417101749"/>
    <b v="0"/>
    <n v="38"/>
    <b v="0"/>
    <s v="film &amp; video/drama"/>
    <n v="0.11942999999999999"/>
    <n v="314.28899999999999"/>
    <x v="0"/>
  </r>
  <r>
    <x v="2"/>
    <x v="0"/>
    <s v="USD"/>
    <n v="1431702289"/>
    <n v="1426518289"/>
    <b v="0"/>
    <n v="1"/>
    <b v="0"/>
    <s v="film &amp; video/drama"/>
    <n v="0.02"/>
    <n v="100"/>
    <x v="0"/>
  </r>
  <r>
    <x v="2"/>
    <x v="0"/>
    <s v="USD"/>
    <n v="1459493940"/>
    <n v="1456732225"/>
    <b v="0"/>
    <n v="76"/>
    <b v="0"/>
    <s v="film &amp; video/drama"/>
    <n v="0.17630000000000001"/>
    <n v="115.98699999999999"/>
    <x v="0"/>
  </r>
  <r>
    <x v="2"/>
    <x v="0"/>
    <s v="USD"/>
    <n v="1440101160"/>
    <n v="1436542030"/>
    <b v="0"/>
    <n v="3"/>
    <b v="0"/>
    <s v="film &amp; video/drama"/>
    <n v="7.1999999999999998E-3"/>
    <n v="120"/>
    <x v="0"/>
  </r>
  <r>
    <x v="2"/>
    <x v="0"/>
    <s v="USD"/>
    <n v="1427569564"/>
    <n v="1422389164"/>
    <b v="0"/>
    <n v="0"/>
    <b v="0"/>
    <s v="film &amp; video/drama"/>
    <n v="0"/>
    <n v="0"/>
    <x v="0"/>
  </r>
  <r>
    <x v="2"/>
    <x v="0"/>
    <s v="USD"/>
    <n v="1427423940"/>
    <n v="1422383318"/>
    <b v="0"/>
    <n v="2"/>
    <b v="0"/>
    <s v="film &amp; video/drama"/>
    <n v="0.13"/>
    <n v="65"/>
    <x v="0"/>
  </r>
  <r>
    <x v="2"/>
    <x v="0"/>
    <s v="USD"/>
    <n v="1463879100"/>
    <n v="1461287350"/>
    <b v="0"/>
    <n v="0"/>
    <b v="0"/>
    <s v="film &amp; video/drama"/>
    <n v="0"/>
    <n v="0"/>
    <x v="0"/>
  </r>
  <r>
    <x v="2"/>
    <x v="2"/>
    <s v="AUD"/>
    <n v="1436506726"/>
    <n v="1431322726"/>
    <b v="0"/>
    <n v="0"/>
    <b v="0"/>
    <s v="film &amp; video/drama"/>
    <n v="0"/>
    <n v="0"/>
    <x v="0"/>
  </r>
  <r>
    <x v="2"/>
    <x v="0"/>
    <s v="USD"/>
    <n v="1460153054"/>
    <n v="1457564654"/>
    <b v="0"/>
    <n v="0"/>
    <b v="0"/>
    <s v="film &amp; video/drama"/>
    <n v="0"/>
    <n v="0"/>
    <x v="0"/>
  </r>
  <r>
    <x v="2"/>
    <x v="1"/>
    <s v="GBP"/>
    <n v="1433064540"/>
    <n v="1428854344"/>
    <b v="0"/>
    <n v="2"/>
    <b v="0"/>
    <s v="film &amp; video/drama"/>
    <n v="8.6206896551724137E-3"/>
    <n v="125"/>
    <x v="0"/>
  </r>
  <r>
    <x v="2"/>
    <x v="0"/>
    <s v="USD"/>
    <n v="1436477241"/>
    <n v="1433885241"/>
    <b v="0"/>
    <n v="0"/>
    <b v="0"/>
    <s v="film &amp; video/drama"/>
    <n v="0"/>
    <n v="0"/>
    <x v="0"/>
  </r>
  <r>
    <x v="2"/>
    <x v="1"/>
    <s v="GBP"/>
    <n v="1433176105"/>
    <n v="1427992105"/>
    <b v="0"/>
    <n v="0"/>
    <b v="0"/>
    <s v="film &amp; video/drama"/>
    <n v="0"/>
    <n v="0"/>
    <x v="0"/>
  </r>
  <r>
    <x v="2"/>
    <x v="12"/>
    <s v="EUR"/>
    <n v="1455402297"/>
    <n v="1452810297"/>
    <b v="0"/>
    <n v="0"/>
    <b v="0"/>
    <s v="film &amp; video/drama"/>
    <n v="0"/>
    <n v="0"/>
    <x v="0"/>
  </r>
  <r>
    <x v="2"/>
    <x v="0"/>
    <s v="USD"/>
    <n v="1433443151"/>
    <n v="1430851151"/>
    <b v="0"/>
    <n v="2"/>
    <b v="0"/>
    <s v="film &amp; video/drama"/>
    <n v="4.0000000000000001E-3"/>
    <n v="30"/>
    <x v="0"/>
  </r>
  <r>
    <x v="2"/>
    <x v="0"/>
    <s v="USD"/>
    <n v="1451775651"/>
    <n v="1449183651"/>
    <b v="0"/>
    <n v="0"/>
    <b v="0"/>
    <s v="film &amp; video/drama"/>
    <n v="0"/>
    <n v="0"/>
    <x v="0"/>
  </r>
  <r>
    <x v="2"/>
    <x v="1"/>
    <s v="GBP"/>
    <n v="1425066546"/>
    <n v="1422474546"/>
    <b v="0"/>
    <n v="7"/>
    <b v="0"/>
    <s v="film &amp; video/drama"/>
    <n v="2.75E-2"/>
    <n v="15.714"/>
    <x v="0"/>
  </r>
  <r>
    <x v="2"/>
    <x v="0"/>
    <s v="USD"/>
    <n v="1475185972"/>
    <n v="1472593972"/>
    <b v="0"/>
    <n v="0"/>
    <b v="0"/>
    <s v="film &amp; video/drama"/>
    <n v="0"/>
    <n v="0"/>
    <x v="0"/>
  </r>
  <r>
    <x v="2"/>
    <x v="0"/>
    <s v="USD"/>
    <n v="1434847859"/>
    <n v="1431391859"/>
    <b v="0"/>
    <n v="5"/>
    <b v="0"/>
    <s v="film &amp; video/drama"/>
    <n v="0.40100000000000002"/>
    <n v="80.2"/>
    <x v="0"/>
  </r>
  <r>
    <x v="2"/>
    <x v="0"/>
    <s v="USD"/>
    <n v="1436478497"/>
    <n v="1433886497"/>
    <b v="0"/>
    <n v="0"/>
    <b v="0"/>
    <s v="film &amp; video/drama"/>
    <n v="0"/>
    <n v="0"/>
    <x v="0"/>
  </r>
  <r>
    <x v="2"/>
    <x v="0"/>
    <s v="USD"/>
    <n v="1451952000"/>
    <n v="1447380099"/>
    <b v="0"/>
    <n v="0"/>
    <b v="0"/>
    <s v="film &amp; video/drama"/>
    <n v="0"/>
    <n v="0"/>
    <x v="0"/>
  </r>
  <r>
    <x v="2"/>
    <x v="0"/>
    <s v="USD"/>
    <n v="1457445069"/>
    <n v="1452261069"/>
    <b v="0"/>
    <n v="1"/>
    <b v="0"/>
    <s v="film &amp; video/drama"/>
    <n v="3.3333333333333335E-3"/>
    <n v="50"/>
    <x v="0"/>
  </r>
  <r>
    <x v="2"/>
    <x v="0"/>
    <s v="USD"/>
    <n v="1483088400"/>
    <n v="1481324760"/>
    <b v="0"/>
    <n v="0"/>
    <b v="0"/>
    <s v="film &amp; video/drama"/>
    <n v="0"/>
    <n v="0"/>
    <x v="0"/>
  </r>
  <r>
    <x v="2"/>
    <x v="2"/>
    <s v="AUD"/>
    <n v="1446984000"/>
    <n v="1445308730"/>
    <b v="0"/>
    <n v="5"/>
    <b v="0"/>
    <s v="film &amp; video/drama"/>
    <n v="0.25"/>
    <n v="50"/>
    <x v="0"/>
  </r>
  <r>
    <x v="0"/>
    <x v="0"/>
    <s v="USD"/>
    <n v="1367773211"/>
    <n v="1363885211"/>
    <b v="1"/>
    <n v="137"/>
    <b v="1"/>
    <s v="film &amp; video/documentary"/>
    <n v="1.0763413333333334"/>
    <n v="117.848"/>
    <x v="0"/>
  </r>
  <r>
    <x v="0"/>
    <x v="0"/>
    <s v="USD"/>
    <n v="1419180304"/>
    <n v="1415292304"/>
    <b v="1"/>
    <n v="376"/>
    <b v="1"/>
    <s v="film &amp; video/documentary"/>
    <n v="1.1263736263736264"/>
    <n v="109.04300000000001"/>
    <x v="0"/>
  </r>
  <r>
    <x v="0"/>
    <x v="0"/>
    <s v="USD"/>
    <n v="1324381790"/>
    <n v="1321357790"/>
    <b v="1"/>
    <n v="202"/>
    <b v="1"/>
    <s v="film &amp; video/documentary"/>
    <n v="1.1346153846153846"/>
    <n v="73.02"/>
    <x v="0"/>
  </r>
  <r>
    <x v="0"/>
    <x v="0"/>
    <s v="USD"/>
    <n v="1393031304"/>
    <n v="1390439304"/>
    <b v="1"/>
    <n v="328"/>
    <b v="1"/>
    <s v="film &amp; video/documentary"/>
    <n v="1.0259199999999999"/>
    <n v="78.194999999999993"/>
    <x v="0"/>
  </r>
  <r>
    <x v="0"/>
    <x v="0"/>
    <s v="USD"/>
    <n v="1268723160"/>
    <n v="1265269559"/>
    <b v="1"/>
    <n v="84"/>
    <b v="1"/>
    <s v="film &amp; video/documentary"/>
    <n v="1.1375714285714287"/>
    <n v="47.399000000000001"/>
    <x v="0"/>
  </r>
  <r>
    <x v="0"/>
    <x v="0"/>
    <s v="USD"/>
    <n v="1345079785"/>
    <n v="1342487785"/>
    <b v="1"/>
    <n v="96"/>
    <b v="1"/>
    <s v="film &amp; video/documentary"/>
    <n v="1.0371999999999999"/>
    <n v="54.021000000000001"/>
    <x v="0"/>
  </r>
  <r>
    <x v="0"/>
    <x v="0"/>
    <s v="USD"/>
    <n v="1292665405"/>
    <n v="1288341805"/>
    <b v="1"/>
    <n v="223"/>
    <b v="1"/>
    <s v="film &amp; video/documentary"/>
    <n v="3.0546000000000002"/>
    <n v="68.489000000000004"/>
    <x v="0"/>
  </r>
  <r>
    <x v="0"/>
    <x v="0"/>
    <s v="USD"/>
    <n v="1287200340"/>
    <n v="1284042614"/>
    <b v="1"/>
    <n v="62"/>
    <b v="1"/>
    <s v="film &amp; video/documentary"/>
    <n v="1.341"/>
    <n v="108.145"/>
    <x v="0"/>
  </r>
  <r>
    <x v="0"/>
    <x v="0"/>
    <s v="USD"/>
    <n v="1325961309"/>
    <n v="1322073309"/>
    <b v="1"/>
    <n v="146"/>
    <b v="1"/>
    <s v="film &amp; video/documentary"/>
    <n v="1.0133294117647058"/>
    <n v="589.952"/>
    <x v="0"/>
  </r>
  <r>
    <x v="0"/>
    <x v="0"/>
    <s v="USD"/>
    <n v="1282498800"/>
    <n v="1275603020"/>
    <b v="1"/>
    <n v="235"/>
    <b v="1"/>
    <s v="film &amp; video/documentary"/>
    <n v="1.1292"/>
    <n v="48.051000000000002"/>
    <x v="0"/>
  </r>
  <r>
    <x v="0"/>
    <x v="0"/>
    <s v="USD"/>
    <n v="1370525691"/>
    <n v="1367933691"/>
    <b v="1"/>
    <n v="437"/>
    <b v="1"/>
    <s v="film &amp; video/documentary"/>
    <n v="1.0558333333333334"/>
    <n v="72.483000000000004"/>
    <x v="0"/>
  </r>
  <r>
    <x v="0"/>
    <x v="0"/>
    <s v="USD"/>
    <n v="1337194800"/>
    <n v="1334429646"/>
    <b v="1"/>
    <n v="77"/>
    <b v="1"/>
    <s v="film &amp; video/documentary"/>
    <n v="1.2557142857142858"/>
    <n v="57.078000000000003"/>
    <x v="0"/>
  </r>
  <r>
    <x v="0"/>
    <x v="0"/>
    <s v="USD"/>
    <n v="1275364740"/>
    <n v="1269878058"/>
    <b v="1"/>
    <n v="108"/>
    <b v="1"/>
    <s v="film &amp; video/documentary"/>
    <n v="1.8455999999999999"/>
    <n v="85.444000000000003"/>
    <x v="0"/>
  </r>
  <r>
    <x v="0"/>
    <x v="0"/>
    <s v="USD"/>
    <n v="1329320235"/>
    <n v="1326728235"/>
    <b v="1"/>
    <n v="7"/>
    <b v="1"/>
    <s v="film &amp; video/documentary"/>
    <n v="1.0073333333333334"/>
    <n v="215.857"/>
    <x v="0"/>
  </r>
  <r>
    <x v="0"/>
    <x v="0"/>
    <s v="USD"/>
    <n v="1445047200"/>
    <n v="1442443910"/>
    <b v="1"/>
    <n v="314"/>
    <b v="1"/>
    <s v="film &amp; video/documentary"/>
    <n v="1.1694724999999999"/>
    <n v="89.385999999999996"/>
    <x v="0"/>
  </r>
  <r>
    <x v="0"/>
    <x v="0"/>
    <s v="USD"/>
    <n v="1300275482"/>
    <n v="1297687082"/>
    <b v="1"/>
    <n v="188"/>
    <b v="1"/>
    <s v="film &amp; video/documentary"/>
    <n v="1.0673325"/>
    <n v="45.417999999999999"/>
    <x v="0"/>
  </r>
  <r>
    <x v="0"/>
    <x v="0"/>
    <s v="USD"/>
    <n v="1363458467"/>
    <n v="1360866467"/>
    <b v="1"/>
    <n v="275"/>
    <b v="1"/>
    <s v="film &amp; video/documentary"/>
    <n v="1.391"/>
    <n v="65.756"/>
    <x v="0"/>
  </r>
  <r>
    <x v="0"/>
    <x v="0"/>
    <s v="USD"/>
    <n v="1463670162"/>
    <n v="1461078162"/>
    <b v="1"/>
    <n v="560"/>
    <b v="1"/>
    <s v="film &amp; video/documentary"/>
    <n v="1.0672648571428571"/>
    <n v="66.703999999999994"/>
    <x v="0"/>
  </r>
  <r>
    <x v="0"/>
    <x v="0"/>
    <s v="USD"/>
    <n v="1308359666"/>
    <n v="1305767666"/>
    <b v="1"/>
    <n v="688"/>
    <b v="1"/>
    <s v="film &amp; video/documentary"/>
    <n v="1.9114"/>
    <n v="83.346000000000004"/>
    <x v="0"/>
  </r>
  <r>
    <x v="0"/>
    <x v="0"/>
    <s v="USD"/>
    <n v="1428514969"/>
    <n v="1425922969"/>
    <b v="1"/>
    <n v="942"/>
    <b v="1"/>
    <s v="film &amp; video/documentary"/>
    <n v="1.3193789333333332"/>
    <n v="105.04600000000001"/>
    <x v="0"/>
  </r>
  <r>
    <x v="0"/>
    <x v="0"/>
    <s v="USD"/>
    <n v="1279360740"/>
    <n v="1275415679"/>
    <b v="1"/>
    <n v="88"/>
    <b v="1"/>
    <s v="film &amp; video/documentary"/>
    <n v="1.0640000000000001"/>
    <n v="120.90900000000001"/>
    <x v="0"/>
  </r>
  <r>
    <x v="0"/>
    <x v="0"/>
    <s v="USD"/>
    <n v="1339080900"/>
    <n v="1334783704"/>
    <b v="1"/>
    <n v="220"/>
    <b v="1"/>
    <s v="film &amp; video/documentary"/>
    <n v="1.0740000000000001"/>
    <n v="97.635999999999996"/>
    <x v="0"/>
  </r>
  <r>
    <x v="0"/>
    <x v="0"/>
    <s v="USD"/>
    <n v="1298699828"/>
    <n v="1294811828"/>
    <b v="1"/>
    <n v="145"/>
    <b v="1"/>
    <s v="film &amp; video/documentary"/>
    <n v="2.4"/>
    <n v="41.378999999999998"/>
    <x v="0"/>
  </r>
  <r>
    <x v="0"/>
    <x v="0"/>
    <s v="USD"/>
    <n v="1348786494"/>
    <n v="1346194494"/>
    <b v="1"/>
    <n v="963"/>
    <b v="1"/>
    <s v="film &amp; video/documentary"/>
    <n v="1.1808107999999999"/>
    <n v="30.654"/>
    <x v="0"/>
  </r>
  <r>
    <x v="0"/>
    <x v="0"/>
    <s v="USD"/>
    <n v="1336747995"/>
    <n v="1334155995"/>
    <b v="1"/>
    <n v="91"/>
    <b v="1"/>
    <s v="film &amp; video/documentary"/>
    <n v="1.1819999999999999"/>
    <n v="64.944999999999993"/>
    <x v="0"/>
  </r>
  <r>
    <x v="0"/>
    <x v="0"/>
    <s v="USD"/>
    <n v="1273522560"/>
    <n v="1269928430"/>
    <b v="1"/>
    <n v="58"/>
    <b v="1"/>
    <s v="film &amp; video/documentary"/>
    <n v="1.111"/>
    <n v="95.775999999999996"/>
    <x v="0"/>
  </r>
  <r>
    <x v="0"/>
    <x v="0"/>
    <s v="USD"/>
    <n v="1271994660"/>
    <n v="1264565507"/>
    <b v="1"/>
    <n v="36"/>
    <b v="1"/>
    <s v="film &amp; video/documentary"/>
    <n v="1.4550000000000001"/>
    <n v="40.417000000000002"/>
    <x v="0"/>
  </r>
  <r>
    <x v="0"/>
    <x v="1"/>
    <s v="GBP"/>
    <n v="1403693499"/>
    <n v="1401101499"/>
    <b v="1"/>
    <n v="165"/>
    <b v="1"/>
    <s v="film &amp; video/documentary"/>
    <n v="1.3162883248730965"/>
    <n v="78.578000000000003"/>
    <x v="0"/>
  </r>
  <r>
    <x v="0"/>
    <x v="0"/>
    <s v="USD"/>
    <n v="1320640778"/>
    <n v="1316749178"/>
    <b v="1"/>
    <n v="111"/>
    <b v="1"/>
    <s v="film &amp; video/documentary"/>
    <n v="1.1140000000000001"/>
    <n v="50.18"/>
    <x v="0"/>
  </r>
  <r>
    <x v="0"/>
    <x v="2"/>
    <s v="AUD"/>
    <n v="1487738622"/>
    <n v="1485146622"/>
    <b v="1"/>
    <n v="1596"/>
    <b v="1"/>
    <s v="film &amp; video/documentary"/>
    <n v="1.4723377"/>
    <n v="92.251999999999995"/>
    <x v="0"/>
  </r>
  <r>
    <x v="0"/>
    <x v="0"/>
    <s v="USD"/>
    <n v="1306296000"/>
    <n v="1301950070"/>
    <b v="1"/>
    <n v="61"/>
    <b v="1"/>
    <s v="film &amp; video/documentary"/>
    <n v="1.5260869565217392"/>
    <n v="57.540999999999997"/>
    <x v="0"/>
  </r>
  <r>
    <x v="0"/>
    <x v="0"/>
    <s v="USD"/>
    <n v="1388649600"/>
    <n v="1386123861"/>
    <b v="1"/>
    <n v="287"/>
    <b v="1"/>
    <s v="film &amp; video/documentary"/>
    <n v="1.0468"/>
    <n v="109.422"/>
    <x v="0"/>
  </r>
  <r>
    <x v="0"/>
    <x v="0"/>
    <s v="USD"/>
    <n v="1272480540"/>
    <n v="1267220191"/>
    <b v="1"/>
    <n v="65"/>
    <b v="1"/>
    <s v="film &amp; video/documentary"/>
    <n v="1.7743366666666667"/>
    <n v="81.891999999999996"/>
    <x v="0"/>
  </r>
  <r>
    <x v="0"/>
    <x v="0"/>
    <s v="USD"/>
    <n v="1309694266"/>
    <n v="1307102266"/>
    <b v="1"/>
    <n v="118"/>
    <b v="1"/>
    <s v="film &amp; video/documentary"/>
    <n v="1.077758"/>
    <n v="45.667999999999999"/>
    <x v="0"/>
  </r>
  <r>
    <x v="0"/>
    <x v="0"/>
    <s v="USD"/>
    <n v="1333609140"/>
    <n v="1330638829"/>
    <b v="1"/>
    <n v="113"/>
    <b v="1"/>
    <s v="film &amp; video/documentary"/>
    <n v="1.56"/>
    <n v="55.220999999999997"/>
    <x v="0"/>
  </r>
  <r>
    <x v="0"/>
    <x v="0"/>
    <s v="USD"/>
    <n v="1352511966"/>
    <n v="1349916366"/>
    <b v="1"/>
    <n v="332"/>
    <b v="1"/>
    <s v="film &amp; video/documentary"/>
    <n v="1.08395"/>
    <n v="65.298000000000002"/>
    <x v="0"/>
  </r>
  <r>
    <x v="0"/>
    <x v="0"/>
    <s v="USD"/>
    <n v="1335574674"/>
    <n v="1330394274"/>
    <b v="1"/>
    <n v="62"/>
    <b v="1"/>
    <s v="film &amp; video/documentary"/>
    <n v="1.476"/>
    <n v="95.225999999999999"/>
    <x v="0"/>
  </r>
  <r>
    <x v="0"/>
    <x v="0"/>
    <s v="USD"/>
    <n v="1432416219"/>
    <n v="1429824219"/>
    <b v="1"/>
    <n v="951"/>
    <b v="1"/>
    <s v="film &amp; video/documentary"/>
    <n v="1.1038153846153846"/>
    <n v="75.444999999999993"/>
    <x v="0"/>
  </r>
  <r>
    <x v="0"/>
    <x v="0"/>
    <s v="USD"/>
    <n v="1350003539"/>
    <n v="1347411539"/>
    <b v="1"/>
    <n v="415"/>
    <b v="1"/>
    <s v="film &amp; video/documentary"/>
    <n v="1.5034814814814814"/>
    <n v="97.816999999999993"/>
    <x v="0"/>
  </r>
  <r>
    <x v="0"/>
    <x v="0"/>
    <s v="USD"/>
    <n v="1488160860"/>
    <n v="1485237096"/>
    <b v="1"/>
    <n v="305"/>
    <b v="1"/>
    <s v="film &amp; video/documentary"/>
    <n v="1.5731829411764706"/>
    <n v="87.686000000000007"/>
    <x v="0"/>
  </r>
  <r>
    <x v="0"/>
    <x v="0"/>
    <s v="USD"/>
    <n v="1401459035"/>
    <n v="1397571035"/>
    <b v="1"/>
    <n v="2139"/>
    <b v="1"/>
    <s v="film &amp; video/documentary"/>
    <n v="1.5614399999999999"/>
    <n v="54.749000000000002"/>
    <x v="0"/>
  </r>
  <r>
    <x v="0"/>
    <x v="0"/>
    <s v="USD"/>
    <n v="1249932360"/>
    <n v="1242532513"/>
    <b v="1"/>
    <n v="79"/>
    <b v="1"/>
    <s v="film &amp; video/documentary"/>
    <n v="1.2058763636363636"/>
    <n v="83.953000000000003"/>
    <x v="0"/>
  </r>
  <r>
    <x v="0"/>
    <x v="0"/>
    <s v="USD"/>
    <n v="1266876000"/>
    <n v="1263679492"/>
    <b v="1"/>
    <n v="179"/>
    <b v="1"/>
    <s v="film &amp; video/documentary"/>
    <n v="1.0118888888888888"/>
    <n v="254.38499999999999"/>
    <x v="0"/>
  </r>
  <r>
    <x v="0"/>
    <x v="0"/>
    <s v="USD"/>
    <n v="1306904340"/>
    <n v="1305219744"/>
    <b v="1"/>
    <n v="202"/>
    <b v="1"/>
    <s v="film &amp; video/documentary"/>
    <n v="1.142725"/>
    <n v="101.827"/>
    <x v="0"/>
  </r>
  <r>
    <x v="0"/>
    <x v="0"/>
    <s v="USD"/>
    <n v="1327167780"/>
    <n v="1325007780"/>
    <b v="1"/>
    <n v="760"/>
    <b v="1"/>
    <s v="film &amp; video/documentary"/>
    <n v="1.0462615"/>
    <n v="55.066000000000003"/>
    <x v="0"/>
  </r>
  <r>
    <x v="0"/>
    <x v="0"/>
    <s v="USD"/>
    <n v="1379614128"/>
    <n v="1377022128"/>
    <b v="1"/>
    <n v="563"/>
    <b v="1"/>
    <s v="film &amp; video/documentary"/>
    <n v="2.2882507142857142"/>
    <n v="56.901000000000003"/>
    <x v="0"/>
  </r>
  <r>
    <x v="0"/>
    <x v="0"/>
    <s v="USD"/>
    <n v="1364236524"/>
    <n v="1360352124"/>
    <b v="1"/>
    <n v="135"/>
    <b v="1"/>
    <s v="film &amp; video/documentary"/>
    <n v="1.0915333333333332"/>
    <n v="121.28100000000001"/>
    <x v="0"/>
  </r>
  <r>
    <x v="0"/>
    <x v="0"/>
    <s v="USD"/>
    <n v="1351828800"/>
    <n v="1349160018"/>
    <b v="1"/>
    <n v="290"/>
    <b v="1"/>
    <s v="film &amp; video/documentary"/>
    <n v="1.7629999999999999"/>
    <n v="91.19"/>
    <x v="0"/>
  </r>
  <r>
    <x v="0"/>
    <x v="0"/>
    <s v="USD"/>
    <n v="1340683393"/>
    <n v="1337659393"/>
    <b v="1"/>
    <n v="447"/>
    <b v="1"/>
    <s v="film &amp; video/documentary"/>
    <n v="1.0321061999999999"/>
    <n v="115.44799999999999"/>
    <x v="0"/>
  </r>
  <r>
    <x v="0"/>
    <x v="1"/>
    <s v="GBP"/>
    <n v="1383389834"/>
    <n v="1380797834"/>
    <b v="1"/>
    <n v="232"/>
    <b v="1"/>
    <s v="film &amp; video/documentary"/>
    <n v="1.0482"/>
    <n v="67.772000000000006"/>
    <x v="0"/>
  </r>
  <r>
    <x v="0"/>
    <x v="0"/>
    <s v="USD"/>
    <n v="1296633540"/>
    <n v="1292316697"/>
    <b v="1"/>
    <n v="168"/>
    <b v="1"/>
    <s v="film &amp; video/documentary"/>
    <n v="1.0668444444444445"/>
    <n v="28.576000000000001"/>
    <x v="0"/>
  </r>
  <r>
    <x v="0"/>
    <x v="0"/>
    <s v="USD"/>
    <n v="1367366460"/>
    <n v="1365791246"/>
    <b v="1"/>
    <n v="128"/>
    <b v="1"/>
    <s v="film &amp; video/documentary"/>
    <n v="1.2001999999999999"/>
    <n v="46.883000000000003"/>
    <x v="0"/>
  </r>
  <r>
    <x v="0"/>
    <x v="0"/>
    <s v="USD"/>
    <n v="1319860740"/>
    <n v="1317064599"/>
    <b v="1"/>
    <n v="493"/>
    <b v="1"/>
    <s v="film &amp; video/documentary"/>
    <n v="1.0150693333333334"/>
    <n v="154.422"/>
    <x v="0"/>
  </r>
  <r>
    <x v="0"/>
    <x v="0"/>
    <s v="USD"/>
    <n v="1398009714"/>
    <n v="1395417714"/>
    <b v="1"/>
    <n v="131"/>
    <b v="1"/>
    <s v="film &amp; video/documentary"/>
    <n v="1.0138461538461538"/>
    <n v="201.221"/>
    <x v="0"/>
  </r>
  <r>
    <x v="0"/>
    <x v="0"/>
    <s v="USD"/>
    <n v="1279555200"/>
    <n v="1276480894"/>
    <b v="1"/>
    <n v="50"/>
    <b v="1"/>
    <s v="film &amp; video/documentary"/>
    <n v="1"/>
    <n v="100"/>
    <x v="0"/>
  </r>
  <r>
    <x v="0"/>
    <x v="0"/>
    <s v="USD"/>
    <n v="1383264000"/>
    <n v="1378080409"/>
    <b v="1"/>
    <n v="665"/>
    <b v="1"/>
    <s v="film &amp; video/documentary"/>
    <n v="1.3310911999999999"/>
    <n v="100.08199999999999"/>
    <x v="0"/>
  </r>
  <r>
    <x v="0"/>
    <x v="0"/>
    <s v="USD"/>
    <n v="1347017083"/>
    <n v="1344857083"/>
    <b v="1"/>
    <n v="129"/>
    <b v="1"/>
    <s v="film &amp; video/documentary"/>
    <n v="1.187262"/>
    <n v="230.09"/>
    <x v="0"/>
  </r>
  <r>
    <x v="0"/>
    <x v="0"/>
    <s v="USD"/>
    <n v="1430452740"/>
    <n v="1427390901"/>
    <b v="1"/>
    <n v="142"/>
    <b v="1"/>
    <s v="film &amp; video/documentary"/>
    <n v="1.0064"/>
    <n v="141.74600000000001"/>
    <x v="0"/>
  </r>
  <r>
    <x v="0"/>
    <x v="0"/>
    <s v="USD"/>
    <n v="1399669200"/>
    <n v="1394536048"/>
    <b v="1"/>
    <n v="2436"/>
    <b v="1"/>
    <s v="film &amp; video/documentary"/>
    <n v="1.089324126984127"/>
    <n v="56.344000000000001"/>
    <x v="0"/>
  </r>
  <r>
    <x v="0"/>
    <x v="0"/>
    <s v="USD"/>
    <n v="1289975060"/>
    <n v="1287379460"/>
    <b v="1"/>
    <n v="244"/>
    <b v="1"/>
    <s v="film &amp; video/documentary"/>
    <n v="1.789525"/>
    <n v="73.340999999999994"/>
    <x v="0"/>
  </r>
  <r>
    <x v="0"/>
    <x v="0"/>
    <s v="USD"/>
    <n v="1303686138"/>
    <n v="1301007738"/>
    <b v="1"/>
    <n v="298"/>
    <b v="1"/>
    <s v="film &amp; video/documentary"/>
    <n v="1.0172264"/>
    <n v="85.337999999999994"/>
    <x v="0"/>
  </r>
  <r>
    <x v="0"/>
    <x v="0"/>
    <s v="USD"/>
    <n v="1363711335"/>
    <n v="1360258935"/>
    <b v="1"/>
    <n v="251"/>
    <b v="1"/>
    <s v="film &amp; video/documentary"/>
    <n v="1.1873499999999999"/>
    <n v="61.496000000000002"/>
    <x v="0"/>
  </r>
  <r>
    <x v="0"/>
    <x v="0"/>
    <s v="USD"/>
    <n v="1330115638"/>
    <n v="1327523638"/>
    <b v="1"/>
    <n v="108"/>
    <b v="1"/>
    <s v="film &amp; video/documentary"/>
    <n v="1.0045999999999999"/>
    <n v="93.019000000000005"/>
    <x v="0"/>
  </r>
  <r>
    <x v="0"/>
    <x v="0"/>
    <s v="USD"/>
    <n v="1338601346"/>
    <n v="1336009346"/>
    <b v="1"/>
    <n v="82"/>
    <b v="1"/>
    <s v="film &amp; video/documentary"/>
    <n v="1.3746666666666667"/>
    <n v="50.292999999999999"/>
    <x v="0"/>
  </r>
  <r>
    <x v="0"/>
    <x v="0"/>
    <s v="USD"/>
    <n v="1346464800"/>
    <n v="1343096197"/>
    <b v="1"/>
    <n v="74"/>
    <b v="1"/>
    <s v="film &amp; video/documentary"/>
    <n v="2.3164705882352941"/>
    <n v="106.432"/>
    <x v="0"/>
  </r>
  <r>
    <x v="0"/>
    <x v="0"/>
    <s v="USD"/>
    <n v="1331392049"/>
    <n v="1328800049"/>
    <b v="1"/>
    <n v="189"/>
    <b v="1"/>
    <s v="film &amp; video/documentary"/>
    <n v="1.3033333333333332"/>
    <n v="51.72"/>
    <x v="0"/>
  </r>
  <r>
    <x v="0"/>
    <x v="0"/>
    <s v="USD"/>
    <n v="1363806333"/>
    <n v="1362081933"/>
    <b v="1"/>
    <n v="80"/>
    <b v="1"/>
    <s v="film &amp; video/documentary"/>
    <n v="2.9289999999999998"/>
    <n v="36.613"/>
    <x v="0"/>
  </r>
  <r>
    <x v="0"/>
    <x v="0"/>
    <s v="USD"/>
    <n v="1360276801"/>
    <n v="1357684801"/>
    <b v="1"/>
    <n v="576"/>
    <b v="1"/>
    <s v="film &amp; video/documentary"/>
    <n v="1.1131818181818183"/>
    <n v="42.517000000000003"/>
    <x v="0"/>
  </r>
  <r>
    <x v="0"/>
    <x v="0"/>
    <s v="USD"/>
    <n v="1299775210"/>
    <n v="1295887210"/>
    <b v="1"/>
    <n v="202"/>
    <b v="1"/>
    <s v="film &amp; video/documentary"/>
    <n v="1.0556666666666668"/>
    <n v="62.713000000000001"/>
    <x v="0"/>
  </r>
  <r>
    <x v="0"/>
    <x v="0"/>
    <s v="USD"/>
    <n v="1346695334"/>
    <n v="1344880934"/>
    <b v="1"/>
    <n v="238"/>
    <b v="1"/>
    <s v="film &amp; video/documentary"/>
    <n v="1.1894444444444445"/>
    <n v="89.957999999999998"/>
    <x v="0"/>
  </r>
  <r>
    <x v="0"/>
    <x v="0"/>
    <s v="USD"/>
    <n v="1319076000"/>
    <n v="1317788623"/>
    <b v="1"/>
    <n v="36"/>
    <b v="1"/>
    <s v="film &amp; video/documentary"/>
    <n v="1.04129"/>
    <n v="28.925000000000001"/>
    <x v="0"/>
  </r>
  <r>
    <x v="0"/>
    <x v="0"/>
    <s v="USD"/>
    <n v="1325404740"/>
    <n v="1321852592"/>
    <b v="1"/>
    <n v="150"/>
    <b v="1"/>
    <s v="film &amp; video/documentary"/>
    <n v="1.0410165"/>
    <n v="138.80199999999999"/>
    <x v="0"/>
  </r>
  <r>
    <x v="0"/>
    <x v="0"/>
    <s v="USD"/>
    <n v="1365973432"/>
    <n v="1363381432"/>
    <b v="1"/>
    <n v="146"/>
    <b v="1"/>
    <s v="film &amp; video/documentary"/>
    <n v="1.1187499999999999"/>
    <n v="61.301000000000002"/>
    <x v="0"/>
  </r>
  <r>
    <x v="0"/>
    <x v="0"/>
    <s v="USD"/>
    <n v="1281542340"/>
    <n v="1277702894"/>
    <b v="1"/>
    <n v="222"/>
    <b v="1"/>
    <s v="film &amp; video/documentary"/>
    <n v="1.0473529411764706"/>
    <n v="80.203000000000003"/>
    <x v="0"/>
  </r>
  <r>
    <x v="0"/>
    <x v="0"/>
    <s v="USD"/>
    <n v="1362167988"/>
    <n v="1359575988"/>
    <b v="1"/>
    <n v="120"/>
    <b v="1"/>
    <s v="film &amp; video/documentary"/>
    <n v="3.8515000000000001"/>
    <n v="32.095999999999997"/>
    <x v="0"/>
  </r>
  <r>
    <x v="0"/>
    <x v="0"/>
    <s v="USD"/>
    <n v="1345660334"/>
    <n v="1343068334"/>
    <b v="1"/>
    <n v="126"/>
    <b v="1"/>
    <s v="film &amp; video/documentary"/>
    <n v="1.01248"/>
    <n v="200.88900000000001"/>
    <x v="0"/>
  </r>
  <r>
    <x v="0"/>
    <x v="5"/>
    <s v="CAD"/>
    <n v="1418273940"/>
    <n v="1415398197"/>
    <b v="1"/>
    <n v="158"/>
    <b v="1"/>
    <s v="film &amp; video/documentary"/>
    <n v="1.1377333333333333"/>
    <n v="108.01300000000001"/>
    <x v="0"/>
  </r>
  <r>
    <x v="0"/>
    <x v="0"/>
    <s v="USD"/>
    <n v="1386778483"/>
    <n v="1384186483"/>
    <b v="1"/>
    <n v="316"/>
    <b v="1"/>
    <s v="film &amp; video/documentary"/>
    <n v="1.0080333333333333"/>
    <n v="95.698999999999998"/>
    <x v="0"/>
  </r>
  <r>
    <x v="0"/>
    <x v="0"/>
    <s v="USD"/>
    <n v="1364342151"/>
    <n v="1361753751"/>
    <b v="1"/>
    <n v="284"/>
    <b v="1"/>
    <s v="film &amp; video/documentary"/>
    <n v="2.8332000000000002"/>
    <n v="49.88"/>
    <x v="0"/>
  </r>
  <r>
    <x v="0"/>
    <x v="0"/>
    <s v="USD"/>
    <n v="1265097540"/>
    <n v="1257538029"/>
    <b v="1"/>
    <n v="51"/>
    <b v="1"/>
    <s v="film &amp; video/documentary"/>
    <n v="1.1268"/>
    <n v="110.471"/>
    <x v="0"/>
  </r>
  <r>
    <x v="0"/>
    <x v="1"/>
    <s v="GBP"/>
    <n v="1450825200"/>
    <n v="1448284433"/>
    <b v="1"/>
    <n v="158"/>
    <b v="1"/>
    <s v="film &amp; video/documentary"/>
    <n v="1.0658000000000001"/>
    <n v="134.911"/>
    <x v="0"/>
  </r>
  <r>
    <x v="0"/>
    <x v="12"/>
    <s v="EUR"/>
    <n v="1478605386"/>
    <n v="1475577786"/>
    <b v="1"/>
    <n v="337"/>
    <b v="1"/>
    <s v="film &amp; video/documentary"/>
    <n v="1.0266285714285714"/>
    <n v="106.623"/>
    <x v="0"/>
  </r>
  <r>
    <x v="0"/>
    <x v="0"/>
    <s v="USD"/>
    <n v="1463146848"/>
    <n v="1460554848"/>
    <b v="1"/>
    <n v="186"/>
    <b v="1"/>
    <s v="film &amp; video/documentary"/>
    <n v="1.0791200000000001"/>
    <n v="145.04300000000001"/>
    <x v="0"/>
  </r>
  <r>
    <x v="0"/>
    <x v="0"/>
    <s v="USD"/>
    <n v="1482307140"/>
    <n v="1479886966"/>
    <b v="1"/>
    <n v="58"/>
    <b v="1"/>
    <s v="film &amp; video/documentary"/>
    <n v="1.2307407407407407"/>
    <n v="114.586"/>
    <x v="0"/>
  </r>
  <r>
    <x v="0"/>
    <x v="0"/>
    <s v="USD"/>
    <n v="1438441308"/>
    <n v="1435590108"/>
    <b v="1"/>
    <n v="82"/>
    <b v="1"/>
    <s v="film &amp; video/documentary"/>
    <n v="1.016"/>
    <n v="105.31699999999999"/>
    <x v="0"/>
  </r>
  <r>
    <x v="0"/>
    <x v="0"/>
    <s v="USD"/>
    <n v="1482208233"/>
    <n v="1479184233"/>
    <b v="1"/>
    <n v="736"/>
    <b v="1"/>
    <s v="film &amp; video/documentary"/>
    <n v="1.04396"/>
    <n v="70.921000000000006"/>
    <x v="0"/>
  </r>
  <r>
    <x v="0"/>
    <x v="0"/>
    <s v="USD"/>
    <n v="1489532220"/>
    <n v="1486625606"/>
    <b v="1"/>
    <n v="1151"/>
    <b v="1"/>
    <s v="film &amp; video/documentary"/>
    <n v="1.1292973333333334"/>
    <n v="147.172"/>
    <x v="0"/>
  </r>
  <r>
    <x v="0"/>
    <x v="0"/>
    <s v="USD"/>
    <n v="1427011200"/>
    <n v="1424669929"/>
    <b v="1"/>
    <n v="34"/>
    <b v="1"/>
    <s v="film &amp; video/documentary"/>
    <n v="1.3640000000000001"/>
    <n v="160.471"/>
    <x v="0"/>
  </r>
  <r>
    <x v="0"/>
    <x v="0"/>
    <s v="USD"/>
    <n v="1446350400"/>
    <n v="1443739388"/>
    <b v="1"/>
    <n v="498"/>
    <b v="1"/>
    <s v="film &amp; video/documentary"/>
    <n v="1.036144"/>
    <n v="156.04599999999999"/>
    <x v="0"/>
  </r>
  <r>
    <x v="0"/>
    <x v="0"/>
    <s v="USD"/>
    <n v="1446868800"/>
    <n v="1444821127"/>
    <b v="1"/>
    <n v="167"/>
    <b v="1"/>
    <s v="film &amp; video/documentary"/>
    <n v="1.0549999999999999"/>
    <n v="63.173999999999999"/>
    <x v="0"/>
  </r>
  <r>
    <x v="0"/>
    <x v="0"/>
    <s v="USD"/>
    <n v="1368763140"/>
    <n v="1366028563"/>
    <b v="1"/>
    <n v="340"/>
    <b v="1"/>
    <s v="film &amp; video/documentary"/>
    <n v="1.0182857142857142"/>
    <n v="104.824"/>
    <x v="0"/>
  </r>
  <r>
    <x v="0"/>
    <x v="0"/>
    <s v="USD"/>
    <n v="1466171834"/>
    <n v="1463493434"/>
    <b v="1"/>
    <n v="438"/>
    <b v="1"/>
    <s v="film &amp; video/documentary"/>
    <n v="1.0660499999999999"/>
    <n v="97.355999999999995"/>
    <x v="0"/>
  </r>
  <r>
    <x v="0"/>
    <x v="0"/>
    <s v="USD"/>
    <n v="1446019200"/>
    <n v="1442420377"/>
    <b v="1"/>
    <n v="555"/>
    <b v="1"/>
    <s v="film &amp; video/documentary"/>
    <n v="1.13015"/>
    <n v="203.631"/>
    <x v="0"/>
  </r>
  <r>
    <x v="0"/>
    <x v="0"/>
    <s v="USD"/>
    <n v="1460038591"/>
    <n v="1457450191"/>
    <b v="1"/>
    <n v="266"/>
    <b v="1"/>
    <s v="film &amp; video/documentary"/>
    <n v="1.252275"/>
    <n v="188.31200000000001"/>
    <x v="0"/>
  </r>
  <r>
    <x v="0"/>
    <x v="0"/>
    <s v="USD"/>
    <n v="1431716400"/>
    <n v="1428423757"/>
    <b v="1"/>
    <n v="69"/>
    <b v="1"/>
    <s v="film &amp; video/documentary"/>
    <n v="1.0119"/>
    <n v="146.65199999999999"/>
    <x v="0"/>
  </r>
  <r>
    <x v="0"/>
    <x v="0"/>
    <s v="USD"/>
    <n v="1431122400"/>
    <n v="1428428515"/>
    <b v="1"/>
    <n v="80"/>
    <b v="1"/>
    <s v="film &amp; video/documentary"/>
    <n v="1.0276470588235294"/>
    <n v="109.188"/>
    <x v="0"/>
  </r>
  <r>
    <x v="0"/>
    <x v="0"/>
    <s v="USD"/>
    <n v="1447427918"/>
    <n v="1444832318"/>
    <b v="1"/>
    <n v="493"/>
    <b v="1"/>
    <s v="film &amp; video/documentary"/>
    <n v="1.1683911999999999"/>
    <n v="59.249000000000002"/>
    <x v="0"/>
  </r>
  <r>
    <x v="0"/>
    <x v="0"/>
    <s v="USD"/>
    <n v="1426298708"/>
    <n v="1423710308"/>
    <b v="1"/>
    <n v="31"/>
    <b v="1"/>
    <s v="film &amp; video/documentary"/>
    <n v="1.0116833333333335"/>
    <n v="97.905000000000001"/>
    <x v="0"/>
  </r>
  <r>
    <x v="0"/>
    <x v="0"/>
    <s v="USD"/>
    <n v="1472864400"/>
    <n v="1468001290"/>
    <b v="1"/>
    <n v="236"/>
    <b v="1"/>
    <s v="film &amp; video/documentary"/>
    <n v="1.1013360000000001"/>
    <n v="70"/>
    <x v="0"/>
  </r>
  <r>
    <x v="0"/>
    <x v="0"/>
    <s v="USD"/>
    <n v="1430331268"/>
    <n v="1427739268"/>
    <b v="1"/>
    <n v="89"/>
    <b v="1"/>
    <s v="film &amp; video/documentary"/>
    <n v="1.0808333333333333"/>
    <n v="72.864999999999995"/>
    <x v="0"/>
  </r>
  <r>
    <x v="0"/>
    <x v="0"/>
    <s v="USD"/>
    <n v="1489006800"/>
    <n v="1486397007"/>
    <b v="1"/>
    <n v="299"/>
    <b v="1"/>
    <s v="film &amp; video/documentary"/>
    <n v="1.2502285714285715"/>
    <n v="146.34800000000001"/>
    <x v="0"/>
  </r>
  <r>
    <x v="0"/>
    <x v="0"/>
    <s v="USD"/>
    <n v="1412135940"/>
    <n v="1410555998"/>
    <b v="1"/>
    <n v="55"/>
    <b v="1"/>
    <s v="film &amp; video/documentary"/>
    <n v="1.0671428571428572"/>
    <n v="67.909000000000006"/>
    <x v="0"/>
  </r>
  <r>
    <x v="0"/>
    <x v="0"/>
    <s v="USD"/>
    <n v="1461955465"/>
    <n v="1459363465"/>
    <b v="1"/>
    <n v="325"/>
    <b v="1"/>
    <s v="film &amp; video/documentary"/>
    <n v="1.0036639999999999"/>
    <n v="169.851"/>
    <x v="0"/>
  </r>
  <r>
    <x v="0"/>
    <x v="0"/>
    <s v="USD"/>
    <n v="1415934000"/>
    <n v="1413308545"/>
    <b v="1"/>
    <n v="524"/>
    <b v="1"/>
    <s v="film &amp; video/documentary"/>
    <n v="1.0202863333333334"/>
    <n v="58.412999999999997"/>
    <x v="0"/>
  </r>
  <r>
    <x v="0"/>
    <x v="0"/>
    <s v="USD"/>
    <n v="1433125200"/>
    <n v="1429312694"/>
    <b v="1"/>
    <n v="285"/>
    <b v="1"/>
    <s v="film &amp; video/documentary"/>
    <n v="1.0208358208955224"/>
    <n v="119.99299999999999"/>
    <x v="0"/>
  </r>
  <r>
    <x v="0"/>
    <x v="0"/>
    <s v="USD"/>
    <n v="1432161590"/>
    <n v="1429569590"/>
    <b v="1"/>
    <n v="179"/>
    <b v="1"/>
    <s v="film &amp; video/documentary"/>
    <n v="1.2327586206896552"/>
    <n v="99.86"/>
    <x v="0"/>
  </r>
  <r>
    <x v="0"/>
    <x v="0"/>
    <s v="USD"/>
    <n v="1444824021"/>
    <n v="1442232021"/>
    <b v="1"/>
    <n v="188"/>
    <b v="1"/>
    <s v="film &amp; video/documentary"/>
    <n v="1.7028880000000002"/>
    <n v="90.578999999999994"/>
    <x v="0"/>
  </r>
  <r>
    <x v="0"/>
    <x v="0"/>
    <s v="USD"/>
    <n v="1447505609"/>
    <n v="1444910009"/>
    <b v="1"/>
    <n v="379"/>
    <b v="1"/>
    <s v="film &amp; video/documentary"/>
    <n v="1.1159049999999999"/>
    <n v="117.774"/>
    <x v="0"/>
  </r>
  <r>
    <x v="0"/>
    <x v="0"/>
    <s v="USD"/>
    <n v="1440165916"/>
    <n v="1437573916"/>
    <b v="1"/>
    <n v="119"/>
    <b v="1"/>
    <s v="film &amp; video/documentary"/>
    <n v="1.03"/>
    <n v="86.555000000000007"/>
    <x v="0"/>
  </r>
  <r>
    <x v="0"/>
    <x v="0"/>
    <s v="USD"/>
    <n v="1487937508"/>
    <n v="1485345508"/>
    <b v="1"/>
    <n v="167"/>
    <b v="1"/>
    <s v="film &amp; video/documentary"/>
    <n v="1.0663570159857905"/>
    <n v="71.899000000000001"/>
    <x v="0"/>
  </r>
  <r>
    <x v="0"/>
    <x v="0"/>
    <s v="USD"/>
    <n v="1473566340"/>
    <n v="1470274509"/>
    <b v="1"/>
    <n v="221"/>
    <b v="1"/>
    <s v="film &amp; video/documentary"/>
    <n v="1.1476"/>
    <n v="129.81899999999999"/>
    <x v="0"/>
  </r>
  <r>
    <x v="0"/>
    <x v="3"/>
    <s v="EUR"/>
    <n v="1460066954"/>
    <n v="1456614554"/>
    <b v="1"/>
    <n v="964"/>
    <b v="1"/>
    <s v="film &amp; video/documentary"/>
    <n v="1.2734117647058822"/>
    <n v="44.912999999999997"/>
    <x v="0"/>
  </r>
  <r>
    <x v="0"/>
    <x v="0"/>
    <s v="USD"/>
    <n v="1412740868"/>
    <n v="1410148868"/>
    <b v="1"/>
    <n v="286"/>
    <b v="1"/>
    <s v="film &amp; video/documentary"/>
    <n v="1.1656"/>
    <n v="40.755000000000003"/>
    <x v="0"/>
  </r>
  <r>
    <x v="0"/>
    <x v="0"/>
    <s v="USD"/>
    <n v="1447963219"/>
    <n v="1445367619"/>
    <b v="1"/>
    <n v="613"/>
    <b v="1"/>
    <s v="film &amp; video/documentary"/>
    <n v="1.0861819426615318"/>
    <n v="103.524"/>
    <x v="0"/>
  </r>
  <r>
    <x v="0"/>
    <x v="0"/>
    <s v="USD"/>
    <n v="1460141521"/>
    <n v="1457553121"/>
    <b v="1"/>
    <n v="29"/>
    <b v="1"/>
    <s v="film &amp; video/documentary"/>
    <n v="1.0394285714285714"/>
    <n v="125.44799999999999"/>
    <x v="0"/>
  </r>
  <r>
    <x v="0"/>
    <x v="0"/>
    <s v="USD"/>
    <n v="1417420994"/>
    <n v="1414738994"/>
    <b v="1"/>
    <n v="165"/>
    <b v="1"/>
    <s v="film &amp; video/documentary"/>
    <n v="1.1625714285714286"/>
    <n v="246.60599999999999"/>
    <x v="0"/>
  </r>
  <r>
    <x v="0"/>
    <x v="0"/>
    <s v="USD"/>
    <n v="1458152193"/>
    <n v="1455563793"/>
    <b v="1"/>
    <n v="97"/>
    <b v="1"/>
    <s v="film &amp; video/documentary"/>
    <n v="1.0269239999999999"/>
    <n v="79.400999999999996"/>
    <x v="0"/>
  </r>
  <r>
    <x v="0"/>
    <x v="0"/>
    <s v="USD"/>
    <n v="1429852797"/>
    <n v="1426396797"/>
    <b v="1"/>
    <n v="303"/>
    <b v="1"/>
    <s v="film &amp; video/documentary"/>
    <n v="1.74"/>
    <n v="86.138999999999996"/>
    <x v="0"/>
  </r>
  <r>
    <x v="0"/>
    <x v="0"/>
    <s v="USD"/>
    <n v="1466002800"/>
    <n v="1463517521"/>
    <b v="1"/>
    <n v="267"/>
    <b v="1"/>
    <s v="film &amp; video/documentary"/>
    <n v="1.03088"/>
    <n v="193.04900000000001"/>
    <x v="0"/>
  </r>
  <r>
    <x v="0"/>
    <x v="0"/>
    <s v="USD"/>
    <n v="1415941920"/>
    <n v="1414028490"/>
    <b v="1"/>
    <n v="302"/>
    <b v="1"/>
    <s v="film &amp; video/documentary"/>
    <n v="1.0485537190082646"/>
    <n v="84.022999999999996"/>
    <x v="0"/>
  </r>
  <r>
    <x v="0"/>
    <x v="0"/>
    <s v="USD"/>
    <n v="1437621060"/>
    <n v="1433799180"/>
    <b v="0"/>
    <n v="87"/>
    <b v="1"/>
    <s v="film &amp; video/documentary"/>
    <n v="1.0137499999999999"/>
    <n v="139.828"/>
    <x v="0"/>
  </r>
  <r>
    <x v="0"/>
    <x v="0"/>
    <s v="USD"/>
    <n v="1416704506"/>
    <n v="1414108906"/>
    <b v="0"/>
    <n v="354"/>
    <b v="1"/>
    <s v="film &amp; video/documentary"/>
    <n v="1.1107699999999998"/>
    <n v="109.822"/>
    <x v="0"/>
  </r>
  <r>
    <x v="0"/>
    <x v="0"/>
    <s v="USD"/>
    <n v="1407456000"/>
    <n v="1405573391"/>
    <b v="0"/>
    <n v="86"/>
    <b v="1"/>
    <s v="film &amp; video/documentary"/>
    <n v="1.2415933781686497"/>
    <n v="139.535"/>
    <x v="0"/>
  </r>
  <r>
    <x v="0"/>
    <x v="0"/>
    <s v="USD"/>
    <n v="1272828120"/>
    <n v="1268934736"/>
    <b v="0"/>
    <n v="26"/>
    <b v="1"/>
    <s v="film &amp; video/documentary"/>
    <n v="1.0133333333333334"/>
    <n v="347.846"/>
    <x v="0"/>
  </r>
  <r>
    <x v="0"/>
    <x v="0"/>
    <s v="USD"/>
    <n v="1403323140"/>
    <n v="1400704672"/>
    <b v="0"/>
    <n v="113"/>
    <b v="1"/>
    <s v="film &amp; video/documentary"/>
    <n v="1.1016142857142857"/>
    <n v="68.242000000000004"/>
    <x v="0"/>
  </r>
  <r>
    <x v="0"/>
    <x v="1"/>
    <s v="GBP"/>
    <n v="1393597999"/>
    <n v="1391005999"/>
    <b v="0"/>
    <n v="65"/>
    <b v="1"/>
    <s v="film &amp; video/documentary"/>
    <n v="1.0397333333333334"/>
    <n v="239.93799999999999"/>
    <x v="0"/>
  </r>
  <r>
    <x v="0"/>
    <x v="0"/>
    <s v="USD"/>
    <n v="1337540518"/>
    <n v="1334948518"/>
    <b v="0"/>
    <n v="134"/>
    <b v="1"/>
    <s v="film &amp; video/documentary"/>
    <n v="1.013157894736842"/>
    <n v="287.31299999999999"/>
    <x v="0"/>
  </r>
  <r>
    <x v="0"/>
    <x v="0"/>
    <s v="USD"/>
    <n v="1367384340"/>
    <n v="1363960278"/>
    <b v="0"/>
    <n v="119"/>
    <b v="1"/>
    <s v="film &amp; video/documentary"/>
    <n v="1.033501"/>
    <n v="86.849000000000004"/>
    <x v="0"/>
  </r>
  <r>
    <x v="0"/>
    <x v="0"/>
    <s v="USD"/>
    <n v="1426426322"/>
    <n v="1423405922"/>
    <b v="0"/>
    <n v="159"/>
    <b v="1"/>
    <s v="film &amp; video/documentary"/>
    <n v="1.04112"/>
    <n v="81.849000000000004"/>
    <x v="0"/>
  </r>
  <r>
    <x v="0"/>
    <x v="0"/>
    <s v="USD"/>
    <n v="1326633269"/>
    <n v="1324041269"/>
    <b v="0"/>
    <n v="167"/>
    <b v="1"/>
    <s v="film &amp; video/documentary"/>
    <n v="1.1015569230769231"/>
    <n v="42.875"/>
    <x v="0"/>
  </r>
  <r>
    <x v="0"/>
    <x v="0"/>
    <s v="USD"/>
    <n v="1483729500"/>
    <n v="1481137500"/>
    <b v="0"/>
    <n v="43"/>
    <b v="1"/>
    <s v="film &amp; video/documentary"/>
    <n v="1.2202"/>
    <n v="709.41899999999998"/>
    <x v="0"/>
  </r>
  <r>
    <x v="0"/>
    <x v="0"/>
    <s v="USD"/>
    <n v="1359743139"/>
    <n v="1355855139"/>
    <b v="0"/>
    <n v="1062"/>
    <b v="1"/>
    <s v="film &amp; video/documentary"/>
    <n v="1.1416866666666667"/>
    <n v="161.255"/>
    <x v="0"/>
  </r>
  <r>
    <x v="0"/>
    <x v="1"/>
    <s v="GBP"/>
    <n v="1459872000"/>
    <n v="1456408244"/>
    <b v="0"/>
    <n v="9"/>
    <b v="1"/>
    <s v="film &amp; video/documentary"/>
    <n v="1.2533333333333334"/>
    <n v="41.777999999999999"/>
    <x v="0"/>
  </r>
  <r>
    <x v="0"/>
    <x v="0"/>
    <s v="USD"/>
    <n v="1342648398"/>
    <n v="1340056398"/>
    <b v="0"/>
    <n v="89"/>
    <b v="1"/>
    <s v="film &amp; video/documentary"/>
    <n v="1.0666666666666667"/>
    <n v="89.888000000000005"/>
    <x v="0"/>
  </r>
  <r>
    <x v="0"/>
    <x v="0"/>
    <s v="USD"/>
    <n v="1316208031"/>
    <n v="1312320031"/>
    <b v="0"/>
    <n v="174"/>
    <b v="1"/>
    <s v="film &amp; video/documentary"/>
    <n v="1.3065"/>
    <n v="45.052"/>
    <x v="0"/>
  </r>
  <r>
    <x v="0"/>
    <x v="0"/>
    <s v="USD"/>
    <n v="1393694280"/>
    <n v="1390088311"/>
    <b v="0"/>
    <n v="14"/>
    <b v="1"/>
    <s v="film &amp; video/documentary"/>
    <n v="1.2"/>
    <n v="42.856999999999999"/>
    <x v="0"/>
  </r>
  <r>
    <x v="0"/>
    <x v="1"/>
    <s v="GBP"/>
    <n v="1472122316"/>
    <n v="1469443916"/>
    <b v="0"/>
    <n v="48"/>
    <b v="1"/>
    <s v="film &amp; video/documentary"/>
    <n v="1.0595918367346939"/>
    <n v="54.082999999999998"/>
    <x v="0"/>
  </r>
  <r>
    <x v="0"/>
    <x v="0"/>
    <s v="USD"/>
    <n v="1447484460"/>
    <n v="1444888868"/>
    <b v="0"/>
    <n v="133"/>
    <b v="1"/>
    <s v="film &amp; video/documentary"/>
    <n v="1.1439999999999999"/>
    <n v="103.218"/>
    <x v="0"/>
  </r>
  <r>
    <x v="0"/>
    <x v="5"/>
    <s v="CAD"/>
    <n v="1453765920"/>
    <n v="1451655808"/>
    <b v="0"/>
    <n v="83"/>
    <b v="1"/>
    <s v="film &amp; video/documentary"/>
    <n v="1.1176666666666666"/>
    <n v="40.398000000000003"/>
    <x v="0"/>
  </r>
  <r>
    <x v="0"/>
    <x v="0"/>
    <s v="USD"/>
    <n v="1336062672"/>
    <n v="1332174672"/>
    <b v="0"/>
    <n v="149"/>
    <b v="1"/>
    <s v="film &amp; video/documentary"/>
    <n v="1.1608000000000001"/>
    <n v="116.85899999999999"/>
    <x v="0"/>
  </r>
  <r>
    <x v="0"/>
    <x v="0"/>
    <s v="USD"/>
    <n v="1453569392"/>
    <n v="1451409392"/>
    <b v="0"/>
    <n v="49"/>
    <b v="1"/>
    <s v="film &amp; video/documentary"/>
    <n v="1.415"/>
    <n v="115.51"/>
    <x v="0"/>
  </r>
  <r>
    <x v="0"/>
    <x v="0"/>
    <s v="USD"/>
    <n v="1343624400"/>
    <n v="1340642717"/>
    <b v="0"/>
    <n v="251"/>
    <b v="1"/>
    <s v="film &amp; video/documentary"/>
    <n v="1.0472999999999999"/>
    <n v="104.313"/>
    <x v="0"/>
  </r>
  <r>
    <x v="0"/>
    <x v="0"/>
    <s v="USD"/>
    <n v="1346950900"/>
    <n v="1345741300"/>
    <b v="0"/>
    <n v="22"/>
    <b v="1"/>
    <s v="film &amp; video/documentary"/>
    <n v="2.5583333333333331"/>
    <n v="69.772999999999996"/>
    <x v="0"/>
  </r>
  <r>
    <x v="0"/>
    <x v="0"/>
    <s v="USD"/>
    <n v="1400467759"/>
    <n v="1398480559"/>
    <b v="0"/>
    <n v="48"/>
    <b v="1"/>
    <s v="film &amp; video/documentary"/>
    <n v="2.0670670670670672"/>
    <n v="43.021000000000001"/>
    <x v="0"/>
  </r>
  <r>
    <x v="0"/>
    <x v="0"/>
    <s v="USD"/>
    <n v="1420569947"/>
    <n v="1417977947"/>
    <b v="0"/>
    <n v="383"/>
    <b v="1"/>
    <s v="film &amp; video/documentary"/>
    <n v="1.1210500000000001"/>
    <n v="58.54"/>
    <x v="0"/>
  </r>
  <r>
    <x v="0"/>
    <x v="0"/>
    <s v="USD"/>
    <n v="1416582101"/>
    <n v="1413986501"/>
    <b v="0"/>
    <n v="237"/>
    <b v="1"/>
    <s v="film &amp; video/documentary"/>
    <n v="1.05982"/>
    <n v="111.795"/>
    <x v="0"/>
  </r>
  <r>
    <x v="0"/>
    <x v="0"/>
    <s v="USD"/>
    <n v="1439246991"/>
    <n v="1437950991"/>
    <b v="0"/>
    <n v="13"/>
    <b v="1"/>
    <s v="film &amp; video/documentary"/>
    <n v="1.0016666666666667"/>
    <n v="46.231000000000002"/>
    <x v="0"/>
  </r>
  <r>
    <x v="0"/>
    <x v="0"/>
    <s v="USD"/>
    <n v="1439618400"/>
    <n v="1436976858"/>
    <b v="0"/>
    <n v="562"/>
    <b v="1"/>
    <s v="film &amp; video/documentary"/>
    <n v="2.1398947368421051"/>
    <n v="144.69"/>
    <x v="0"/>
  </r>
  <r>
    <x v="0"/>
    <x v="0"/>
    <s v="USD"/>
    <n v="1469670580"/>
    <n v="1467078580"/>
    <b v="0"/>
    <n v="71"/>
    <b v="1"/>
    <s v="film &amp; video/documentary"/>
    <n v="1.2616000000000001"/>
    <n v="88.844999999999999"/>
    <x v="0"/>
  </r>
  <r>
    <x v="0"/>
    <x v="0"/>
    <s v="USD"/>
    <n v="1394233140"/>
    <n v="1391477450"/>
    <b v="0"/>
    <n v="1510"/>
    <b v="1"/>
    <s v="film &amp; video/documentary"/>
    <n v="1.8153547058823529"/>
    <n v="81.751000000000005"/>
    <x v="0"/>
  </r>
  <r>
    <x v="0"/>
    <x v="0"/>
    <s v="USD"/>
    <n v="1431046372"/>
    <n v="1429318372"/>
    <b v="0"/>
    <n v="14"/>
    <b v="1"/>
    <s v="film &amp; video/documentary"/>
    <n v="1"/>
    <n v="71.429000000000002"/>
    <x v="0"/>
  </r>
  <r>
    <x v="0"/>
    <x v="0"/>
    <s v="USD"/>
    <n v="1324169940"/>
    <n v="1321578051"/>
    <b v="0"/>
    <n v="193"/>
    <b v="1"/>
    <s v="film &amp; video/documentary"/>
    <n v="1.0061"/>
    <n v="104.259"/>
    <x v="0"/>
  </r>
  <r>
    <x v="0"/>
    <x v="0"/>
    <s v="USD"/>
    <n v="1315450800"/>
    <n v="1312823571"/>
    <b v="0"/>
    <n v="206"/>
    <b v="1"/>
    <s v="film &amp; video/documentary"/>
    <n v="1.009027027027027"/>
    <n v="90.617000000000004"/>
    <x v="0"/>
  </r>
  <r>
    <x v="0"/>
    <x v="0"/>
    <s v="USD"/>
    <n v="1381424452"/>
    <n v="1378746052"/>
    <b v="0"/>
    <n v="351"/>
    <b v="1"/>
    <s v="film &amp; video/documentary"/>
    <n v="1.10446"/>
    <n v="157.33000000000001"/>
    <x v="0"/>
  </r>
  <r>
    <x v="0"/>
    <x v="3"/>
    <s v="EUR"/>
    <n v="1460918282"/>
    <n v="1455737882"/>
    <b v="0"/>
    <n v="50"/>
    <b v="1"/>
    <s v="film &amp; video/documentary"/>
    <n v="1.118936170212766"/>
    <n v="105.18"/>
    <x v="0"/>
  </r>
  <r>
    <x v="0"/>
    <x v="0"/>
    <s v="USD"/>
    <n v="1335562320"/>
    <n v="1332452960"/>
    <b v="0"/>
    <n v="184"/>
    <b v="1"/>
    <s v="film &amp; video/documentary"/>
    <n v="1.0804450000000001"/>
    <n v="58.72"/>
    <x v="0"/>
  </r>
  <r>
    <x v="0"/>
    <x v="0"/>
    <s v="USD"/>
    <n v="1341668006"/>
    <n v="1340372006"/>
    <b v="0"/>
    <n v="196"/>
    <b v="1"/>
    <s v="film &amp; video/documentary"/>
    <n v="1.0666666666666667"/>
    <n v="81.632999999999996"/>
    <x v="0"/>
  </r>
  <r>
    <x v="0"/>
    <x v="0"/>
    <s v="USD"/>
    <n v="1283312640"/>
    <n v="1279651084"/>
    <b v="0"/>
    <n v="229"/>
    <b v="1"/>
    <s v="film &amp; video/documentary"/>
    <n v="1.0390027322404372"/>
    <n v="56.46"/>
    <x v="0"/>
  </r>
  <r>
    <x v="0"/>
    <x v="0"/>
    <s v="USD"/>
    <n v="1430334126"/>
    <n v="1426446126"/>
    <b v="0"/>
    <n v="67"/>
    <b v="1"/>
    <s v="film &amp; video/documentary"/>
    <n v="1.2516"/>
    <n v="140.10400000000001"/>
    <x v="0"/>
  </r>
  <r>
    <x v="0"/>
    <x v="1"/>
    <s v="GBP"/>
    <n v="1481716800"/>
    <n v="1479070867"/>
    <b v="0"/>
    <n v="95"/>
    <b v="1"/>
    <s v="film &amp; video/documentary"/>
    <n v="1.0680499999999999"/>
    <n v="224.85300000000001"/>
    <x v="0"/>
  </r>
  <r>
    <x v="0"/>
    <x v="0"/>
    <s v="USD"/>
    <n v="1400297400"/>
    <n v="1397661347"/>
    <b v="0"/>
    <n v="62"/>
    <b v="1"/>
    <s v="film &amp; video/documentary"/>
    <n v="1.1230249999999999"/>
    <n v="181.13300000000001"/>
    <x v="0"/>
  </r>
  <r>
    <x v="0"/>
    <x v="0"/>
    <s v="USD"/>
    <n v="1312747970"/>
    <n v="1310155970"/>
    <b v="0"/>
    <n v="73"/>
    <b v="1"/>
    <s v="film &amp; video/documentary"/>
    <n v="1.0381199999999999"/>
    <n v="711.04100000000005"/>
    <x v="0"/>
  </r>
  <r>
    <x v="0"/>
    <x v="0"/>
    <s v="USD"/>
    <n v="1446731817"/>
    <n v="1444913817"/>
    <b v="0"/>
    <n v="43"/>
    <b v="1"/>
    <s v="film &amp; video/documentary"/>
    <n v="1.4165000000000001"/>
    <n v="65.884"/>
    <x v="0"/>
  </r>
  <r>
    <x v="0"/>
    <x v="0"/>
    <s v="USD"/>
    <n v="1312960080"/>
    <n v="1308900441"/>
    <b v="0"/>
    <n v="70"/>
    <b v="1"/>
    <s v="film &amp; video/documentary"/>
    <n v="1.0526"/>
    <n v="75.186000000000007"/>
    <x v="0"/>
  </r>
  <r>
    <x v="0"/>
    <x v="0"/>
    <s v="USD"/>
    <n v="1391641440"/>
    <n v="1389107062"/>
    <b v="0"/>
    <n v="271"/>
    <b v="1"/>
    <s v="film &amp; video/documentary"/>
    <n v="1.0309142857142857"/>
    <n v="133.14400000000001"/>
    <x v="0"/>
  </r>
  <r>
    <x v="0"/>
    <x v="0"/>
    <s v="USD"/>
    <n v="1394071339"/>
    <n v="1391479339"/>
    <b v="0"/>
    <n v="55"/>
    <b v="1"/>
    <s v="film &amp; video/documentary"/>
    <n v="1.0765957446808512"/>
    <n v="55.2"/>
    <x v="0"/>
  </r>
  <r>
    <x v="0"/>
    <x v="0"/>
    <s v="USD"/>
    <n v="1304920740"/>
    <n v="1301975637"/>
    <b v="0"/>
    <n v="35"/>
    <b v="1"/>
    <s v="film &amp; video/documentary"/>
    <n v="1.0770464285714285"/>
    <n v="86.164000000000001"/>
    <x v="0"/>
  </r>
  <r>
    <x v="0"/>
    <x v="0"/>
    <s v="USD"/>
    <n v="1321739650"/>
    <n v="1316552050"/>
    <b v="0"/>
    <n v="22"/>
    <b v="1"/>
    <s v="film &amp; video/documentary"/>
    <n v="1.0155000000000001"/>
    <n v="92.317999999999998"/>
    <x v="0"/>
  </r>
  <r>
    <x v="0"/>
    <x v="0"/>
    <s v="USD"/>
    <n v="1383676790"/>
    <n v="1380217190"/>
    <b v="0"/>
    <n v="38"/>
    <b v="1"/>
    <s v="film &amp; video/documentary"/>
    <n v="1.0143766666666667"/>
    <n v="160.16499999999999"/>
    <x v="0"/>
  </r>
  <r>
    <x v="0"/>
    <x v="1"/>
    <s v="GBP"/>
    <n v="1469220144"/>
    <n v="1466628144"/>
    <b v="0"/>
    <n v="15"/>
    <b v="1"/>
    <s v="film &amp; video/documentary"/>
    <n v="1.3680000000000001"/>
    <n v="45.6"/>
    <x v="0"/>
  </r>
  <r>
    <x v="0"/>
    <x v="5"/>
    <s v="CAD"/>
    <n v="1434670397"/>
    <n v="1429486397"/>
    <b v="0"/>
    <n v="7"/>
    <b v="1"/>
    <s v="film &amp; video/documentary"/>
    <n v="1.2829999999999999"/>
    <n v="183.286"/>
    <x v="0"/>
  </r>
  <r>
    <x v="0"/>
    <x v="0"/>
    <s v="USD"/>
    <n v="1387688400"/>
    <n v="1384920804"/>
    <b v="0"/>
    <n v="241"/>
    <b v="1"/>
    <s v="film &amp; video/documentary"/>
    <n v="1.0105"/>
    <n v="125.788"/>
    <x v="0"/>
  </r>
  <r>
    <x v="0"/>
    <x v="0"/>
    <s v="USD"/>
    <n v="1343238578"/>
    <n v="1341856178"/>
    <b v="0"/>
    <n v="55"/>
    <b v="1"/>
    <s v="film &amp; video/documentary"/>
    <n v="1.2684"/>
    <n v="57.655000000000001"/>
    <x v="0"/>
  </r>
  <r>
    <x v="0"/>
    <x v="0"/>
    <s v="USD"/>
    <n v="1342731811"/>
    <n v="1340139811"/>
    <b v="0"/>
    <n v="171"/>
    <b v="1"/>
    <s v="film &amp; video/documentary"/>
    <n v="1.0508593749999999"/>
    <n v="78.661000000000001"/>
    <x v="0"/>
  </r>
  <r>
    <x v="0"/>
    <x v="0"/>
    <s v="USD"/>
    <n v="1381541465"/>
    <n v="1378949465"/>
    <b v="0"/>
    <n v="208"/>
    <b v="1"/>
    <s v="film &amp; video/documentary"/>
    <n v="1.0285405405405406"/>
    <n v="91.480999999999995"/>
    <x v="0"/>
  </r>
  <r>
    <x v="0"/>
    <x v="5"/>
    <s v="CAD"/>
    <n v="1413547200"/>
    <n v="1411417602"/>
    <b v="0"/>
    <n v="21"/>
    <b v="1"/>
    <s v="film &amp; video/documentary"/>
    <n v="1.0214714285714286"/>
    <n v="68.097999999999999"/>
    <x v="0"/>
  </r>
  <r>
    <x v="0"/>
    <x v="0"/>
    <s v="USD"/>
    <n v="1391851831"/>
    <n v="1389259831"/>
    <b v="0"/>
    <n v="25"/>
    <b v="1"/>
    <s v="film &amp; video/documentary"/>
    <n v="1.2021700000000002"/>
    <n v="48.087000000000003"/>
    <x v="0"/>
  </r>
  <r>
    <x v="0"/>
    <x v="0"/>
    <s v="USD"/>
    <n v="1365395580"/>
    <n v="1364426260"/>
    <b v="0"/>
    <n v="52"/>
    <b v="1"/>
    <s v="film &amp; video/documentary"/>
    <n v="1.0024761904761905"/>
    <n v="202.423"/>
    <x v="0"/>
  </r>
  <r>
    <x v="0"/>
    <x v="0"/>
    <s v="USD"/>
    <n v="1437633997"/>
    <n v="1435041997"/>
    <b v="0"/>
    <n v="104"/>
    <b v="1"/>
    <s v="film &amp; video/documentary"/>
    <n v="1.0063392857142857"/>
    <n v="216.75"/>
    <x v="0"/>
  </r>
  <r>
    <x v="0"/>
    <x v="0"/>
    <s v="USD"/>
    <n v="1372536787"/>
    <n v="1367352787"/>
    <b v="0"/>
    <n v="73"/>
    <b v="1"/>
    <s v="film &amp; video/documentary"/>
    <n v="1.004375"/>
    <n v="110.068"/>
    <x v="0"/>
  </r>
  <r>
    <x v="2"/>
    <x v="0"/>
    <s v="USD"/>
    <n v="1394772031"/>
    <n v="1392183631"/>
    <b v="0"/>
    <n v="3"/>
    <b v="0"/>
    <s v="film &amp; video/animation"/>
    <n v="4.3939393939393936E-3"/>
    <n v="4.8330000000000002"/>
    <x v="0"/>
  </r>
  <r>
    <x v="2"/>
    <x v="0"/>
    <s v="USD"/>
    <n v="1440157656"/>
    <n v="1434973656"/>
    <b v="0"/>
    <n v="6"/>
    <b v="0"/>
    <s v="film &amp; video/animation"/>
    <n v="2.0066666666666667E-2"/>
    <n v="50.167000000000002"/>
    <x v="0"/>
  </r>
  <r>
    <x v="2"/>
    <x v="0"/>
    <s v="USD"/>
    <n v="1410416097"/>
    <n v="1407824097"/>
    <b v="0"/>
    <n v="12"/>
    <b v="0"/>
    <s v="film &amp; video/animation"/>
    <n v="1.0749999999999999E-2"/>
    <n v="35.832999999999998"/>
    <x v="0"/>
  </r>
  <r>
    <x v="2"/>
    <x v="0"/>
    <s v="USD"/>
    <n v="1370470430"/>
    <n v="1367878430"/>
    <b v="0"/>
    <n v="13"/>
    <b v="0"/>
    <s v="film &amp; video/animation"/>
    <n v="7.6499999999999997E-3"/>
    <n v="11.769"/>
    <x v="0"/>
  </r>
  <r>
    <x v="2"/>
    <x v="0"/>
    <s v="USD"/>
    <n v="1332748899"/>
    <n v="1327568499"/>
    <b v="0"/>
    <n v="5"/>
    <b v="0"/>
    <s v="film &amp; video/animation"/>
    <n v="6.7966666666666675E-2"/>
    <n v="40.78"/>
    <x v="0"/>
  </r>
  <r>
    <x v="2"/>
    <x v="0"/>
    <s v="USD"/>
    <n v="1448660404"/>
    <n v="1443472804"/>
    <b v="0"/>
    <n v="2"/>
    <b v="0"/>
    <s v="film &amp; video/animation"/>
    <n v="1.2E-4"/>
    <n v="3"/>
    <x v="0"/>
  </r>
  <r>
    <x v="2"/>
    <x v="0"/>
    <s v="USD"/>
    <n v="1456851914"/>
    <n v="1454259914"/>
    <b v="0"/>
    <n v="8"/>
    <b v="0"/>
    <s v="film &amp; video/animation"/>
    <n v="1.3299999999999999E-2"/>
    <n v="16.625"/>
    <x v="0"/>
  </r>
  <r>
    <x v="2"/>
    <x v="0"/>
    <s v="USD"/>
    <n v="1445540340"/>
    <n v="1444340940"/>
    <b v="0"/>
    <n v="0"/>
    <b v="0"/>
    <s v="film &amp; video/animation"/>
    <n v="0"/>
    <n v="0"/>
    <x v="0"/>
  </r>
  <r>
    <x v="2"/>
    <x v="0"/>
    <s v="USD"/>
    <n v="1402956000"/>
    <n v="1400523845"/>
    <b v="0"/>
    <n v="13"/>
    <b v="0"/>
    <s v="film &amp; video/animation"/>
    <n v="5.6333333333333332E-2"/>
    <n v="52"/>
    <x v="0"/>
  </r>
  <r>
    <x v="2"/>
    <x v="0"/>
    <s v="USD"/>
    <n v="1259297940"/>
    <n v="1252964282"/>
    <b v="0"/>
    <n v="0"/>
    <b v="0"/>
    <s v="film &amp; video/animation"/>
    <n v="0"/>
    <n v="0"/>
    <x v="0"/>
  </r>
  <r>
    <x v="2"/>
    <x v="0"/>
    <s v="USD"/>
    <n v="1378866867"/>
    <n v="1377570867"/>
    <b v="0"/>
    <n v="5"/>
    <b v="0"/>
    <s v="film &amp; video/animation"/>
    <n v="2.4E-2"/>
    <n v="4.8"/>
    <x v="0"/>
  </r>
  <r>
    <x v="2"/>
    <x v="1"/>
    <s v="GBP"/>
    <n v="1467752083"/>
    <n v="1465160083"/>
    <b v="0"/>
    <n v="8"/>
    <b v="0"/>
    <s v="film &amp; video/animation"/>
    <n v="0.13833333333333334"/>
    <n v="51.875"/>
    <x v="0"/>
  </r>
  <r>
    <x v="2"/>
    <x v="0"/>
    <s v="USD"/>
    <n v="1445448381"/>
    <n v="1440264381"/>
    <b v="0"/>
    <n v="8"/>
    <b v="0"/>
    <s v="film &amp; video/animation"/>
    <n v="9.5000000000000001E-2"/>
    <n v="71.25"/>
    <x v="0"/>
  </r>
  <r>
    <x v="2"/>
    <x v="0"/>
    <s v="USD"/>
    <n v="1444576022"/>
    <n v="1439392022"/>
    <b v="0"/>
    <n v="0"/>
    <b v="0"/>
    <s v="film &amp; video/animation"/>
    <n v="0"/>
    <n v="0"/>
    <x v="0"/>
  </r>
  <r>
    <x v="2"/>
    <x v="0"/>
    <s v="USD"/>
    <n v="1385931702"/>
    <n v="1383076902"/>
    <b v="0"/>
    <n v="2"/>
    <b v="0"/>
    <s v="film &amp; video/animation"/>
    <n v="0.05"/>
    <n v="62.5"/>
    <x v="0"/>
  </r>
  <r>
    <x v="2"/>
    <x v="0"/>
    <s v="USD"/>
    <n v="1379094980"/>
    <n v="1376502980"/>
    <b v="0"/>
    <n v="3"/>
    <b v="0"/>
    <s v="film &amp; video/animation"/>
    <n v="2.7272727272727273E-5"/>
    <n v="1"/>
    <x v="0"/>
  </r>
  <r>
    <x v="2"/>
    <x v="0"/>
    <s v="USD"/>
    <n v="1375260113"/>
    <n v="1372668113"/>
    <b v="0"/>
    <n v="0"/>
    <b v="0"/>
    <s v="film &amp; video/animation"/>
    <n v="0"/>
    <n v="0"/>
    <x v="0"/>
  </r>
  <r>
    <x v="2"/>
    <x v="5"/>
    <s v="CAD"/>
    <n v="1475912326"/>
    <n v="1470728326"/>
    <b v="0"/>
    <n v="0"/>
    <b v="0"/>
    <s v="film &amp; video/animation"/>
    <n v="0"/>
    <n v="0"/>
    <x v="0"/>
  </r>
  <r>
    <x v="2"/>
    <x v="0"/>
    <s v="USD"/>
    <n v="1447830958"/>
    <n v="1445235358"/>
    <b v="0"/>
    <n v="11"/>
    <b v="0"/>
    <s v="film &amp; video/animation"/>
    <n v="9.3799999999999994E-2"/>
    <n v="170.54499999999999"/>
    <x v="0"/>
  </r>
  <r>
    <x v="2"/>
    <x v="0"/>
    <s v="USD"/>
    <n v="1413569818"/>
    <n v="1412705818"/>
    <b v="0"/>
    <n v="0"/>
    <b v="0"/>
    <s v="film &amp; video/animation"/>
    <n v="0"/>
    <n v="0"/>
    <x v="0"/>
  </r>
  <r>
    <x v="2"/>
    <x v="0"/>
    <s v="USD"/>
    <n v="1458859153"/>
    <n v="1456270753"/>
    <b v="0"/>
    <n v="1"/>
    <b v="0"/>
    <s v="film &amp; video/animation"/>
    <n v="1E-3"/>
    <n v="5"/>
    <x v="0"/>
  </r>
  <r>
    <x v="2"/>
    <x v="1"/>
    <s v="GBP"/>
    <n v="1383418996"/>
    <n v="1380826996"/>
    <b v="0"/>
    <n v="0"/>
    <b v="0"/>
    <s v="film &amp; video/animation"/>
    <n v="0"/>
    <n v="0"/>
    <x v="0"/>
  </r>
  <r>
    <x v="2"/>
    <x v="0"/>
    <s v="USD"/>
    <n v="1424380783"/>
    <n v="1421788783"/>
    <b v="0"/>
    <n v="17"/>
    <b v="0"/>
    <s v="film &amp; video/animation"/>
    <n v="0.39358823529411763"/>
    <n v="393.58800000000002"/>
    <x v="0"/>
  </r>
  <r>
    <x v="2"/>
    <x v="5"/>
    <s v="CAD"/>
    <n v="1391991701"/>
    <n v="1389399701"/>
    <b v="0"/>
    <n v="2"/>
    <b v="0"/>
    <s v="film &amp; video/animation"/>
    <n v="1E-3"/>
    <n v="5"/>
    <x v="0"/>
  </r>
  <r>
    <x v="2"/>
    <x v="0"/>
    <s v="USD"/>
    <n v="1329342361"/>
    <n v="1324158361"/>
    <b v="0"/>
    <n v="1"/>
    <b v="0"/>
    <s v="film &amp; video/animation"/>
    <n v="0.05"/>
    <n v="50"/>
    <x v="0"/>
  </r>
  <r>
    <x v="2"/>
    <x v="0"/>
    <s v="USD"/>
    <n v="1432195375"/>
    <n v="1430899375"/>
    <b v="0"/>
    <n v="2"/>
    <b v="0"/>
    <s v="film &amp; video/animation"/>
    <n v="3.3333333333333335E-5"/>
    <n v="1"/>
    <x v="0"/>
  </r>
  <r>
    <x v="2"/>
    <x v="0"/>
    <s v="USD"/>
    <n v="1425434420"/>
    <n v="1422842420"/>
    <b v="0"/>
    <n v="16"/>
    <b v="0"/>
    <s v="film &amp; video/animation"/>
    <n v="7.2952380952380949E-2"/>
    <n v="47.875"/>
    <x v="0"/>
  </r>
  <r>
    <x v="2"/>
    <x v="1"/>
    <s v="GBP"/>
    <n v="1364041163"/>
    <n v="1361884763"/>
    <b v="0"/>
    <n v="1"/>
    <b v="0"/>
    <s v="film &amp; video/animation"/>
    <n v="1.6666666666666666E-4"/>
    <n v="5"/>
    <x v="0"/>
  </r>
  <r>
    <x v="2"/>
    <x v="0"/>
    <s v="USD"/>
    <n v="1400091095"/>
    <n v="1398363095"/>
    <b v="0"/>
    <n v="4"/>
    <b v="0"/>
    <s v="film &amp; video/animation"/>
    <n v="3.2804E-2"/>
    <n v="20.503"/>
    <x v="0"/>
  </r>
  <r>
    <x v="2"/>
    <x v="1"/>
    <s v="GBP"/>
    <n v="1382017085"/>
    <n v="1379425085"/>
    <b v="0"/>
    <n v="5"/>
    <b v="0"/>
    <s v="film &amp; video/animation"/>
    <n v="2.2499999999999999E-2"/>
    <n v="9"/>
    <x v="0"/>
  </r>
  <r>
    <x v="2"/>
    <x v="0"/>
    <s v="USD"/>
    <n v="1392417800"/>
    <n v="1389825800"/>
    <b v="0"/>
    <n v="7"/>
    <b v="0"/>
    <s v="film &amp; video/animation"/>
    <n v="7.92E-3"/>
    <n v="56.570999999999998"/>
    <x v="0"/>
  </r>
  <r>
    <x v="2"/>
    <x v="0"/>
    <s v="USD"/>
    <n v="1390669791"/>
    <n v="1388077791"/>
    <b v="0"/>
    <n v="0"/>
    <b v="0"/>
    <s v="film &amp; video/animation"/>
    <n v="0"/>
    <n v="0"/>
    <x v="0"/>
  </r>
  <r>
    <x v="2"/>
    <x v="0"/>
    <s v="USD"/>
    <n v="1431536015"/>
    <n v="1428944015"/>
    <b v="0"/>
    <n v="12"/>
    <b v="0"/>
    <s v="film &amp; video/animation"/>
    <n v="0.64"/>
    <n v="40"/>
    <x v="0"/>
  </r>
  <r>
    <x v="2"/>
    <x v="0"/>
    <s v="USD"/>
    <n v="1424375279"/>
    <n v="1422992879"/>
    <b v="0"/>
    <n v="2"/>
    <b v="0"/>
    <s v="film &amp; video/animation"/>
    <n v="2.740447957839262E-4"/>
    <n v="13"/>
    <x v="0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</r>
  <r>
    <x v="2"/>
    <x v="0"/>
    <s v="USD"/>
    <n v="1334622660"/>
    <n v="1330733022"/>
    <b v="0"/>
    <n v="2"/>
    <b v="0"/>
    <s v="film &amp; video/animation"/>
    <n v="6.9230769230769226E-4"/>
    <n v="22.5"/>
    <x v="0"/>
  </r>
  <r>
    <x v="2"/>
    <x v="0"/>
    <s v="USD"/>
    <n v="1382414340"/>
    <n v="1380559201"/>
    <b v="0"/>
    <n v="3"/>
    <b v="0"/>
    <s v="film &amp; video/animation"/>
    <n v="6.8631863186318634E-3"/>
    <n v="20.332999999999998"/>
    <x v="0"/>
  </r>
  <r>
    <x v="2"/>
    <x v="5"/>
    <s v="CAD"/>
    <n v="1408213512"/>
    <n v="1405621512"/>
    <b v="0"/>
    <n v="0"/>
    <b v="0"/>
    <s v="film &amp; video/animation"/>
    <n v="0"/>
    <n v="0"/>
    <x v="0"/>
  </r>
  <r>
    <x v="2"/>
    <x v="1"/>
    <s v="GBP"/>
    <n v="1368550060"/>
    <n v="1365958060"/>
    <b v="0"/>
    <n v="49"/>
    <b v="0"/>
    <s v="film &amp; video/animation"/>
    <n v="8.2100000000000006E-2"/>
    <n v="16.754999999999999"/>
    <x v="0"/>
  </r>
  <r>
    <x v="2"/>
    <x v="0"/>
    <s v="USD"/>
    <n v="1321201327"/>
    <n v="1316013727"/>
    <b v="0"/>
    <n v="1"/>
    <b v="0"/>
    <s v="film &amp; video/animation"/>
    <n v="6.4102564102564103E-4"/>
    <n v="25"/>
    <x v="0"/>
  </r>
  <r>
    <x v="2"/>
    <x v="0"/>
    <s v="USD"/>
    <n v="1401595200"/>
    <n v="1398862875"/>
    <b v="0"/>
    <n v="2"/>
    <b v="0"/>
    <s v="film &amp; video/animation"/>
    <n v="2.9411764705882353E-3"/>
    <n v="12.5"/>
    <x v="0"/>
  </r>
  <r>
    <x v="2"/>
    <x v="1"/>
    <s v="GBP"/>
    <n v="1370204367"/>
    <n v="1368476367"/>
    <b v="0"/>
    <n v="0"/>
    <b v="0"/>
    <s v="film &amp; video/animation"/>
    <n v="0"/>
    <n v="0"/>
    <x v="0"/>
  </r>
  <r>
    <x v="2"/>
    <x v="0"/>
    <s v="USD"/>
    <n v="1312945341"/>
    <n v="1307761341"/>
    <b v="0"/>
    <n v="0"/>
    <b v="0"/>
    <s v="film &amp; video/animation"/>
    <n v="0"/>
    <n v="0"/>
    <x v="0"/>
  </r>
  <r>
    <x v="2"/>
    <x v="0"/>
    <s v="USD"/>
    <n v="1316883753"/>
    <n v="1311699753"/>
    <b v="0"/>
    <n v="11"/>
    <b v="0"/>
    <s v="film &amp; video/animation"/>
    <n v="2.2727272727272728E-2"/>
    <n v="113.636"/>
    <x v="0"/>
  </r>
  <r>
    <x v="2"/>
    <x v="12"/>
    <s v="EUR"/>
    <n v="1463602935"/>
    <n v="1461874935"/>
    <b v="0"/>
    <n v="1"/>
    <b v="0"/>
    <s v="film &amp; video/animation"/>
    <n v="9.9009900990099011E-4"/>
    <n v="1"/>
    <x v="0"/>
  </r>
  <r>
    <x v="2"/>
    <x v="0"/>
    <s v="USD"/>
    <n v="1403837574"/>
    <n v="1402455174"/>
    <b v="0"/>
    <n v="8"/>
    <b v="0"/>
    <s v="film &amp; video/animation"/>
    <n v="0.26953125"/>
    <n v="17.25"/>
    <x v="0"/>
  </r>
  <r>
    <x v="2"/>
    <x v="0"/>
    <s v="USD"/>
    <n v="1347057464"/>
    <n v="1344465464"/>
    <b v="0"/>
    <n v="5"/>
    <b v="0"/>
    <s v="film &amp; video/animation"/>
    <n v="7.6E-3"/>
    <n v="15.2"/>
    <x v="0"/>
  </r>
  <r>
    <x v="2"/>
    <x v="0"/>
    <s v="USD"/>
    <n v="1348849134"/>
    <n v="1344961134"/>
    <b v="0"/>
    <n v="39"/>
    <b v="0"/>
    <s v="film &amp; video/animation"/>
    <n v="0.21575"/>
    <n v="110.64100000000001"/>
    <x v="0"/>
  </r>
  <r>
    <x v="2"/>
    <x v="0"/>
    <s v="USD"/>
    <n v="1341978665"/>
    <n v="1336795283"/>
    <b v="0"/>
    <n v="0"/>
    <b v="0"/>
    <s v="film &amp; video/animation"/>
    <n v="0"/>
    <n v="0"/>
    <x v="0"/>
  </r>
  <r>
    <x v="2"/>
    <x v="1"/>
    <s v="GBP"/>
    <n v="1409960724"/>
    <n v="1404776724"/>
    <b v="0"/>
    <n v="0"/>
    <b v="0"/>
    <s v="film &amp; video/animation"/>
    <n v="0"/>
    <n v="0"/>
    <x v="0"/>
  </r>
  <r>
    <x v="2"/>
    <x v="0"/>
    <s v="USD"/>
    <n v="1389844800"/>
    <n v="1385524889"/>
    <b v="0"/>
    <n v="2"/>
    <b v="0"/>
    <s v="film &amp; video/animation"/>
    <n v="1.0200000000000001E-2"/>
    <n v="25.5"/>
    <x v="0"/>
  </r>
  <r>
    <x v="2"/>
    <x v="0"/>
    <s v="USD"/>
    <n v="1397924379"/>
    <n v="1394039979"/>
    <b v="0"/>
    <n v="170"/>
    <b v="0"/>
    <s v="film &amp; video/animation"/>
    <n v="0.11892727272727273"/>
    <n v="38.475999999999999"/>
    <x v="0"/>
  </r>
  <r>
    <x v="2"/>
    <x v="0"/>
    <s v="USD"/>
    <n v="1408831718"/>
    <n v="1406239718"/>
    <b v="0"/>
    <n v="5"/>
    <b v="0"/>
    <s v="film &amp; video/animation"/>
    <n v="0.17624999999999999"/>
    <n v="28.2"/>
    <x v="0"/>
  </r>
  <r>
    <x v="2"/>
    <x v="0"/>
    <s v="USD"/>
    <n v="1410972319"/>
    <n v="1408380319"/>
    <b v="0"/>
    <n v="14"/>
    <b v="0"/>
    <s v="film &amp; video/animation"/>
    <n v="2.87E-2"/>
    <n v="61.5"/>
    <x v="0"/>
  </r>
  <r>
    <x v="2"/>
    <x v="0"/>
    <s v="USD"/>
    <n v="1487318029"/>
    <n v="1484726029"/>
    <b v="0"/>
    <n v="1"/>
    <b v="0"/>
    <s v="film &amp; video/animation"/>
    <n v="3.0303030303030303E-4"/>
    <n v="1"/>
    <x v="0"/>
  </r>
  <r>
    <x v="2"/>
    <x v="0"/>
    <s v="USD"/>
    <n v="1430877843"/>
    <n v="1428285843"/>
    <b v="0"/>
    <n v="0"/>
    <b v="0"/>
    <s v="film &amp; video/animation"/>
    <n v="0"/>
    <n v="0"/>
    <x v="0"/>
  </r>
  <r>
    <x v="2"/>
    <x v="0"/>
    <s v="USD"/>
    <n v="1401767940"/>
    <n v="1398727441"/>
    <b v="0"/>
    <n v="124"/>
    <b v="0"/>
    <s v="film &amp; video/animation"/>
    <n v="2.2302681818181819E-2"/>
    <n v="39.569000000000003"/>
    <x v="0"/>
  </r>
  <r>
    <x v="2"/>
    <x v="0"/>
    <s v="USD"/>
    <n v="1337371334"/>
    <n v="1332187334"/>
    <b v="0"/>
    <n v="0"/>
    <b v="0"/>
    <s v="film &amp; video/animation"/>
    <n v="0"/>
    <n v="0"/>
    <x v="0"/>
  </r>
  <r>
    <x v="2"/>
    <x v="0"/>
    <s v="USD"/>
    <n v="1427921509"/>
    <n v="1425333109"/>
    <b v="0"/>
    <n v="0"/>
    <b v="0"/>
    <s v="film &amp; video/animation"/>
    <n v="0"/>
    <n v="0"/>
    <x v="0"/>
  </r>
  <r>
    <x v="2"/>
    <x v="0"/>
    <s v="USD"/>
    <n v="1416566835"/>
    <n v="1411379235"/>
    <b v="0"/>
    <n v="55"/>
    <b v="0"/>
    <s v="film &amp; video/animation"/>
    <n v="0.3256"/>
    <n v="88.8"/>
    <x v="0"/>
  </r>
  <r>
    <x v="2"/>
    <x v="0"/>
    <s v="USD"/>
    <n v="1376049615"/>
    <n v="1373457615"/>
    <b v="0"/>
    <n v="140"/>
    <b v="0"/>
    <s v="film &amp; video/animation"/>
    <n v="0.19409999999999999"/>
    <n v="55.457000000000001"/>
    <x v="0"/>
  </r>
  <r>
    <x v="2"/>
    <x v="0"/>
    <s v="USD"/>
    <n v="1349885289"/>
    <n v="1347293289"/>
    <b v="0"/>
    <n v="21"/>
    <b v="0"/>
    <s v="film &amp; video/animation"/>
    <n v="6.0999999999999999E-2"/>
    <n v="87.143000000000001"/>
    <x v="0"/>
  </r>
  <r>
    <x v="2"/>
    <x v="0"/>
    <s v="USD"/>
    <n v="1460644440"/>
    <n v="1458336690"/>
    <b v="0"/>
    <n v="1"/>
    <b v="0"/>
    <s v="film &amp; video/animation"/>
    <n v="1E-3"/>
    <n v="10"/>
    <x v="0"/>
  </r>
  <r>
    <x v="2"/>
    <x v="1"/>
    <s v="GBP"/>
    <n v="1359434672"/>
    <n v="1354250672"/>
    <b v="0"/>
    <n v="147"/>
    <b v="0"/>
    <s v="film &amp; video/animation"/>
    <n v="0.502"/>
    <n v="51.223999999999997"/>
    <x v="0"/>
  </r>
  <r>
    <x v="2"/>
    <x v="1"/>
    <s v="GBP"/>
    <n v="1446766372"/>
    <n v="1443220372"/>
    <b v="0"/>
    <n v="11"/>
    <b v="0"/>
    <s v="film &amp; video/animation"/>
    <n v="1.8625E-3"/>
    <n v="13.545"/>
    <x v="0"/>
  </r>
  <r>
    <x v="2"/>
    <x v="1"/>
    <s v="GBP"/>
    <n v="1368792499"/>
    <n v="1366200499"/>
    <b v="0"/>
    <n v="125"/>
    <b v="0"/>
    <s v="film &amp; video/animation"/>
    <n v="0.21906971229845085"/>
    <n v="66.52"/>
    <x v="0"/>
  </r>
  <r>
    <x v="2"/>
    <x v="2"/>
    <s v="AUD"/>
    <n v="1401662239"/>
    <n v="1399070239"/>
    <b v="0"/>
    <n v="1"/>
    <b v="0"/>
    <s v="film &amp; video/animation"/>
    <n v="9.0909090909090904E-5"/>
    <n v="50"/>
    <x v="0"/>
  </r>
  <r>
    <x v="2"/>
    <x v="5"/>
    <s v="CAD"/>
    <n v="1482678994"/>
    <n v="1477491394"/>
    <b v="0"/>
    <n v="0"/>
    <b v="0"/>
    <s v="film &amp; video/animation"/>
    <n v="0"/>
    <n v="0"/>
    <x v="0"/>
  </r>
  <r>
    <x v="2"/>
    <x v="0"/>
    <s v="USD"/>
    <n v="1483924700"/>
    <n v="1481332700"/>
    <b v="0"/>
    <n v="0"/>
    <b v="0"/>
    <s v="film &amp; video/animation"/>
    <n v="0"/>
    <n v="0"/>
    <x v="0"/>
  </r>
  <r>
    <x v="2"/>
    <x v="0"/>
    <s v="USD"/>
    <n v="1325763180"/>
    <n v="1323084816"/>
    <b v="0"/>
    <n v="3"/>
    <b v="0"/>
    <s v="film &amp; video/animation"/>
    <n v="2.8667813379201833E-3"/>
    <n v="71.667000000000002"/>
    <x v="0"/>
  </r>
  <r>
    <x v="2"/>
    <x v="0"/>
    <s v="USD"/>
    <n v="1345677285"/>
    <n v="1343085285"/>
    <b v="0"/>
    <n v="0"/>
    <b v="0"/>
    <s v="film &amp; video/animation"/>
    <n v="0"/>
    <n v="0"/>
    <x v="0"/>
  </r>
  <r>
    <x v="2"/>
    <x v="0"/>
    <s v="USD"/>
    <n v="1453937699"/>
    <n v="1451345699"/>
    <b v="0"/>
    <n v="0"/>
    <b v="0"/>
    <s v="film &amp; video/animation"/>
    <n v="0"/>
    <n v="0"/>
    <x v="0"/>
  </r>
  <r>
    <x v="2"/>
    <x v="11"/>
    <s v="SEK"/>
    <n v="1476319830"/>
    <n v="1471135830"/>
    <b v="0"/>
    <n v="0"/>
    <b v="0"/>
    <s v="film &amp; video/animation"/>
    <n v="0"/>
    <n v="0"/>
    <x v="0"/>
  </r>
  <r>
    <x v="2"/>
    <x v="1"/>
    <s v="GBP"/>
    <n v="1432142738"/>
    <n v="1429550738"/>
    <b v="0"/>
    <n v="0"/>
    <b v="0"/>
    <s v="film &amp; video/animation"/>
    <n v="0"/>
    <n v="0"/>
    <x v="0"/>
  </r>
  <r>
    <x v="2"/>
    <x v="0"/>
    <s v="USD"/>
    <n v="1404356400"/>
    <n v="1402343765"/>
    <b v="0"/>
    <n v="3"/>
    <b v="0"/>
    <s v="film &amp; video/animation"/>
    <n v="1.5499999999999999E-3"/>
    <n v="10.333"/>
    <x v="0"/>
  </r>
  <r>
    <x v="2"/>
    <x v="0"/>
    <s v="USD"/>
    <n v="1437076305"/>
    <n v="1434484305"/>
    <b v="0"/>
    <n v="0"/>
    <b v="0"/>
    <s v="film &amp; video/animation"/>
    <n v="0"/>
    <n v="0"/>
    <x v="0"/>
  </r>
  <r>
    <x v="2"/>
    <x v="0"/>
    <s v="USD"/>
    <n v="1392070874"/>
    <n v="1386886874"/>
    <b v="0"/>
    <n v="1"/>
    <b v="0"/>
    <s v="film &amp; video/animation"/>
    <n v="1.6666666666666667E-5"/>
    <n v="1"/>
    <x v="0"/>
  </r>
  <r>
    <x v="2"/>
    <x v="0"/>
    <s v="USD"/>
    <n v="1419483600"/>
    <n v="1414889665"/>
    <b v="0"/>
    <n v="3"/>
    <b v="0"/>
    <s v="film &amp; video/animation"/>
    <n v="6.6964285714285711E-3"/>
    <n v="10"/>
    <x v="0"/>
  </r>
  <r>
    <x v="2"/>
    <x v="0"/>
    <s v="USD"/>
    <n v="1324664249"/>
    <n v="1321035449"/>
    <b v="0"/>
    <n v="22"/>
    <b v="0"/>
    <s v="film &amp; video/animation"/>
    <n v="4.5985132395404561E-2"/>
    <n v="136.09100000000001"/>
    <x v="0"/>
  </r>
  <r>
    <x v="2"/>
    <x v="0"/>
    <s v="USD"/>
    <n v="1255381140"/>
    <n v="1250630968"/>
    <b v="0"/>
    <n v="26"/>
    <b v="0"/>
    <s v="film &amp; video/animation"/>
    <n v="9.5500000000000002E-2"/>
    <n v="73.462000000000003"/>
    <x v="0"/>
  </r>
  <r>
    <x v="2"/>
    <x v="0"/>
    <s v="USD"/>
    <n v="1273356960"/>
    <n v="1268255751"/>
    <b v="0"/>
    <n v="4"/>
    <b v="0"/>
    <s v="film &amp; video/animation"/>
    <n v="3.307692307692308E-2"/>
    <n v="53.75"/>
    <x v="0"/>
  </r>
  <r>
    <x v="2"/>
    <x v="0"/>
    <s v="USD"/>
    <n v="1310189851"/>
    <n v="1307597851"/>
    <b v="0"/>
    <n v="0"/>
    <b v="0"/>
    <s v="film &amp; video/animation"/>
    <n v="0"/>
    <n v="0"/>
    <x v="0"/>
  </r>
  <r>
    <x v="2"/>
    <x v="0"/>
    <s v="USD"/>
    <n v="1332073025"/>
    <n v="1329484625"/>
    <b v="0"/>
    <n v="4"/>
    <b v="0"/>
    <s v="film &amp; video/animation"/>
    <n v="1.15E-2"/>
    <n v="57.5"/>
    <x v="0"/>
  </r>
  <r>
    <x v="2"/>
    <x v="1"/>
    <s v="GBP"/>
    <n v="1421498303"/>
    <n v="1418906303"/>
    <b v="0"/>
    <n v="9"/>
    <b v="0"/>
    <s v="film &amp; video/animation"/>
    <n v="1.7538461538461537E-2"/>
    <n v="12.667"/>
    <x v="0"/>
  </r>
  <r>
    <x v="2"/>
    <x v="0"/>
    <s v="USD"/>
    <n v="1334097387"/>
    <n v="1328916987"/>
    <b v="0"/>
    <n v="5"/>
    <b v="0"/>
    <s v="film &amp; video/animation"/>
    <n v="1.3673469387755101E-2"/>
    <n v="67"/>
    <x v="0"/>
  </r>
  <r>
    <x v="2"/>
    <x v="0"/>
    <s v="USD"/>
    <n v="1451010086"/>
    <n v="1447122086"/>
    <b v="0"/>
    <n v="14"/>
    <b v="0"/>
    <s v="film &amp; video/animation"/>
    <n v="4.3333333333333331E-3"/>
    <n v="3.714"/>
    <x v="0"/>
  </r>
  <r>
    <x v="2"/>
    <x v="0"/>
    <s v="USD"/>
    <n v="1376140520"/>
    <n v="1373548520"/>
    <b v="0"/>
    <n v="1"/>
    <b v="0"/>
    <s v="film &amp; video/animation"/>
    <n v="1.25E-3"/>
    <n v="250"/>
    <x v="0"/>
  </r>
  <r>
    <x v="2"/>
    <x v="0"/>
    <s v="USD"/>
    <n v="1350687657"/>
    <n v="1346799657"/>
    <b v="0"/>
    <n v="10"/>
    <b v="0"/>
    <s v="film &amp; video/animation"/>
    <n v="3.2000000000000001E-2"/>
    <n v="64"/>
    <x v="0"/>
  </r>
  <r>
    <x v="2"/>
    <x v="0"/>
    <s v="USD"/>
    <n v="1337955240"/>
    <n v="1332808501"/>
    <b v="0"/>
    <n v="3"/>
    <b v="0"/>
    <s v="film &amp; video/animation"/>
    <n v="8.0000000000000002E-3"/>
    <n v="133.333"/>
    <x v="0"/>
  </r>
  <r>
    <x v="2"/>
    <x v="1"/>
    <s v="GBP"/>
    <n v="1435504170"/>
    <n v="1432912170"/>
    <b v="0"/>
    <n v="1"/>
    <b v="0"/>
    <s v="film &amp; video/animation"/>
    <n v="2E-3"/>
    <n v="10"/>
    <x v="0"/>
  </r>
  <r>
    <x v="2"/>
    <x v="0"/>
    <s v="USD"/>
    <n v="1456805639"/>
    <n v="1454213639"/>
    <b v="0"/>
    <n v="0"/>
    <b v="0"/>
    <s v="film &amp; video/animation"/>
    <n v="0"/>
    <n v="0"/>
    <x v="0"/>
  </r>
  <r>
    <x v="2"/>
    <x v="0"/>
    <s v="USD"/>
    <n v="1365228982"/>
    <n v="1362640582"/>
    <b v="0"/>
    <n v="5"/>
    <b v="0"/>
    <s v="film &amp; video/animation"/>
    <n v="0.03"/>
    <n v="30"/>
    <x v="0"/>
  </r>
  <r>
    <x v="2"/>
    <x v="0"/>
    <s v="USD"/>
    <n v="1479667727"/>
    <n v="1475776127"/>
    <b v="0"/>
    <n v="2"/>
    <b v="0"/>
    <s v="film &amp; video/animation"/>
    <n v="1.3749999999999999E-3"/>
    <n v="5.5"/>
    <x v="0"/>
  </r>
  <r>
    <x v="2"/>
    <x v="0"/>
    <s v="USD"/>
    <n v="1471244400"/>
    <n v="1467387705"/>
    <b v="0"/>
    <n v="68"/>
    <b v="0"/>
    <s v="film &amp; video/animation"/>
    <n v="0.13924"/>
    <n v="102.38200000000001"/>
    <x v="0"/>
  </r>
  <r>
    <x v="2"/>
    <x v="5"/>
    <s v="CAD"/>
    <n v="1407595447"/>
    <n v="1405003447"/>
    <b v="0"/>
    <n v="3"/>
    <b v="0"/>
    <s v="film &amp; video/animation"/>
    <n v="3.3333333333333333E-2"/>
    <n v="16.667000000000002"/>
    <x v="0"/>
  </r>
  <r>
    <x v="2"/>
    <x v="0"/>
    <s v="USD"/>
    <n v="1451389601"/>
    <n v="1447933601"/>
    <b v="0"/>
    <n v="34"/>
    <b v="0"/>
    <s v="film &amp; video/animation"/>
    <n v="0.25413402061855672"/>
    <n v="725.029"/>
    <x v="0"/>
  </r>
  <r>
    <x v="2"/>
    <x v="1"/>
    <s v="GBP"/>
    <n v="1432752080"/>
    <n v="1427568080"/>
    <b v="0"/>
    <n v="0"/>
    <b v="0"/>
    <s v="film &amp; video/animation"/>
    <n v="0"/>
    <n v="0"/>
    <x v="0"/>
  </r>
  <r>
    <x v="2"/>
    <x v="0"/>
    <s v="USD"/>
    <n v="1486046761"/>
    <n v="1483454761"/>
    <b v="0"/>
    <n v="3"/>
    <b v="0"/>
    <s v="film &amp; video/animation"/>
    <n v="1.3666666666666667E-2"/>
    <n v="68.332999999999998"/>
    <x v="0"/>
  </r>
  <r>
    <x v="2"/>
    <x v="0"/>
    <s v="USD"/>
    <n v="1441550760"/>
    <n v="1438958824"/>
    <b v="0"/>
    <n v="0"/>
    <b v="0"/>
    <s v="film &amp; video/animation"/>
    <n v="0"/>
    <n v="0"/>
    <x v="0"/>
  </r>
  <r>
    <x v="2"/>
    <x v="0"/>
    <s v="USD"/>
    <n v="1354699421"/>
    <n v="1352107421"/>
    <b v="0"/>
    <n v="70"/>
    <b v="0"/>
    <s v="film &amp; video/animation"/>
    <n v="0.22881426547787684"/>
    <n v="39.228999999999999"/>
    <x v="0"/>
  </r>
  <r>
    <x v="0"/>
    <x v="1"/>
    <s v="GBP"/>
    <n v="1449766261"/>
    <n v="1447174261"/>
    <b v="0"/>
    <n v="34"/>
    <b v="1"/>
    <s v="theater/plays"/>
    <n v="1.0209999999999999"/>
    <n v="150.14699999999999"/>
    <x v="1"/>
  </r>
  <r>
    <x v="0"/>
    <x v="0"/>
    <s v="USD"/>
    <n v="1477976340"/>
    <n v="1475460819"/>
    <b v="0"/>
    <n v="56"/>
    <b v="1"/>
    <s v="theater/plays"/>
    <n v="1.0464"/>
    <n v="93.429000000000002"/>
    <x v="1"/>
  </r>
  <r>
    <x v="0"/>
    <x v="0"/>
    <s v="USD"/>
    <n v="1458518325"/>
    <n v="1456793925"/>
    <b v="0"/>
    <n v="31"/>
    <b v="1"/>
    <s v="theater/plays"/>
    <n v="1.1466666666666667"/>
    <n v="110.968"/>
    <x v="1"/>
  </r>
  <r>
    <x v="0"/>
    <x v="0"/>
    <s v="USD"/>
    <n v="1442805076"/>
    <n v="1440213076"/>
    <b v="0"/>
    <n v="84"/>
    <b v="1"/>
    <s v="theater/plays"/>
    <n v="1.206"/>
    <n v="71.786000000000001"/>
    <x v="1"/>
  </r>
  <r>
    <x v="0"/>
    <x v="1"/>
    <s v="GBP"/>
    <n v="1464801169"/>
    <n v="1462209169"/>
    <b v="0"/>
    <n v="130"/>
    <b v="1"/>
    <s v="theater/plays"/>
    <n v="1.0867285714285715"/>
    <n v="29.257999999999999"/>
    <x v="1"/>
  </r>
  <r>
    <x v="0"/>
    <x v="0"/>
    <s v="USD"/>
    <n v="1410601041"/>
    <n v="1406713041"/>
    <b v="0"/>
    <n v="12"/>
    <b v="1"/>
    <s v="theater/plays"/>
    <n v="1"/>
    <n v="1000"/>
    <x v="1"/>
  </r>
  <r>
    <x v="0"/>
    <x v="1"/>
    <s v="GBP"/>
    <n v="1438966800"/>
    <n v="1436278344"/>
    <b v="0"/>
    <n v="23"/>
    <b v="1"/>
    <s v="theater/plays"/>
    <n v="1.1399999999999999"/>
    <n v="74.347999999999999"/>
    <x v="1"/>
  </r>
  <r>
    <x v="0"/>
    <x v="0"/>
    <s v="USD"/>
    <n v="1487347500"/>
    <n v="1484715366"/>
    <b v="0"/>
    <n v="158"/>
    <b v="1"/>
    <s v="theater/plays"/>
    <n v="1.0085"/>
    <n v="63.829000000000001"/>
    <x v="1"/>
  </r>
  <r>
    <x v="0"/>
    <x v="0"/>
    <s v="USD"/>
    <n v="1434921600"/>
    <n v="1433109907"/>
    <b v="0"/>
    <n v="30"/>
    <b v="1"/>
    <s v="theater/plays"/>
    <n v="1.1565217391304348"/>
    <n v="44.332999999999998"/>
    <x v="1"/>
  </r>
  <r>
    <x v="0"/>
    <x v="5"/>
    <s v="CAD"/>
    <n v="1484110800"/>
    <n v="1482281094"/>
    <b v="0"/>
    <n v="18"/>
    <b v="1"/>
    <s v="theater/plays"/>
    <n v="1.3041666666666667"/>
    <n v="86.944000000000003"/>
    <x v="1"/>
  </r>
  <r>
    <x v="0"/>
    <x v="0"/>
    <s v="USD"/>
    <n v="1435111200"/>
    <n v="1433254268"/>
    <b v="0"/>
    <n v="29"/>
    <b v="1"/>
    <s v="theater/plays"/>
    <n v="1.0778267254038179"/>
    <n v="126.55200000000001"/>
    <x v="1"/>
  </r>
  <r>
    <x v="0"/>
    <x v="0"/>
    <s v="USD"/>
    <n v="1481957940"/>
    <n v="1478050429"/>
    <b v="0"/>
    <n v="31"/>
    <b v="1"/>
    <s v="theater/plays"/>
    <n v="1"/>
    <n v="129.03200000000001"/>
    <x v="1"/>
  </r>
  <r>
    <x v="0"/>
    <x v="0"/>
    <s v="USD"/>
    <n v="1463098208"/>
    <n v="1460506208"/>
    <b v="0"/>
    <n v="173"/>
    <b v="1"/>
    <s v="theater/plays"/>
    <n v="1.2324999999999999"/>
    <n v="71.242999999999995"/>
    <x v="1"/>
  </r>
  <r>
    <x v="0"/>
    <x v="1"/>
    <s v="GBP"/>
    <n v="1463394365"/>
    <n v="1461320765"/>
    <b v="0"/>
    <n v="17"/>
    <b v="1"/>
    <s v="theater/plays"/>
    <n v="1.002"/>
    <n v="117.88200000000001"/>
    <x v="1"/>
  </r>
  <r>
    <x v="0"/>
    <x v="10"/>
    <s v="NOK"/>
    <n v="1446418800"/>
    <n v="1443036470"/>
    <b v="0"/>
    <n v="48"/>
    <b v="1"/>
    <s v="theater/plays"/>
    <n v="1.0466666666666666"/>
    <n v="327.08300000000003"/>
    <x v="1"/>
  </r>
  <r>
    <x v="0"/>
    <x v="1"/>
    <s v="GBP"/>
    <n v="1483707905"/>
    <n v="1481115905"/>
    <b v="0"/>
    <n v="59"/>
    <b v="1"/>
    <s v="theater/plays"/>
    <n v="1.0249999999999999"/>
    <n v="34.746000000000002"/>
    <x v="1"/>
  </r>
  <r>
    <x v="0"/>
    <x v="1"/>
    <s v="GBP"/>
    <n v="1438624800"/>
    <n v="1435133807"/>
    <b v="0"/>
    <n v="39"/>
    <b v="1"/>
    <s v="theater/plays"/>
    <n v="1.1825757575757576"/>
    <n v="100.06399999999999"/>
    <x v="1"/>
  </r>
  <r>
    <x v="0"/>
    <x v="0"/>
    <s v="USD"/>
    <n v="1446665191"/>
    <n v="1444069591"/>
    <b v="0"/>
    <n v="59"/>
    <b v="1"/>
    <s v="theater/plays"/>
    <n v="1.2050000000000001"/>
    <n v="40.847000000000001"/>
    <x v="1"/>
  </r>
  <r>
    <x v="0"/>
    <x v="0"/>
    <s v="USD"/>
    <n v="1463166263"/>
    <n v="1460574263"/>
    <b v="0"/>
    <n v="60"/>
    <b v="1"/>
    <s v="theater/plays"/>
    <n v="3.0242"/>
    <n v="252.017"/>
    <x v="1"/>
  </r>
  <r>
    <x v="0"/>
    <x v="1"/>
    <s v="GBP"/>
    <n v="1467681107"/>
    <n v="1465866707"/>
    <b v="0"/>
    <n v="20"/>
    <b v="1"/>
    <s v="theater/plays"/>
    <n v="1.00644"/>
    <n v="25.161000000000001"/>
    <x v="1"/>
  </r>
  <r>
    <x v="2"/>
    <x v="0"/>
    <s v="USD"/>
    <n v="1423078606"/>
    <n v="1420486606"/>
    <b v="0"/>
    <n v="1"/>
    <b v="0"/>
    <s v="technology/web"/>
    <n v="6.666666666666667E-5"/>
    <n v="1"/>
    <x v="2"/>
  </r>
  <r>
    <x v="2"/>
    <x v="0"/>
    <s v="USD"/>
    <n v="1446080834"/>
    <n v="1443488834"/>
    <b v="0"/>
    <n v="1"/>
    <b v="0"/>
    <s v="technology/web"/>
    <n v="5.5555555555555558E-3"/>
    <n v="25"/>
    <x v="2"/>
  </r>
  <r>
    <x v="2"/>
    <x v="0"/>
    <s v="USD"/>
    <n v="1462293716"/>
    <n v="1457113316"/>
    <b v="0"/>
    <n v="1"/>
    <b v="0"/>
    <s v="technology/web"/>
    <n v="3.9999999999999998E-6"/>
    <n v="1"/>
    <x v="2"/>
  </r>
  <r>
    <x v="2"/>
    <x v="2"/>
    <s v="AUD"/>
    <n v="1414807962"/>
    <n v="1412215962"/>
    <b v="0"/>
    <n v="2"/>
    <b v="0"/>
    <s v="technology/web"/>
    <n v="3.1818181818181819E-3"/>
    <n v="35"/>
    <x v="2"/>
  </r>
  <r>
    <x v="2"/>
    <x v="0"/>
    <s v="USD"/>
    <n v="1467647160"/>
    <n v="1465055160"/>
    <b v="0"/>
    <n v="2"/>
    <b v="0"/>
    <s v="technology/web"/>
    <n v="1.2E-2"/>
    <n v="3"/>
    <x v="2"/>
  </r>
  <r>
    <x v="2"/>
    <x v="6"/>
    <s v="EUR"/>
    <n v="1447600389"/>
    <n v="1444140789"/>
    <b v="0"/>
    <n v="34"/>
    <b v="0"/>
    <s v="technology/web"/>
    <n v="0.27383999999999997"/>
    <n v="402.70600000000002"/>
    <x v="2"/>
  </r>
  <r>
    <x v="2"/>
    <x v="0"/>
    <s v="USD"/>
    <n v="1445097715"/>
    <n v="1441209715"/>
    <b v="0"/>
    <n v="2"/>
    <b v="0"/>
    <s v="technology/web"/>
    <n v="8.6666666666666663E-4"/>
    <n v="26"/>
    <x v="2"/>
  </r>
  <r>
    <x v="2"/>
    <x v="1"/>
    <s v="GBP"/>
    <n v="1455122564"/>
    <n v="1452530564"/>
    <b v="0"/>
    <n v="0"/>
    <b v="0"/>
    <s v="technology/web"/>
    <n v="0"/>
    <n v="0"/>
    <x v="2"/>
  </r>
  <r>
    <x v="2"/>
    <x v="1"/>
    <s v="GBP"/>
    <n v="1446154848"/>
    <n v="1443562848"/>
    <b v="0"/>
    <n v="1"/>
    <b v="0"/>
    <s v="technology/web"/>
    <n v="8.9999999999999998E-4"/>
    <n v="9"/>
    <x v="2"/>
  </r>
  <r>
    <x v="2"/>
    <x v="1"/>
    <s v="GBP"/>
    <n v="1436368622"/>
    <n v="1433776622"/>
    <b v="0"/>
    <n v="8"/>
    <b v="0"/>
    <s v="technology/web"/>
    <n v="2.7199999999999998E-2"/>
    <n v="8.5"/>
    <x v="2"/>
  </r>
  <r>
    <x v="2"/>
    <x v="5"/>
    <s v="CAD"/>
    <n v="1485838800"/>
    <n v="1484756245"/>
    <b v="0"/>
    <n v="4"/>
    <b v="0"/>
    <s v="technology/web"/>
    <n v="7.0000000000000001E-3"/>
    <n v="8.75"/>
    <x v="2"/>
  </r>
  <r>
    <x v="2"/>
    <x v="0"/>
    <s v="USD"/>
    <n v="1438451580"/>
    <n v="1434609424"/>
    <b v="0"/>
    <n v="28"/>
    <b v="0"/>
    <s v="technology/web"/>
    <n v="5.0413333333333331E-2"/>
    <n v="135.036"/>
    <x v="2"/>
  </r>
  <r>
    <x v="2"/>
    <x v="5"/>
    <s v="CAD"/>
    <n v="1452350896"/>
    <n v="1447166896"/>
    <b v="0"/>
    <n v="0"/>
    <b v="0"/>
    <s v="technology/web"/>
    <n v="0"/>
    <n v="0"/>
    <x v="2"/>
  </r>
  <r>
    <x v="2"/>
    <x v="0"/>
    <s v="USD"/>
    <n v="1415988991"/>
    <n v="1413393391"/>
    <b v="0"/>
    <n v="6"/>
    <b v="0"/>
    <s v="technology/web"/>
    <n v="4.9199999999999999E-3"/>
    <n v="20.5"/>
    <x v="2"/>
  </r>
  <r>
    <x v="2"/>
    <x v="0"/>
    <s v="USD"/>
    <n v="1413735972"/>
    <n v="1411143972"/>
    <b v="0"/>
    <n v="22"/>
    <b v="0"/>
    <s v="technology/web"/>
    <n v="0.36589147286821705"/>
    <n v="64.364000000000004"/>
    <x v="2"/>
  </r>
  <r>
    <x v="2"/>
    <x v="1"/>
    <s v="GBP"/>
    <n v="1465720143"/>
    <n v="1463128143"/>
    <b v="0"/>
    <n v="0"/>
    <b v="0"/>
    <s v="technology/web"/>
    <n v="0"/>
    <n v="0"/>
    <x v="2"/>
  </r>
  <r>
    <x v="2"/>
    <x v="0"/>
    <s v="USD"/>
    <n v="1452112717"/>
    <n v="1449520717"/>
    <b v="0"/>
    <n v="1"/>
    <b v="0"/>
    <s v="technology/web"/>
    <n v="2.5000000000000001E-2"/>
    <n v="200"/>
    <x v="2"/>
  </r>
  <r>
    <x v="2"/>
    <x v="12"/>
    <s v="EUR"/>
    <n v="1480721803"/>
    <n v="1478126203"/>
    <b v="0"/>
    <n v="20"/>
    <b v="0"/>
    <s v="technology/web"/>
    <n v="9.1066666666666674E-3"/>
    <n v="68.3"/>
    <x v="2"/>
  </r>
  <r>
    <x v="2"/>
    <x v="0"/>
    <s v="USD"/>
    <n v="1427227905"/>
    <n v="1424639505"/>
    <b v="0"/>
    <n v="0"/>
    <b v="0"/>
    <s v="technology/web"/>
    <n v="0"/>
    <n v="0"/>
    <x v="2"/>
  </r>
  <r>
    <x v="2"/>
    <x v="0"/>
    <s v="USD"/>
    <n v="1449989260"/>
    <n v="1447397260"/>
    <b v="0"/>
    <n v="1"/>
    <b v="0"/>
    <s v="technology/web"/>
    <n v="2.0833333333333335E-4"/>
    <n v="50"/>
    <x v="2"/>
  </r>
  <r>
    <x v="2"/>
    <x v="5"/>
    <s v="CAD"/>
    <n v="1418841045"/>
    <n v="1416249045"/>
    <b v="0"/>
    <n v="3"/>
    <b v="0"/>
    <s v="technology/web"/>
    <n v="1.2E-4"/>
    <n v="4"/>
    <x v="2"/>
  </r>
  <r>
    <x v="2"/>
    <x v="0"/>
    <s v="USD"/>
    <n v="1445874513"/>
    <n v="1442850513"/>
    <b v="0"/>
    <n v="2"/>
    <b v="0"/>
    <s v="technology/web"/>
    <n v="3.6666666666666666E-3"/>
    <n v="27.5"/>
    <x v="2"/>
  </r>
  <r>
    <x v="2"/>
    <x v="9"/>
    <s v="EUR"/>
    <n v="1482052815"/>
    <n v="1479460815"/>
    <b v="0"/>
    <n v="0"/>
    <b v="0"/>
    <s v="technology/web"/>
    <n v="0"/>
    <n v="0"/>
    <x v="2"/>
  </r>
  <r>
    <x v="2"/>
    <x v="2"/>
    <s v="AUD"/>
    <n v="1424137247"/>
    <n v="1421545247"/>
    <b v="0"/>
    <n v="2"/>
    <b v="0"/>
    <s v="technology/web"/>
    <n v="9.0666666666666662E-4"/>
    <n v="34"/>
    <x v="2"/>
  </r>
  <r>
    <x v="2"/>
    <x v="6"/>
    <s v="EUR"/>
    <n v="1457822275"/>
    <n v="1455230275"/>
    <b v="0"/>
    <n v="1"/>
    <b v="0"/>
    <s v="technology/web"/>
    <n v="5.5555555555555558E-5"/>
    <n v="1"/>
    <x v="2"/>
  </r>
  <r>
    <x v="2"/>
    <x v="1"/>
    <s v="GBP"/>
    <n v="1436554249"/>
    <n v="1433962249"/>
    <b v="0"/>
    <n v="0"/>
    <b v="0"/>
    <s v="technology/web"/>
    <n v="0"/>
    <n v="0"/>
    <x v="2"/>
  </r>
  <r>
    <x v="2"/>
    <x v="0"/>
    <s v="USD"/>
    <n v="1468513533"/>
    <n v="1465921533"/>
    <b v="0"/>
    <n v="1"/>
    <b v="0"/>
    <s v="technology/web"/>
    <n v="2.0000000000000001E-4"/>
    <n v="1"/>
    <x v="2"/>
  </r>
  <r>
    <x v="2"/>
    <x v="0"/>
    <s v="USD"/>
    <n v="1420143194"/>
    <n v="1417551194"/>
    <b v="0"/>
    <n v="0"/>
    <b v="0"/>
    <s v="technology/web"/>
    <n v="0"/>
    <n v="0"/>
    <x v="2"/>
  </r>
  <r>
    <x v="2"/>
    <x v="4"/>
    <s v="NZD"/>
    <n v="1452942000"/>
    <n v="1449785223"/>
    <b v="0"/>
    <n v="5"/>
    <b v="0"/>
    <s v="technology/web"/>
    <n v="0.01"/>
    <n v="49"/>
    <x v="2"/>
  </r>
  <r>
    <x v="2"/>
    <x v="5"/>
    <s v="CAD"/>
    <n v="1451679612"/>
    <n v="1449087612"/>
    <b v="0"/>
    <n v="1"/>
    <b v="0"/>
    <s v="technology/web"/>
    <n v="8.0000000000000002E-3"/>
    <n v="20"/>
    <x v="2"/>
  </r>
  <r>
    <x v="2"/>
    <x v="0"/>
    <s v="USD"/>
    <n v="1455822569"/>
    <n v="1453230569"/>
    <b v="0"/>
    <n v="1"/>
    <b v="0"/>
    <s v="technology/web"/>
    <n v="1.6705882352941177E-3"/>
    <n v="142"/>
    <x v="2"/>
  </r>
  <r>
    <x v="2"/>
    <x v="0"/>
    <s v="USD"/>
    <n v="1437969540"/>
    <n v="1436297723"/>
    <b v="0"/>
    <n v="2"/>
    <b v="0"/>
    <s v="technology/web"/>
    <n v="4.2399999999999998E-3"/>
    <n v="53"/>
    <x v="2"/>
  </r>
  <r>
    <x v="2"/>
    <x v="0"/>
    <s v="USD"/>
    <n v="1446660688"/>
    <n v="1444065088"/>
    <b v="0"/>
    <n v="0"/>
    <b v="0"/>
    <s v="technology/web"/>
    <n v="0"/>
    <n v="0"/>
    <x v="2"/>
  </r>
  <r>
    <x v="2"/>
    <x v="0"/>
    <s v="USD"/>
    <n v="1421543520"/>
    <n v="1416445931"/>
    <b v="0"/>
    <n v="9"/>
    <b v="0"/>
    <s v="technology/web"/>
    <n v="3.892538925389254E-3"/>
    <n v="38.444000000000003"/>
    <x v="2"/>
  </r>
  <r>
    <x v="2"/>
    <x v="1"/>
    <s v="GBP"/>
    <n v="1476873507"/>
    <n v="1474281507"/>
    <b v="0"/>
    <n v="4"/>
    <b v="0"/>
    <s v="technology/web"/>
    <n v="7.1556350626118068E-3"/>
    <n v="20"/>
    <x v="2"/>
  </r>
  <r>
    <x v="2"/>
    <x v="12"/>
    <s v="EUR"/>
    <n v="1434213443"/>
    <n v="1431621443"/>
    <b v="0"/>
    <n v="4"/>
    <b v="0"/>
    <s v="technology/web"/>
    <n v="4.3166666666666666E-3"/>
    <n v="64.75"/>
    <x v="2"/>
  </r>
  <r>
    <x v="2"/>
    <x v="0"/>
    <s v="USD"/>
    <n v="1427537952"/>
    <n v="1422357552"/>
    <b v="0"/>
    <n v="1"/>
    <b v="0"/>
    <s v="technology/web"/>
    <n v="1.2500000000000001E-5"/>
    <n v="1"/>
    <x v="2"/>
  </r>
  <r>
    <x v="2"/>
    <x v="0"/>
    <s v="USD"/>
    <n v="1463753302"/>
    <n v="1458569302"/>
    <b v="0"/>
    <n v="1"/>
    <b v="0"/>
    <s v="technology/web"/>
    <n v="2E-3"/>
    <n v="10"/>
    <x v="2"/>
  </r>
  <r>
    <x v="2"/>
    <x v="1"/>
    <s v="GBP"/>
    <n v="1441633993"/>
    <n v="1439560393"/>
    <b v="0"/>
    <n v="7"/>
    <b v="0"/>
    <s v="technology/web"/>
    <n v="1.12E-4"/>
    <n v="2"/>
    <x v="2"/>
  </r>
  <r>
    <x v="2"/>
    <x v="0"/>
    <s v="USD"/>
    <n v="1419539223"/>
    <n v="1416947223"/>
    <b v="0"/>
    <n v="5"/>
    <b v="0"/>
    <s v="technology/web"/>
    <n v="1.4583333333333334E-2"/>
    <n v="35"/>
    <x v="2"/>
  </r>
  <r>
    <x v="2"/>
    <x v="0"/>
    <s v="USD"/>
    <n v="1474580867"/>
    <n v="1471988867"/>
    <b v="0"/>
    <n v="1"/>
    <b v="0"/>
    <s v="technology/web"/>
    <n v="3.3333333333333332E-4"/>
    <n v="1"/>
    <x v="2"/>
  </r>
  <r>
    <x v="2"/>
    <x v="0"/>
    <s v="USD"/>
    <n v="1438474704"/>
    <n v="1435882704"/>
    <b v="0"/>
    <n v="0"/>
    <b v="0"/>
    <s v="technology/web"/>
    <n v="0"/>
    <n v="0"/>
    <x v="2"/>
  </r>
  <r>
    <x v="2"/>
    <x v="0"/>
    <s v="USD"/>
    <n v="1426442400"/>
    <n v="1424454319"/>
    <b v="0"/>
    <n v="0"/>
    <b v="0"/>
    <s v="technology/web"/>
    <n v="0"/>
    <n v="0"/>
    <x v="2"/>
  </r>
  <r>
    <x v="2"/>
    <x v="0"/>
    <s v="USD"/>
    <n v="1426800687"/>
    <n v="1424212287"/>
    <b v="0"/>
    <n v="1"/>
    <b v="0"/>
    <s v="technology/web"/>
    <n v="1.1111111111111112E-4"/>
    <n v="1"/>
    <x v="2"/>
  </r>
  <r>
    <x v="2"/>
    <x v="0"/>
    <s v="USD"/>
    <n v="1426522316"/>
    <n v="1423933916"/>
    <b v="0"/>
    <n v="2"/>
    <b v="0"/>
    <s v="technology/web"/>
    <n v="0.01"/>
    <n v="5"/>
    <x v="2"/>
  </r>
  <r>
    <x v="2"/>
    <x v="1"/>
    <s v="GBP"/>
    <n v="1448928000"/>
    <n v="1444123377"/>
    <b v="0"/>
    <n v="0"/>
    <b v="0"/>
    <s v="technology/web"/>
    <n v="0"/>
    <n v="0"/>
    <x v="2"/>
  </r>
  <r>
    <x v="2"/>
    <x v="0"/>
    <s v="USD"/>
    <n v="1424032207"/>
    <n v="1421440207"/>
    <b v="0"/>
    <n v="4"/>
    <b v="0"/>
    <s v="technology/web"/>
    <n v="5.5999999999999999E-3"/>
    <n v="14"/>
    <x v="2"/>
  </r>
  <r>
    <x v="2"/>
    <x v="5"/>
    <s v="CAD"/>
    <n v="1429207833"/>
    <n v="1426615833"/>
    <b v="0"/>
    <n v="7"/>
    <b v="0"/>
    <s v="technology/web"/>
    <n v="9.0833333333333335E-2"/>
    <n v="389.286"/>
    <x v="2"/>
  </r>
  <r>
    <x v="2"/>
    <x v="13"/>
    <s v="EUR"/>
    <n v="1479410886"/>
    <n v="1474223286"/>
    <b v="0"/>
    <n v="2"/>
    <b v="0"/>
    <s v="technology/web"/>
    <n v="3.3444444444444443E-2"/>
    <n v="150.5"/>
    <x v="2"/>
  </r>
  <r>
    <x v="2"/>
    <x v="0"/>
    <s v="USD"/>
    <n v="1436366699"/>
    <n v="1435070699"/>
    <b v="0"/>
    <n v="1"/>
    <b v="0"/>
    <s v="technology/web"/>
    <n v="1.3333333333333334E-4"/>
    <n v="1"/>
    <x v="2"/>
  </r>
  <r>
    <x v="2"/>
    <x v="1"/>
    <s v="GBP"/>
    <n v="1454936460"/>
    <n v="1452259131"/>
    <b v="0"/>
    <n v="9"/>
    <b v="0"/>
    <s v="technology/web"/>
    <n v="4.4600000000000001E-2"/>
    <n v="24.777999999999999"/>
    <x v="2"/>
  </r>
  <r>
    <x v="2"/>
    <x v="0"/>
    <s v="USD"/>
    <n v="1437570130"/>
    <n v="1434978130"/>
    <b v="0"/>
    <n v="2"/>
    <b v="0"/>
    <s v="technology/web"/>
    <n v="6.0999999999999997E-4"/>
    <n v="30.5"/>
    <x v="2"/>
  </r>
  <r>
    <x v="2"/>
    <x v="0"/>
    <s v="USD"/>
    <n v="1417584860"/>
    <n v="1414992860"/>
    <b v="0"/>
    <n v="1"/>
    <b v="0"/>
    <s v="technology/web"/>
    <n v="3.3333333333333333E-2"/>
    <n v="250"/>
    <x v="2"/>
  </r>
  <r>
    <x v="2"/>
    <x v="1"/>
    <s v="GBP"/>
    <n v="1428333345"/>
    <n v="1425744945"/>
    <b v="0"/>
    <n v="7"/>
    <b v="0"/>
    <s v="technology/web"/>
    <n v="0.23"/>
    <n v="16.428999999999998"/>
    <x v="2"/>
  </r>
  <r>
    <x v="2"/>
    <x v="0"/>
    <s v="USD"/>
    <n v="1460832206"/>
    <n v="1458240206"/>
    <b v="0"/>
    <n v="2"/>
    <b v="0"/>
    <s v="technology/web"/>
    <n v="1.0399999999999999E-3"/>
    <n v="13"/>
    <x v="2"/>
  </r>
  <r>
    <x v="2"/>
    <x v="0"/>
    <s v="USD"/>
    <n v="1430703638"/>
    <n v="1426815638"/>
    <b v="0"/>
    <n v="8"/>
    <b v="0"/>
    <s v="technology/web"/>
    <n v="4.2599999999999999E-3"/>
    <n v="53.25"/>
    <x v="2"/>
  </r>
  <r>
    <x v="2"/>
    <x v="0"/>
    <s v="USD"/>
    <n v="1478122292"/>
    <n v="1475530292"/>
    <b v="0"/>
    <n v="2"/>
    <b v="0"/>
    <s v="technology/web"/>
    <n v="2.9999999999999997E-4"/>
    <n v="3"/>
    <x v="2"/>
  </r>
  <r>
    <x v="2"/>
    <x v="0"/>
    <s v="USD"/>
    <n v="1469980800"/>
    <n v="1466787335"/>
    <b v="0"/>
    <n v="2"/>
    <b v="0"/>
    <s v="technology/web"/>
    <n v="2.6666666666666666E-3"/>
    <n v="10"/>
    <x v="2"/>
  </r>
  <r>
    <x v="2"/>
    <x v="0"/>
    <s v="USD"/>
    <n v="1417737781"/>
    <n v="1415145781"/>
    <b v="0"/>
    <n v="7"/>
    <b v="0"/>
    <s v="technology/web"/>
    <n v="0.34"/>
    <n v="121.429"/>
    <x v="2"/>
  </r>
  <r>
    <x v="2"/>
    <x v="0"/>
    <s v="USD"/>
    <n v="1425827760"/>
    <n v="1423769402"/>
    <b v="0"/>
    <n v="2"/>
    <b v="0"/>
    <s v="technology/web"/>
    <n v="6.2E-4"/>
    <n v="15.5"/>
    <x v="2"/>
  </r>
  <r>
    <x v="1"/>
    <x v="0"/>
    <s v="USD"/>
    <n v="1431198562"/>
    <n v="1426014562"/>
    <b v="0"/>
    <n v="1"/>
    <b v="0"/>
    <s v="technology/web"/>
    <n v="0.02"/>
    <n v="100"/>
    <x v="2"/>
  </r>
  <r>
    <x v="1"/>
    <x v="5"/>
    <s v="CAD"/>
    <n v="1419626139"/>
    <n v="1417034139"/>
    <b v="0"/>
    <n v="6"/>
    <b v="0"/>
    <s v="technology/web"/>
    <n v="1.4E-2"/>
    <n v="23.332999999999998"/>
    <x v="2"/>
  </r>
  <r>
    <x v="1"/>
    <x v="0"/>
    <s v="USD"/>
    <n v="1434654215"/>
    <n v="1432062215"/>
    <b v="0"/>
    <n v="0"/>
    <b v="0"/>
    <s v="technology/web"/>
    <n v="0"/>
    <n v="0"/>
    <x v="2"/>
  </r>
  <r>
    <x v="1"/>
    <x v="0"/>
    <s v="USD"/>
    <n v="1408029623"/>
    <n v="1405437623"/>
    <b v="0"/>
    <n v="13"/>
    <b v="0"/>
    <s v="technology/web"/>
    <n v="3.9334666666666664E-2"/>
    <n v="45.386000000000003"/>
    <x v="2"/>
  </r>
  <r>
    <x v="1"/>
    <x v="0"/>
    <s v="USD"/>
    <n v="1409187056"/>
    <n v="1406595056"/>
    <b v="0"/>
    <n v="0"/>
    <b v="0"/>
    <s v="technology/web"/>
    <n v="0"/>
    <n v="0"/>
    <x v="2"/>
  </r>
  <r>
    <x v="1"/>
    <x v="0"/>
    <s v="USD"/>
    <n v="1440318908"/>
    <n v="1436430908"/>
    <b v="0"/>
    <n v="8"/>
    <b v="0"/>
    <s v="technology/web"/>
    <n v="2.6200000000000001E-2"/>
    <n v="16.375"/>
    <x v="2"/>
  </r>
  <r>
    <x v="1"/>
    <x v="9"/>
    <s v="EUR"/>
    <n v="1432479600"/>
    <n v="1428507409"/>
    <b v="0"/>
    <n v="1"/>
    <b v="0"/>
    <s v="technology/web"/>
    <n v="2E-3"/>
    <n v="10"/>
    <x v="2"/>
  </r>
  <r>
    <x v="1"/>
    <x v="0"/>
    <s v="USD"/>
    <n v="1448225336"/>
    <n v="1445629736"/>
    <b v="0"/>
    <n v="0"/>
    <b v="0"/>
    <s v="technology/web"/>
    <n v="0"/>
    <n v="0"/>
    <x v="2"/>
  </r>
  <r>
    <x v="1"/>
    <x v="0"/>
    <s v="USD"/>
    <n v="1434405980"/>
    <n v="1431813980"/>
    <b v="0"/>
    <n v="5"/>
    <b v="0"/>
    <s v="technology/web"/>
    <n v="9.7400000000000004E-3"/>
    <n v="292.2"/>
    <x v="2"/>
  </r>
  <r>
    <x v="1"/>
    <x v="1"/>
    <s v="GBP"/>
    <n v="1448761744"/>
    <n v="1446166144"/>
    <b v="0"/>
    <n v="1"/>
    <b v="0"/>
    <s v="technology/web"/>
    <n v="6.41025641025641E-3"/>
    <n v="5"/>
    <x v="2"/>
  </r>
  <r>
    <x v="1"/>
    <x v="0"/>
    <s v="USD"/>
    <n v="1429732586"/>
    <n v="1427140586"/>
    <b v="0"/>
    <n v="0"/>
    <b v="0"/>
    <s v="technology/web"/>
    <n v="0"/>
    <n v="0"/>
    <x v="2"/>
  </r>
  <r>
    <x v="1"/>
    <x v="6"/>
    <s v="EUR"/>
    <n v="1453210037"/>
    <n v="1448026037"/>
    <b v="0"/>
    <n v="0"/>
    <b v="0"/>
    <s v="technology/web"/>
    <n v="0"/>
    <n v="0"/>
    <x v="2"/>
  </r>
  <r>
    <x v="1"/>
    <x v="13"/>
    <s v="EUR"/>
    <n v="1472777146"/>
    <n v="1470185146"/>
    <b v="0"/>
    <n v="0"/>
    <b v="0"/>
    <s v="technology/web"/>
    <n v="0"/>
    <n v="0"/>
    <x v="2"/>
  </r>
  <r>
    <x v="1"/>
    <x v="0"/>
    <s v="USD"/>
    <n v="1443675540"/>
    <n v="1441022120"/>
    <b v="0"/>
    <n v="121"/>
    <b v="0"/>
    <s v="technology/web"/>
    <n v="0.21363333333333334"/>
    <n v="105.934"/>
    <x v="2"/>
  </r>
  <r>
    <x v="1"/>
    <x v="0"/>
    <s v="USD"/>
    <n v="1466731740"/>
    <n v="1464139740"/>
    <b v="0"/>
    <n v="0"/>
    <b v="0"/>
    <s v="technology/web"/>
    <n v="0"/>
    <n v="0"/>
    <x v="2"/>
  </r>
  <r>
    <x v="1"/>
    <x v="4"/>
    <s v="NZD"/>
    <n v="1443149759"/>
    <n v="1440557759"/>
    <b v="0"/>
    <n v="0"/>
    <b v="0"/>
    <s v="technology/web"/>
    <n v="0"/>
    <n v="0"/>
    <x v="2"/>
  </r>
  <r>
    <x v="1"/>
    <x v="6"/>
    <s v="EUR"/>
    <n v="1488013307"/>
    <n v="1485421307"/>
    <b v="0"/>
    <n v="0"/>
    <b v="0"/>
    <s v="technology/web"/>
    <n v="0"/>
    <n v="0"/>
    <x v="2"/>
  </r>
  <r>
    <x v="1"/>
    <x v="1"/>
    <s v="GBP"/>
    <n v="1431072843"/>
    <n v="1427184843"/>
    <b v="0"/>
    <n v="3"/>
    <b v="0"/>
    <s v="technology/web"/>
    <n v="0.03"/>
    <n v="20"/>
    <x v="2"/>
  </r>
  <r>
    <x v="1"/>
    <x v="0"/>
    <s v="USD"/>
    <n v="1449689203"/>
    <n v="1447097203"/>
    <b v="0"/>
    <n v="0"/>
    <b v="0"/>
    <s v="technology/web"/>
    <n v="0"/>
    <n v="0"/>
    <x v="2"/>
  </r>
  <r>
    <x v="1"/>
    <x v="0"/>
    <s v="USD"/>
    <n v="1416933390"/>
    <n v="1411745790"/>
    <b v="0"/>
    <n v="1"/>
    <b v="0"/>
    <s v="technology/web"/>
    <n v="3.9999999999999998E-7"/>
    <n v="1"/>
    <x v="2"/>
  </r>
  <r>
    <x v="1"/>
    <x v="5"/>
    <s v="CAD"/>
    <n v="1408986738"/>
    <n v="1405098738"/>
    <b v="0"/>
    <n v="1"/>
    <b v="0"/>
    <s v="technology/web"/>
    <n v="0.01"/>
    <n v="300"/>
    <x v="2"/>
  </r>
  <r>
    <x v="1"/>
    <x v="0"/>
    <s v="USD"/>
    <n v="1467934937"/>
    <n v="1465342937"/>
    <b v="0"/>
    <n v="3"/>
    <b v="0"/>
    <s v="technology/web"/>
    <n v="1.044E-2"/>
    <n v="87"/>
    <x v="2"/>
  </r>
  <r>
    <x v="1"/>
    <x v="0"/>
    <s v="USD"/>
    <n v="1467398138"/>
    <n v="1465670138"/>
    <b v="0"/>
    <n v="9"/>
    <b v="0"/>
    <s v="technology/web"/>
    <n v="5.6833333333333333E-2"/>
    <n v="37.889000000000003"/>
    <x v="2"/>
  </r>
  <r>
    <x v="1"/>
    <x v="2"/>
    <s v="AUD"/>
    <n v="1432771997"/>
    <n v="1430179997"/>
    <b v="0"/>
    <n v="0"/>
    <b v="0"/>
    <s v="technology/web"/>
    <n v="0"/>
    <n v="0"/>
    <x v="2"/>
  </r>
  <r>
    <x v="1"/>
    <x v="0"/>
    <s v="USD"/>
    <n v="1431647041"/>
    <n v="1429055041"/>
    <b v="0"/>
    <n v="0"/>
    <b v="0"/>
    <s v="technology/web"/>
    <n v="0"/>
    <n v="0"/>
    <x v="2"/>
  </r>
  <r>
    <x v="1"/>
    <x v="5"/>
    <s v="CAD"/>
    <n v="1490560177"/>
    <n v="1487971777"/>
    <b v="0"/>
    <n v="0"/>
    <b v="0"/>
    <s v="technology/web"/>
    <n v="0"/>
    <n v="0"/>
    <x v="2"/>
  </r>
  <r>
    <x v="1"/>
    <x v="0"/>
    <s v="USD"/>
    <n v="1439644920"/>
    <n v="1436793939"/>
    <b v="0"/>
    <n v="39"/>
    <b v="0"/>
    <s v="technology/web"/>
    <n v="0.17380000000000001"/>
    <n v="111.41"/>
    <x v="2"/>
  </r>
  <r>
    <x v="1"/>
    <x v="11"/>
    <s v="SEK"/>
    <n v="1457996400"/>
    <n v="1452842511"/>
    <b v="0"/>
    <n v="1"/>
    <b v="0"/>
    <s v="technology/web"/>
    <n v="2.0000000000000001E-4"/>
    <n v="90"/>
    <x v="2"/>
  </r>
  <r>
    <x v="1"/>
    <x v="0"/>
    <s v="USD"/>
    <n v="1405269457"/>
    <n v="1402677457"/>
    <b v="0"/>
    <n v="0"/>
    <b v="0"/>
    <s v="technology/web"/>
    <n v="0"/>
    <n v="0"/>
    <x v="2"/>
  </r>
  <r>
    <x v="1"/>
    <x v="2"/>
    <s v="AUD"/>
    <n v="1463239108"/>
    <n v="1460647108"/>
    <b v="0"/>
    <n v="3"/>
    <b v="0"/>
    <s v="technology/web"/>
    <n v="1.75E-3"/>
    <n v="116.667"/>
    <x v="2"/>
  </r>
  <r>
    <x v="1"/>
    <x v="0"/>
    <s v="USD"/>
    <n v="1441516200"/>
    <n v="1438959121"/>
    <b v="0"/>
    <n v="1"/>
    <b v="0"/>
    <s v="technology/web"/>
    <n v="8.3340278356529708E-4"/>
    <n v="10"/>
    <x v="2"/>
  </r>
  <r>
    <x v="1"/>
    <x v="5"/>
    <s v="CAD"/>
    <n v="1464460329"/>
    <n v="1461954729"/>
    <b v="0"/>
    <n v="9"/>
    <b v="0"/>
    <s v="technology/web"/>
    <n v="1.38E-2"/>
    <n v="76.667000000000002"/>
    <x v="2"/>
  </r>
  <r>
    <x v="1"/>
    <x v="9"/>
    <s v="EUR"/>
    <n v="1448470165"/>
    <n v="1445874565"/>
    <b v="0"/>
    <n v="0"/>
    <b v="0"/>
    <s v="technology/web"/>
    <n v="0"/>
    <n v="0"/>
    <x v="2"/>
  </r>
  <r>
    <x v="1"/>
    <x v="0"/>
    <s v="USD"/>
    <n v="1466204400"/>
    <n v="1463469062"/>
    <b v="0"/>
    <n v="25"/>
    <b v="0"/>
    <s v="technology/web"/>
    <n v="0.1245"/>
    <n v="49.8"/>
    <x v="2"/>
  </r>
  <r>
    <x v="1"/>
    <x v="0"/>
    <s v="USD"/>
    <n v="1424989029"/>
    <n v="1422397029"/>
    <b v="0"/>
    <n v="1"/>
    <b v="0"/>
    <s v="technology/web"/>
    <n v="2.0000000000000001E-4"/>
    <n v="1"/>
    <x v="2"/>
  </r>
  <r>
    <x v="1"/>
    <x v="0"/>
    <s v="USD"/>
    <n v="1428804762"/>
    <n v="1426212762"/>
    <b v="0"/>
    <n v="1"/>
    <b v="0"/>
    <s v="technology/web"/>
    <n v="8.0000000000000007E-5"/>
    <n v="2"/>
    <x v="2"/>
  </r>
  <r>
    <x v="1"/>
    <x v="1"/>
    <s v="GBP"/>
    <n v="1433587620"/>
    <n v="1430996150"/>
    <b v="0"/>
    <n v="1"/>
    <b v="0"/>
    <s v="technology/web"/>
    <n v="2E-3"/>
    <n v="4"/>
    <x v="2"/>
  </r>
  <r>
    <x v="1"/>
    <x v="1"/>
    <s v="GBP"/>
    <n v="1488063840"/>
    <n v="1485558318"/>
    <b v="0"/>
    <n v="0"/>
    <b v="0"/>
    <s v="technology/web"/>
    <n v="0"/>
    <n v="0"/>
    <x v="2"/>
  </r>
  <r>
    <x v="1"/>
    <x v="12"/>
    <s v="EUR"/>
    <n v="1490447662"/>
    <n v="1485267262"/>
    <b v="0"/>
    <n v="6"/>
    <b v="0"/>
    <s v="technology/web"/>
    <n v="9.0000000000000006E-5"/>
    <n v="3"/>
    <x v="2"/>
  </r>
  <r>
    <x v="1"/>
    <x v="0"/>
    <s v="USD"/>
    <n v="1413208795"/>
    <n v="1408024795"/>
    <b v="0"/>
    <n v="1"/>
    <b v="0"/>
    <s v="technology/web"/>
    <n v="9.9999999999999995E-7"/>
    <n v="1"/>
    <x v="2"/>
  </r>
  <r>
    <x v="0"/>
    <x v="6"/>
    <s v="EUR"/>
    <n v="1480028400"/>
    <n v="1478685915"/>
    <b v="0"/>
    <n v="2"/>
    <b v="1"/>
    <s v="technology/wearables"/>
    <n v="1.4428571428571428"/>
    <n v="50.5"/>
    <x v="2"/>
  </r>
  <r>
    <x v="0"/>
    <x v="0"/>
    <s v="USD"/>
    <n v="1439473248"/>
    <n v="1436881248"/>
    <b v="0"/>
    <n v="315"/>
    <b v="1"/>
    <s v="technology/wearables"/>
    <n v="1.1916249999999999"/>
    <n v="151.31700000000001"/>
    <x v="2"/>
  </r>
  <r>
    <x v="0"/>
    <x v="12"/>
    <s v="EUR"/>
    <n v="1439998674"/>
    <n v="1436888274"/>
    <b v="0"/>
    <n v="2174"/>
    <b v="1"/>
    <s v="technology/wearables"/>
    <n v="14.604850000000001"/>
    <n v="134.35900000000001"/>
    <x v="2"/>
  </r>
  <r>
    <x v="0"/>
    <x v="0"/>
    <s v="USD"/>
    <n v="1433085875"/>
    <n v="1428333875"/>
    <b v="0"/>
    <n v="152"/>
    <b v="1"/>
    <s v="technology/wearables"/>
    <n v="1.0580799999999999"/>
    <n v="174.02600000000001"/>
    <x v="2"/>
  </r>
  <r>
    <x v="0"/>
    <x v="0"/>
    <s v="USD"/>
    <n v="1414544400"/>
    <n v="1410883139"/>
    <b v="0"/>
    <n v="1021"/>
    <b v="1"/>
    <s v="technology/wearables"/>
    <n v="3.0011791999999997"/>
    <n v="73.486000000000004"/>
    <x v="2"/>
  </r>
  <r>
    <x v="0"/>
    <x v="0"/>
    <s v="USD"/>
    <n v="1470962274"/>
    <n v="1468370274"/>
    <b v="0"/>
    <n v="237"/>
    <b v="1"/>
    <s v="technology/wearables"/>
    <n v="2.7869999999999999"/>
    <n v="23.518999999999998"/>
    <x v="2"/>
  </r>
  <r>
    <x v="0"/>
    <x v="0"/>
    <s v="USD"/>
    <n v="1407788867"/>
    <n v="1405196867"/>
    <b v="0"/>
    <n v="27"/>
    <b v="1"/>
    <s v="technology/wearables"/>
    <n v="1.3187625000000001"/>
    <n v="39.073999999999998"/>
    <x v="2"/>
  </r>
  <r>
    <x v="0"/>
    <x v="5"/>
    <s v="CAD"/>
    <n v="1458235549"/>
    <n v="1455647149"/>
    <b v="0"/>
    <n v="17"/>
    <b v="1"/>
    <s v="technology/wearables"/>
    <n v="1.0705"/>
    <n v="125.941"/>
    <x v="2"/>
  </r>
  <r>
    <x v="0"/>
    <x v="0"/>
    <s v="USD"/>
    <n v="1413304708"/>
    <n v="1410280708"/>
    <b v="0"/>
    <n v="27"/>
    <b v="1"/>
    <s v="technology/wearables"/>
    <n v="1.2682285714285715"/>
    <n v="1644"/>
    <x v="2"/>
  </r>
  <r>
    <x v="0"/>
    <x v="0"/>
    <s v="USD"/>
    <n v="1410904413"/>
    <n v="1409090013"/>
    <b v="0"/>
    <n v="82"/>
    <b v="1"/>
    <s v="technology/wearables"/>
    <n v="1.3996"/>
    <n v="42.670999999999999"/>
    <x v="2"/>
  </r>
  <r>
    <x v="0"/>
    <x v="0"/>
    <s v="USD"/>
    <n v="1418953984"/>
    <n v="1413766384"/>
    <b v="0"/>
    <n v="48"/>
    <b v="1"/>
    <s v="technology/wearables"/>
    <n v="1.1240000000000001"/>
    <n v="35.125"/>
    <x v="2"/>
  </r>
  <r>
    <x v="0"/>
    <x v="0"/>
    <s v="USD"/>
    <n v="1418430311"/>
    <n v="1415838311"/>
    <b v="0"/>
    <n v="105"/>
    <b v="1"/>
    <s v="technology/wearables"/>
    <n v="1.00528"/>
    <n v="239.352"/>
    <x v="2"/>
  </r>
  <r>
    <x v="0"/>
    <x v="0"/>
    <s v="USD"/>
    <n v="1480613650"/>
    <n v="1478018050"/>
    <b v="0"/>
    <n v="28"/>
    <b v="1"/>
    <s v="technology/wearables"/>
    <n v="1.0046666666666666"/>
    <n v="107.643"/>
    <x v="2"/>
  </r>
  <r>
    <x v="0"/>
    <x v="0"/>
    <s v="USD"/>
    <n v="1440082240"/>
    <n v="1436885440"/>
    <b v="0"/>
    <n v="1107"/>
    <b v="1"/>
    <s v="technology/wearables"/>
    <n v="1.4144600000000001"/>
    <n v="95.831000000000003"/>
    <x v="2"/>
  </r>
  <r>
    <x v="0"/>
    <x v="0"/>
    <s v="USD"/>
    <n v="1436396313"/>
    <n v="1433804313"/>
    <b v="0"/>
    <n v="1013"/>
    <b v="1"/>
    <s v="technology/wearables"/>
    <n v="2.6729166666666666"/>
    <n v="31.663"/>
    <x v="2"/>
  </r>
  <r>
    <x v="0"/>
    <x v="0"/>
    <s v="USD"/>
    <n v="1426197512"/>
    <n v="1423609112"/>
    <b v="0"/>
    <n v="274"/>
    <b v="1"/>
    <s v="technology/wearables"/>
    <n v="1.4688749999999999"/>
    <n v="42.887"/>
    <x v="2"/>
  </r>
  <r>
    <x v="0"/>
    <x v="0"/>
    <s v="USD"/>
    <n v="1460917119"/>
    <n v="1455736719"/>
    <b v="0"/>
    <n v="87"/>
    <b v="1"/>
    <s v="technology/wearables"/>
    <n v="2.1356000000000002"/>
    <n v="122.736"/>
    <x v="2"/>
  </r>
  <r>
    <x v="0"/>
    <x v="0"/>
    <s v="USD"/>
    <n v="1450901872"/>
    <n v="1448309872"/>
    <b v="0"/>
    <n v="99"/>
    <b v="1"/>
    <s v="technology/wearables"/>
    <n v="1.2569999999999999"/>
    <n v="190.45500000000001"/>
    <x v="2"/>
  </r>
  <r>
    <x v="0"/>
    <x v="0"/>
    <s v="USD"/>
    <n v="1437933600"/>
    <n v="1435117889"/>
    <b v="0"/>
    <n v="276"/>
    <b v="1"/>
    <s v="technology/wearables"/>
    <n v="1.0446206037108834"/>
    <n v="109.337"/>
    <x v="2"/>
  </r>
  <r>
    <x v="0"/>
    <x v="0"/>
    <s v="USD"/>
    <n v="1440339295"/>
    <n v="1437747295"/>
    <b v="0"/>
    <n v="21"/>
    <b v="1"/>
    <s v="technology/wearables"/>
    <n v="1.0056666666666667"/>
    <n v="143.667"/>
    <x v="2"/>
  </r>
  <r>
    <x v="2"/>
    <x v="0"/>
    <s v="USD"/>
    <n v="1415558879"/>
    <n v="1412963279"/>
    <b v="0"/>
    <n v="18"/>
    <b v="0"/>
    <s v="technology/wearables"/>
    <n v="3.058E-2"/>
    <n v="84.944000000000003"/>
    <x v="2"/>
  </r>
  <r>
    <x v="2"/>
    <x v="0"/>
    <s v="USD"/>
    <n v="1477236559"/>
    <n v="1474644559"/>
    <b v="0"/>
    <n v="9"/>
    <b v="0"/>
    <s v="technology/wearables"/>
    <n v="9.4999999999999998E-3"/>
    <n v="10.555999999999999"/>
    <x v="2"/>
  </r>
  <r>
    <x v="2"/>
    <x v="0"/>
    <s v="USD"/>
    <n v="1421404247"/>
    <n v="1418812247"/>
    <b v="0"/>
    <n v="4"/>
    <b v="0"/>
    <s v="technology/wearables"/>
    <n v="4.0000000000000001E-3"/>
    <n v="39"/>
    <x v="2"/>
  </r>
  <r>
    <x v="2"/>
    <x v="8"/>
    <s v="DKK"/>
    <n v="1437250456"/>
    <n v="1434658456"/>
    <b v="0"/>
    <n v="7"/>
    <b v="0"/>
    <s v="technology/wearables"/>
    <n v="3.5000000000000001E-3"/>
    <n v="100"/>
    <x v="2"/>
  </r>
  <r>
    <x v="2"/>
    <x v="0"/>
    <s v="USD"/>
    <n v="1428940775"/>
    <n v="1426348775"/>
    <b v="0"/>
    <n v="29"/>
    <b v="0"/>
    <s v="technology/wearables"/>
    <n v="7.5333333333333335E-2"/>
    <n v="31.172000000000001"/>
    <x v="2"/>
  </r>
  <r>
    <x v="2"/>
    <x v="0"/>
    <s v="USD"/>
    <n v="1484327061"/>
    <n v="1479143061"/>
    <b v="0"/>
    <n v="12"/>
    <b v="0"/>
    <s v="technology/wearables"/>
    <n v="0.18640000000000001"/>
    <n v="155.333"/>
    <x v="2"/>
  </r>
  <r>
    <x v="2"/>
    <x v="0"/>
    <s v="USD"/>
    <n v="1408305498"/>
    <n v="1405713498"/>
    <b v="0"/>
    <n v="4"/>
    <b v="0"/>
    <s v="technology/wearables"/>
    <n v="4.0000000000000003E-5"/>
    <n v="2"/>
    <x v="2"/>
  </r>
  <r>
    <x v="2"/>
    <x v="13"/>
    <s v="EUR"/>
    <n v="1477731463"/>
    <n v="1474275463"/>
    <b v="0"/>
    <n v="28"/>
    <b v="0"/>
    <s v="technology/wearables"/>
    <n v="0.1002"/>
    <n v="178.929"/>
    <x v="2"/>
  </r>
  <r>
    <x v="2"/>
    <x v="0"/>
    <s v="USD"/>
    <n v="1431374222"/>
    <n v="1427486222"/>
    <b v="0"/>
    <n v="25"/>
    <b v="0"/>
    <s v="technology/wearables"/>
    <n v="4.5600000000000002E-2"/>
    <n v="27.36"/>
    <x v="2"/>
  </r>
  <r>
    <x v="2"/>
    <x v="11"/>
    <s v="SEK"/>
    <n v="1467817258"/>
    <n v="1465225258"/>
    <b v="0"/>
    <n v="28"/>
    <b v="0"/>
    <s v="technology/wearables"/>
    <n v="0.21507499999999999"/>
    <n v="1536.25"/>
    <x v="2"/>
  </r>
  <r>
    <x v="2"/>
    <x v="13"/>
    <s v="EUR"/>
    <n v="1466323800"/>
    <n v="1463418120"/>
    <b v="0"/>
    <n v="310"/>
    <b v="0"/>
    <s v="technology/wearables"/>
    <n v="0.29276666666666668"/>
    <n v="84.997"/>
    <x v="2"/>
  </r>
  <r>
    <x v="2"/>
    <x v="0"/>
    <s v="USD"/>
    <n v="1421208000"/>
    <n v="1418315852"/>
    <b v="0"/>
    <n v="15"/>
    <b v="0"/>
    <s v="technology/wearables"/>
    <n v="0.39426666666666665"/>
    <n v="788.53300000000002"/>
    <x v="2"/>
  </r>
  <r>
    <x v="2"/>
    <x v="0"/>
    <s v="USD"/>
    <n v="1420088340"/>
    <n v="1417410964"/>
    <b v="0"/>
    <n v="215"/>
    <b v="0"/>
    <s v="technology/wearables"/>
    <n v="0.21628"/>
    <n v="50.298000000000002"/>
    <x v="2"/>
  </r>
  <r>
    <x v="2"/>
    <x v="0"/>
    <s v="USD"/>
    <n v="1409602217"/>
    <n v="1405714217"/>
    <b v="0"/>
    <n v="3"/>
    <b v="0"/>
    <s v="technology/wearables"/>
    <n v="2.0500000000000002E-3"/>
    <n v="68.332999999999998"/>
    <x v="2"/>
  </r>
  <r>
    <x v="2"/>
    <x v="0"/>
    <s v="USD"/>
    <n v="1407811627"/>
    <n v="1402627627"/>
    <b v="0"/>
    <n v="2"/>
    <b v="0"/>
    <s v="technology/wearables"/>
    <n v="2.9999999999999997E-4"/>
    <n v="7.5"/>
    <x v="2"/>
  </r>
  <r>
    <x v="2"/>
    <x v="0"/>
    <s v="USD"/>
    <n v="1420095540"/>
    <n v="1417558804"/>
    <b v="0"/>
    <n v="26"/>
    <b v="0"/>
    <s v="technology/wearables"/>
    <n v="0.14849999999999999"/>
    <n v="34.268999999999998"/>
    <x v="2"/>
  </r>
  <r>
    <x v="2"/>
    <x v="5"/>
    <s v="CAD"/>
    <n v="1423333581"/>
    <n v="1420741581"/>
    <b v="0"/>
    <n v="24"/>
    <b v="0"/>
    <s v="technology/wearables"/>
    <n v="1.4710000000000001E-2"/>
    <n v="61.292000000000002"/>
    <x v="2"/>
  </r>
  <r>
    <x v="2"/>
    <x v="13"/>
    <s v="EUR"/>
    <n v="1467106895"/>
    <n v="1463218895"/>
    <b v="0"/>
    <n v="96"/>
    <b v="0"/>
    <s v="technology/wearables"/>
    <n v="0.25584000000000001"/>
    <n v="133.25"/>
    <x v="2"/>
  </r>
  <r>
    <x v="2"/>
    <x v="0"/>
    <s v="USD"/>
    <n v="1463821338"/>
    <n v="1461229338"/>
    <b v="0"/>
    <n v="17"/>
    <b v="0"/>
    <s v="technology/wearables"/>
    <n v="3.8206896551724136E-2"/>
    <n v="65.176000000000002"/>
    <x v="2"/>
  </r>
  <r>
    <x v="2"/>
    <x v="0"/>
    <s v="USD"/>
    <n v="1472920909"/>
    <n v="1467736909"/>
    <b v="0"/>
    <n v="94"/>
    <b v="0"/>
    <s v="technology/wearables"/>
    <n v="0.15485964912280703"/>
    <n v="93.903999999999996"/>
    <x v="2"/>
  </r>
  <r>
    <x v="2"/>
    <x v="0"/>
    <s v="USD"/>
    <n v="1410955331"/>
    <n v="1407931331"/>
    <b v="0"/>
    <n v="129"/>
    <b v="0"/>
    <s v="technology/wearables"/>
    <n v="0.25912000000000002"/>
    <n v="150.65100000000001"/>
    <x v="2"/>
  </r>
  <r>
    <x v="2"/>
    <x v="0"/>
    <s v="USD"/>
    <n v="1477509604"/>
    <n v="1474917604"/>
    <b v="0"/>
    <n v="1"/>
    <b v="0"/>
    <s v="technology/wearables"/>
    <n v="4.0000000000000002E-4"/>
    <n v="1"/>
    <x v="2"/>
  </r>
  <r>
    <x v="2"/>
    <x v="0"/>
    <s v="USD"/>
    <n v="1489512122"/>
    <n v="1486923722"/>
    <b v="0"/>
    <n v="4"/>
    <b v="0"/>
    <s v="technology/wearables"/>
    <n v="1.06E-3"/>
    <n v="13.25"/>
    <x v="2"/>
  </r>
  <r>
    <x v="2"/>
    <x v="0"/>
    <s v="USD"/>
    <n v="1477949764"/>
    <n v="1474493764"/>
    <b v="0"/>
    <n v="3"/>
    <b v="0"/>
    <s v="technology/wearables"/>
    <n v="8.5142857142857138E-3"/>
    <n v="99.332999999999998"/>
    <x v="2"/>
  </r>
  <r>
    <x v="2"/>
    <x v="0"/>
    <s v="USD"/>
    <n v="1406257200"/>
    <n v="1403176891"/>
    <b v="0"/>
    <n v="135"/>
    <b v="0"/>
    <s v="technology/wearables"/>
    <n v="7.4837500000000001E-2"/>
    <n v="177.393"/>
    <x v="2"/>
  </r>
  <r>
    <x v="2"/>
    <x v="0"/>
    <s v="USD"/>
    <n v="1421095672"/>
    <n v="1417207672"/>
    <b v="0"/>
    <n v="10"/>
    <b v="0"/>
    <s v="technology/wearables"/>
    <n v="0.27650000000000002"/>
    <n v="55.3"/>
    <x v="2"/>
  </r>
  <r>
    <x v="2"/>
    <x v="13"/>
    <s v="EUR"/>
    <n v="1438618170"/>
    <n v="1436026170"/>
    <b v="0"/>
    <n v="0"/>
    <b v="0"/>
    <s v="technology/wearables"/>
    <n v="0"/>
    <n v="0"/>
    <x v="2"/>
  </r>
  <r>
    <x v="2"/>
    <x v="14"/>
    <s v="MXN"/>
    <n v="1486317653"/>
    <n v="1481133653"/>
    <b v="0"/>
    <n v="6"/>
    <b v="0"/>
    <s v="technology/wearables"/>
    <n v="3.5499999999999997E-2"/>
    <n v="591.66700000000003"/>
    <x v="2"/>
  </r>
  <r>
    <x v="2"/>
    <x v="0"/>
    <s v="USD"/>
    <n v="1444876253"/>
    <n v="1442284253"/>
    <b v="0"/>
    <n v="36"/>
    <b v="0"/>
    <s v="technology/wearables"/>
    <n v="0.72989999999999999"/>
    <n v="405.5"/>
    <x v="2"/>
  </r>
  <r>
    <x v="2"/>
    <x v="0"/>
    <s v="USD"/>
    <n v="1481173140"/>
    <n v="1478016097"/>
    <b v="0"/>
    <n v="336"/>
    <b v="0"/>
    <s v="technology/wearables"/>
    <n v="0.57648750000000004"/>
    <n v="343.14699999999999"/>
    <x v="2"/>
  </r>
  <r>
    <x v="2"/>
    <x v="0"/>
    <s v="USD"/>
    <n v="1473400800"/>
    <n v="1469718841"/>
    <b v="0"/>
    <n v="34"/>
    <b v="0"/>
    <s v="technology/wearables"/>
    <n v="0.1234"/>
    <n v="72.587999999999994"/>
    <x v="2"/>
  </r>
  <r>
    <x v="2"/>
    <x v="0"/>
    <s v="USD"/>
    <n v="1435711246"/>
    <n v="1433292046"/>
    <b v="0"/>
    <n v="10"/>
    <b v="0"/>
    <s v="technology/wearables"/>
    <n v="5.1999999999999998E-3"/>
    <n v="26"/>
    <x v="2"/>
  </r>
  <r>
    <x v="2"/>
    <x v="1"/>
    <s v="GBP"/>
    <n v="1482397263"/>
    <n v="1479805263"/>
    <b v="0"/>
    <n v="201"/>
    <b v="0"/>
    <s v="technology/wearables"/>
    <n v="6.5299999999999997E-2"/>
    <n v="6.4980000000000002"/>
    <x v="2"/>
  </r>
  <r>
    <x v="2"/>
    <x v="0"/>
    <s v="USD"/>
    <n v="1430421827"/>
    <n v="1427829827"/>
    <b v="0"/>
    <n v="296"/>
    <b v="0"/>
    <s v="technology/wearables"/>
    <n v="0.35338000000000003"/>
    <n v="119.38500000000001"/>
    <x v="2"/>
  </r>
  <r>
    <x v="2"/>
    <x v="0"/>
    <s v="USD"/>
    <n v="1485964559"/>
    <n v="1483372559"/>
    <b v="0"/>
    <n v="7"/>
    <b v="0"/>
    <s v="technology/wearables"/>
    <n v="3.933333333333333E-3"/>
    <n v="84.286000000000001"/>
    <x v="2"/>
  </r>
  <r>
    <x v="2"/>
    <x v="0"/>
    <s v="USD"/>
    <n v="1414758620"/>
    <n v="1412166620"/>
    <b v="0"/>
    <n v="7"/>
    <b v="0"/>
    <s v="technology/wearables"/>
    <n v="1.06E-2"/>
    <n v="90.856999999999999"/>
    <x v="2"/>
  </r>
  <r>
    <x v="2"/>
    <x v="9"/>
    <s v="EUR"/>
    <n v="1406326502"/>
    <n v="1403734502"/>
    <b v="0"/>
    <n v="1"/>
    <b v="0"/>
    <s v="technology/wearables"/>
    <n v="5.7142857142857145E-6"/>
    <n v="1"/>
    <x v="2"/>
  </r>
  <r>
    <x v="2"/>
    <x v="12"/>
    <s v="EUR"/>
    <n v="1454502789"/>
    <n v="1453206789"/>
    <b v="0"/>
    <n v="114"/>
    <b v="0"/>
    <s v="technology/wearables"/>
    <n v="0.46379999999999999"/>
    <n v="20.341999999999999"/>
    <x v="2"/>
  </r>
  <r>
    <x v="2"/>
    <x v="0"/>
    <s v="USD"/>
    <n v="1411005600"/>
    <n v="1408141245"/>
    <b v="0"/>
    <n v="29"/>
    <b v="0"/>
    <s v="technology/wearables"/>
    <n v="0.15390000000000001"/>
    <n v="530.69000000000005"/>
    <x v="2"/>
  </r>
  <r>
    <x v="2"/>
    <x v="0"/>
    <s v="USD"/>
    <n v="1385136000"/>
    <n v="1381923548"/>
    <b v="0"/>
    <n v="890"/>
    <b v="0"/>
    <s v="technology/wearables"/>
    <n v="0.824221076923077"/>
    <n v="120.392"/>
    <x v="2"/>
  </r>
  <r>
    <x v="2"/>
    <x v="3"/>
    <s v="EUR"/>
    <n v="1484065881"/>
    <n v="1481473881"/>
    <b v="0"/>
    <n v="31"/>
    <b v="0"/>
    <s v="technology/wearables"/>
    <n v="2.6866666666666667E-2"/>
    <n v="13"/>
    <x v="2"/>
  </r>
  <r>
    <x v="2"/>
    <x v="1"/>
    <s v="GBP"/>
    <n v="1406130880"/>
    <n v="1403538880"/>
    <b v="0"/>
    <n v="21"/>
    <b v="0"/>
    <s v="technology/wearables"/>
    <n v="0.26600000000000001"/>
    <n v="291.33300000000003"/>
    <x v="2"/>
  </r>
  <r>
    <x v="2"/>
    <x v="0"/>
    <s v="USD"/>
    <n v="1480011987"/>
    <n v="1477416387"/>
    <b v="0"/>
    <n v="37"/>
    <b v="0"/>
    <s v="technology/wearables"/>
    <n v="0.30813400000000002"/>
    <n v="124.919"/>
    <x v="2"/>
  </r>
  <r>
    <x v="2"/>
    <x v="0"/>
    <s v="USD"/>
    <n v="1485905520"/>
    <n v="1481150949"/>
    <b v="0"/>
    <n v="7"/>
    <b v="0"/>
    <s v="technology/wearables"/>
    <n v="5.5800000000000002E-2"/>
    <n v="119.571"/>
    <x v="2"/>
  </r>
  <r>
    <x v="2"/>
    <x v="5"/>
    <s v="CAD"/>
    <n v="1487565468"/>
    <n v="1482381468"/>
    <b v="0"/>
    <n v="4"/>
    <b v="0"/>
    <s v="technology/wearables"/>
    <n v="8.7454545454545458E-3"/>
    <n v="120.25"/>
    <x v="2"/>
  </r>
  <r>
    <x v="2"/>
    <x v="9"/>
    <s v="EUR"/>
    <n v="1484999278"/>
    <n v="1482407278"/>
    <b v="0"/>
    <n v="5"/>
    <b v="0"/>
    <s v="technology/wearables"/>
    <n v="9.7699999999999992E-3"/>
    <n v="195.4"/>
    <x v="2"/>
  </r>
  <r>
    <x v="2"/>
    <x v="3"/>
    <s v="EUR"/>
    <n v="1481740740"/>
    <n v="1478130783"/>
    <b v="0"/>
    <n v="0"/>
    <b v="0"/>
    <s v="technology/wearables"/>
    <n v="0"/>
    <n v="0"/>
    <x v="2"/>
  </r>
  <r>
    <x v="2"/>
    <x v="1"/>
    <s v="GBP"/>
    <n v="1483286127"/>
    <n v="1479830127"/>
    <b v="0"/>
    <n v="456"/>
    <b v="0"/>
    <s v="technology/wearables"/>
    <n v="0.78927352941176465"/>
    <n v="117.699"/>
    <x v="2"/>
  </r>
  <r>
    <x v="2"/>
    <x v="1"/>
    <s v="GBP"/>
    <n v="1410616600"/>
    <n v="1405432600"/>
    <b v="0"/>
    <n v="369"/>
    <b v="0"/>
    <s v="technology/wearables"/>
    <n v="0.22092500000000001"/>
    <n v="23.949000000000002"/>
    <x v="2"/>
  </r>
  <r>
    <x v="2"/>
    <x v="0"/>
    <s v="USD"/>
    <n v="1417741159"/>
    <n v="1415149159"/>
    <b v="0"/>
    <n v="2"/>
    <b v="0"/>
    <s v="technology/wearables"/>
    <n v="4.0666666666666663E-3"/>
    <n v="30.5"/>
    <x v="2"/>
  </r>
  <r>
    <x v="2"/>
    <x v="5"/>
    <s v="CAD"/>
    <n v="1408495440"/>
    <n v="1405640302"/>
    <b v="0"/>
    <n v="0"/>
    <b v="0"/>
    <s v="technology/wearables"/>
    <n v="0"/>
    <n v="0"/>
    <x v="2"/>
  </r>
  <r>
    <x v="2"/>
    <x v="9"/>
    <s v="EUR"/>
    <n v="1481716868"/>
    <n v="1478257268"/>
    <b v="0"/>
    <n v="338"/>
    <b v="0"/>
    <s v="technology/wearables"/>
    <n v="0.33790999999999999"/>
    <n v="99.972999999999999"/>
    <x v="2"/>
  </r>
  <r>
    <x v="2"/>
    <x v="0"/>
    <s v="USD"/>
    <n v="1455466832"/>
    <n v="1452874832"/>
    <b v="0"/>
    <n v="4"/>
    <b v="0"/>
    <s v="technology/wearables"/>
    <n v="2.1649484536082476E-3"/>
    <n v="26.25"/>
    <x v="2"/>
  </r>
  <r>
    <x v="2"/>
    <x v="13"/>
    <s v="EUR"/>
    <n v="1465130532"/>
    <n v="1462538532"/>
    <b v="0"/>
    <n v="1"/>
    <b v="0"/>
    <s v="technology/wearables"/>
    <n v="7.9600000000000001E-3"/>
    <n v="199"/>
    <x v="2"/>
  </r>
  <r>
    <x v="2"/>
    <x v="0"/>
    <s v="USD"/>
    <n v="1488308082"/>
    <n v="1483124082"/>
    <b v="0"/>
    <n v="28"/>
    <b v="0"/>
    <s v="technology/wearables"/>
    <n v="0.14993333333333334"/>
    <n v="80.320999999999998"/>
    <x v="2"/>
  </r>
  <r>
    <x v="2"/>
    <x v="0"/>
    <s v="USD"/>
    <n v="1446693040"/>
    <n v="1443233440"/>
    <b v="0"/>
    <n v="12"/>
    <b v="0"/>
    <s v="technology/wearables"/>
    <n v="5.0509090909090906E-2"/>
    <n v="115.75"/>
    <x v="2"/>
  </r>
  <r>
    <x v="2"/>
    <x v="0"/>
    <s v="USD"/>
    <n v="1417392000"/>
    <n v="1414511307"/>
    <b v="0"/>
    <n v="16"/>
    <b v="0"/>
    <s v="technology/wearables"/>
    <n v="0.10214285714285715"/>
    <n v="44.688000000000002"/>
    <x v="2"/>
  </r>
  <r>
    <x v="2"/>
    <x v="0"/>
    <s v="USD"/>
    <n v="1409949002"/>
    <n v="1407357002"/>
    <b v="0"/>
    <n v="4"/>
    <b v="0"/>
    <s v="technology/wearables"/>
    <n v="3.0500000000000002E-3"/>
    <n v="76.25"/>
    <x v="2"/>
  </r>
  <r>
    <x v="2"/>
    <x v="0"/>
    <s v="USD"/>
    <n v="1487397540"/>
    <n v="1484684247"/>
    <b v="0"/>
    <n v="4"/>
    <b v="0"/>
    <s v="technology/wearables"/>
    <n v="7.4999999999999997E-3"/>
    <n v="22.5"/>
    <x v="2"/>
  </r>
  <r>
    <x v="2"/>
    <x v="0"/>
    <s v="USD"/>
    <n v="1456189076"/>
    <n v="1454979476"/>
    <b v="0"/>
    <n v="10"/>
    <b v="0"/>
    <s v="technology/wearables"/>
    <n v="1.2933333333333333E-2"/>
    <n v="19.399999999999999"/>
    <x v="2"/>
  </r>
  <r>
    <x v="0"/>
    <x v="0"/>
    <s v="USD"/>
    <n v="1327851291"/>
    <n v="1325432091"/>
    <b v="0"/>
    <n v="41"/>
    <b v="1"/>
    <s v="publishing/nonfiction"/>
    <n v="1.4394736842105262"/>
    <n v="66.706999999999994"/>
    <x v="3"/>
  </r>
  <r>
    <x v="0"/>
    <x v="0"/>
    <s v="USD"/>
    <n v="1406900607"/>
    <n v="1403012607"/>
    <b v="0"/>
    <n v="119"/>
    <b v="1"/>
    <s v="publishing/nonfiction"/>
    <n v="1.2210975609756098"/>
    <n v="84.143000000000001"/>
    <x v="3"/>
  </r>
  <r>
    <x v="0"/>
    <x v="0"/>
    <s v="USD"/>
    <n v="1333909178"/>
    <n v="1331320778"/>
    <b v="0"/>
    <n v="153"/>
    <b v="1"/>
    <s v="publishing/nonfiction"/>
    <n v="1.3202400000000001"/>
    <n v="215.72499999999999"/>
    <x v="3"/>
  </r>
  <r>
    <x v="0"/>
    <x v="0"/>
    <s v="USD"/>
    <n v="1438228740"/>
    <n v="1435606549"/>
    <b v="0"/>
    <n v="100"/>
    <b v="1"/>
    <s v="publishing/nonfiction"/>
    <n v="1.0938000000000001"/>
    <n v="54.69"/>
    <x v="3"/>
  </r>
  <r>
    <x v="0"/>
    <x v="0"/>
    <s v="USD"/>
    <n v="1309447163"/>
    <n v="1306855163"/>
    <b v="0"/>
    <n v="143"/>
    <b v="1"/>
    <s v="publishing/nonfiction"/>
    <n v="1.0547157142857144"/>
    <n v="51.628999999999998"/>
    <x v="3"/>
  </r>
  <r>
    <x v="0"/>
    <x v="0"/>
    <s v="USD"/>
    <n v="1450018912"/>
    <n v="1447426912"/>
    <b v="0"/>
    <n v="140"/>
    <b v="1"/>
    <s v="publishing/nonfiction"/>
    <n v="1.0035000000000001"/>
    <n v="143.357"/>
    <x v="3"/>
  </r>
  <r>
    <x v="0"/>
    <x v="0"/>
    <s v="USD"/>
    <n v="1365728487"/>
    <n v="1363136487"/>
    <b v="0"/>
    <n v="35"/>
    <b v="1"/>
    <s v="publishing/nonfiction"/>
    <n v="1.014"/>
    <n v="72.429000000000002"/>
    <x v="3"/>
  </r>
  <r>
    <x v="0"/>
    <x v="0"/>
    <s v="USD"/>
    <n v="1358198400"/>
    <n v="1354580949"/>
    <b v="0"/>
    <n v="149"/>
    <b v="1"/>
    <s v="publishing/nonfiction"/>
    <n v="1.5551428571428572"/>
    <n v="36.53"/>
    <x v="3"/>
  </r>
  <r>
    <x v="0"/>
    <x v="0"/>
    <s v="USD"/>
    <n v="1313957157"/>
    <n v="1310069157"/>
    <b v="0"/>
    <n v="130"/>
    <b v="1"/>
    <s v="publishing/nonfiction"/>
    <n v="1.05566"/>
    <n v="60.902999999999999"/>
    <x v="3"/>
  </r>
  <r>
    <x v="0"/>
    <x v="0"/>
    <s v="USD"/>
    <n v="1348028861"/>
    <n v="1342844861"/>
    <b v="0"/>
    <n v="120"/>
    <b v="1"/>
    <s v="publishing/nonfiction"/>
    <n v="1.3065"/>
    <n v="43.55"/>
    <x v="3"/>
  </r>
  <r>
    <x v="0"/>
    <x v="0"/>
    <s v="USD"/>
    <n v="1323280391"/>
    <n v="1320688391"/>
    <b v="0"/>
    <n v="265"/>
    <b v="1"/>
    <s v="publishing/nonfiction"/>
    <n v="1.3219000000000001"/>
    <n v="99.766000000000005"/>
    <x v="3"/>
  </r>
  <r>
    <x v="0"/>
    <x v="0"/>
    <s v="USD"/>
    <n v="1327212000"/>
    <n v="1322852747"/>
    <b v="0"/>
    <n v="71"/>
    <b v="1"/>
    <s v="publishing/nonfiction"/>
    <n v="1.26"/>
    <n v="88.731999999999999"/>
    <x v="3"/>
  </r>
  <r>
    <x v="0"/>
    <x v="1"/>
    <s v="GBP"/>
    <n v="1380449461"/>
    <n v="1375265461"/>
    <b v="0"/>
    <n v="13"/>
    <b v="1"/>
    <s v="publishing/nonfiction"/>
    <n v="1.6"/>
    <n v="4.923"/>
    <x v="3"/>
  </r>
  <r>
    <x v="0"/>
    <x v="1"/>
    <s v="GBP"/>
    <n v="1387533892"/>
    <n v="1384941892"/>
    <b v="0"/>
    <n v="169"/>
    <b v="1"/>
    <s v="publishing/nonfiction"/>
    <n v="1.2048000000000001"/>
    <n v="17.821999999999999"/>
    <x v="3"/>
  </r>
  <r>
    <x v="0"/>
    <x v="5"/>
    <s v="CAD"/>
    <n v="1431147600"/>
    <n v="1428465420"/>
    <b v="0"/>
    <n v="57"/>
    <b v="1"/>
    <s v="publishing/nonfiction"/>
    <n v="1.2552941176470589"/>
    <n v="187.19300000000001"/>
    <x v="3"/>
  </r>
  <r>
    <x v="0"/>
    <x v="0"/>
    <s v="USD"/>
    <n v="1417653540"/>
    <n v="1414975346"/>
    <b v="0"/>
    <n v="229"/>
    <b v="1"/>
    <s v="publishing/nonfiction"/>
    <n v="1.1440638297872341"/>
    <n v="234.80799999999999"/>
    <x v="3"/>
  </r>
  <r>
    <x v="0"/>
    <x v="0"/>
    <s v="USD"/>
    <n v="1385009940"/>
    <n v="1383327440"/>
    <b v="0"/>
    <n v="108"/>
    <b v="1"/>
    <s v="publishing/nonfiction"/>
    <n v="3.151388888888889"/>
    <n v="105.04600000000001"/>
    <x v="3"/>
  </r>
  <r>
    <x v="0"/>
    <x v="0"/>
    <s v="USD"/>
    <n v="1392408000"/>
    <n v="1390890987"/>
    <b v="0"/>
    <n v="108"/>
    <b v="1"/>
    <s v="publishing/nonfiction"/>
    <n v="1.224"/>
    <n v="56.667000000000002"/>
    <x v="3"/>
  </r>
  <r>
    <x v="0"/>
    <x v="0"/>
    <s v="USD"/>
    <n v="1417409940"/>
    <n v="1414765794"/>
    <b v="0"/>
    <n v="41"/>
    <b v="1"/>
    <s v="publishing/nonfiction"/>
    <n v="1.0673333333333332"/>
    <n v="39.048999999999999"/>
    <x v="3"/>
  </r>
  <r>
    <x v="0"/>
    <x v="0"/>
    <s v="USD"/>
    <n v="1407758629"/>
    <n v="1404907429"/>
    <b v="0"/>
    <n v="139"/>
    <b v="1"/>
    <s v="publishing/nonfiction"/>
    <n v="1.5833333333333333"/>
    <n v="68.344999999999999"/>
    <x v="3"/>
  </r>
  <r>
    <x v="0"/>
    <x v="0"/>
    <s v="USD"/>
    <n v="1434857482"/>
    <n v="1433647882"/>
    <b v="0"/>
    <n v="19"/>
    <b v="1"/>
    <s v="publishing/nonfiction"/>
    <n v="1.0740000000000001"/>
    <n v="169.57900000000001"/>
    <x v="3"/>
  </r>
  <r>
    <x v="0"/>
    <x v="0"/>
    <s v="USD"/>
    <n v="1370964806"/>
    <n v="1367940806"/>
    <b v="0"/>
    <n v="94"/>
    <b v="1"/>
    <s v="publishing/nonfiction"/>
    <n v="1.0226"/>
    <n v="141.423"/>
    <x v="3"/>
  </r>
  <r>
    <x v="0"/>
    <x v="0"/>
    <s v="USD"/>
    <n v="1395435712"/>
    <n v="1392847312"/>
    <b v="0"/>
    <n v="23"/>
    <b v="1"/>
    <s v="publishing/nonfiction"/>
    <n v="1.1071428571428572"/>
    <n v="67.391000000000005"/>
    <x v="3"/>
  </r>
  <r>
    <x v="0"/>
    <x v="0"/>
    <s v="USD"/>
    <n v="1334610000"/>
    <n v="1332435685"/>
    <b v="0"/>
    <n v="15"/>
    <b v="1"/>
    <s v="publishing/nonfiction"/>
    <n v="1.48"/>
    <n v="54.267000000000003"/>
    <x v="3"/>
  </r>
  <r>
    <x v="0"/>
    <x v="0"/>
    <s v="USD"/>
    <n v="1355439503"/>
    <n v="1352847503"/>
    <b v="0"/>
    <n v="62"/>
    <b v="1"/>
    <s v="publishing/nonfiction"/>
    <n v="1.0232000000000001"/>
    <n v="82.516000000000005"/>
    <x v="3"/>
  </r>
  <r>
    <x v="0"/>
    <x v="0"/>
    <s v="USD"/>
    <n v="1367588645"/>
    <n v="1364996645"/>
    <b v="0"/>
    <n v="74"/>
    <b v="1"/>
    <s v="publishing/nonfiction"/>
    <n v="1.7909909909909909"/>
    <n v="53.73"/>
    <x v="3"/>
  </r>
  <r>
    <x v="0"/>
    <x v="0"/>
    <s v="USD"/>
    <n v="1348372740"/>
    <n v="1346806909"/>
    <b v="0"/>
    <n v="97"/>
    <b v="1"/>
    <s v="publishing/nonfiction"/>
    <n v="1.1108135252761968"/>
    <n v="34.206000000000003"/>
    <x v="3"/>
  </r>
  <r>
    <x v="0"/>
    <x v="9"/>
    <s v="EUR"/>
    <n v="1421319240"/>
    <n v="1418649019"/>
    <b v="0"/>
    <n v="55"/>
    <b v="1"/>
    <s v="publishing/nonfiction"/>
    <n v="1.0004285714285714"/>
    <n v="127.327"/>
    <x v="3"/>
  </r>
  <r>
    <x v="0"/>
    <x v="0"/>
    <s v="USD"/>
    <n v="1407701966"/>
    <n v="1405109966"/>
    <b v="0"/>
    <n v="44"/>
    <b v="1"/>
    <s v="publishing/nonfiction"/>
    <n v="1.0024999999999999"/>
    <n v="45.567999999999998"/>
    <x v="3"/>
  </r>
  <r>
    <x v="0"/>
    <x v="0"/>
    <s v="USD"/>
    <n v="1485642930"/>
    <n v="1483050930"/>
    <b v="0"/>
    <n v="110"/>
    <b v="1"/>
    <s v="publishing/nonfiction"/>
    <n v="1.0556000000000001"/>
    <n v="95.963999999999999"/>
    <x v="3"/>
  </r>
  <r>
    <x v="0"/>
    <x v="0"/>
    <s v="USD"/>
    <n v="1361739872"/>
    <n v="1359147872"/>
    <b v="0"/>
    <n v="59"/>
    <b v="1"/>
    <s v="publishing/nonfiction"/>
    <n v="1.0258775877587758"/>
    <n v="77.271000000000001"/>
    <x v="3"/>
  </r>
  <r>
    <x v="0"/>
    <x v="0"/>
    <s v="USD"/>
    <n v="1312470475"/>
    <n v="1308496075"/>
    <b v="0"/>
    <n v="62"/>
    <b v="1"/>
    <s v="publishing/nonfiction"/>
    <n v="1.1850000000000001"/>
    <n v="57.338999999999999"/>
    <x v="3"/>
  </r>
  <r>
    <x v="0"/>
    <x v="2"/>
    <s v="AUD"/>
    <n v="1476615600"/>
    <n v="1474884417"/>
    <b v="0"/>
    <n v="105"/>
    <b v="1"/>
    <s v="publishing/nonfiction"/>
    <n v="1.117"/>
    <n v="53.19"/>
    <x v="3"/>
  </r>
  <r>
    <x v="0"/>
    <x v="0"/>
    <s v="USD"/>
    <n v="1423922991"/>
    <n v="1421330991"/>
    <b v="0"/>
    <n v="26"/>
    <b v="1"/>
    <s v="publishing/nonfiction"/>
    <n v="1.28"/>
    <n v="492.30799999999999"/>
    <x v="3"/>
  </r>
  <r>
    <x v="0"/>
    <x v="0"/>
    <s v="USD"/>
    <n v="1357408721"/>
    <n v="1354816721"/>
    <b v="0"/>
    <n v="49"/>
    <b v="1"/>
    <s v="publishing/nonfiction"/>
    <n v="1.0375000000000001"/>
    <n v="42.347000000000001"/>
    <x v="3"/>
  </r>
  <r>
    <x v="0"/>
    <x v="0"/>
    <s v="USD"/>
    <n v="1369010460"/>
    <n v="1366381877"/>
    <b v="0"/>
    <n v="68"/>
    <b v="1"/>
    <s v="publishing/nonfiction"/>
    <n v="1.0190760000000001"/>
    <n v="37.466000000000001"/>
    <x v="3"/>
  </r>
  <r>
    <x v="0"/>
    <x v="0"/>
    <s v="USD"/>
    <n v="1303147459"/>
    <n v="1297880659"/>
    <b v="0"/>
    <n v="22"/>
    <b v="1"/>
    <s v="publishing/nonfiction"/>
    <n v="1.177142857142857"/>
    <n v="37.454999999999998"/>
    <x v="3"/>
  </r>
  <r>
    <x v="0"/>
    <x v="0"/>
    <s v="USD"/>
    <n v="1354756714"/>
    <n v="1353547114"/>
    <b v="0"/>
    <n v="18"/>
    <b v="1"/>
    <s v="publishing/nonfiction"/>
    <n v="2.38"/>
    <n v="33.055999999999997"/>
    <x v="3"/>
  </r>
  <r>
    <x v="0"/>
    <x v="0"/>
    <s v="USD"/>
    <n v="1286568268"/>
    <n v="1283976268"/>
    <b v="0"/>
    <n v="19"/>
    <b v="1"/>
    <s v="publishing/nonfiction"/>
    <n v="1.02"/>
    <n v="134.21100000000001"/>
    <x v="3"/>
  </r>
  <r>
    <x v="0"/>
    <x v="1"/>
    <s v="GBP"/>
    <n v="1404892539"/>
    <n v="1401436539"/>
    <b v="0"/>
    <n v="99"/>
    <b v="1"/>
    <s v="publishing/nonfiction"/>
    <n v="1.0192000000000001"/>
    <n v="51.475000000000001"/>
    <x v="3"/>
  </r>
  <r>
    <x v="2"/>
    <x v="0"/>
    <s v="USD"/>
    <n v="1480188013"/>
    <n v="1477592413"/>
    <b v="0"/>
    <n v="0"/>
    <b v="0"/>
    <s v="publishing/fiction"/>
    <n v="0"/>
    <n v="0"/>
    <x v="3"/>
  </r>
  <r>
    <x v="2"/>
    <x v="0"/>
    <s v="USD"/>
    <n v="1391364126"/>
    <n v="1388772126"/>
    <b v="0"/>
    <n v="6"/>
    <b v="0"/>
    <s v="publishing/fiction"/>
    <n v="4.7E-2"/>
    <n v="39.167000000000002"/>
    <x v="3"/>
  </r>
  <r>
    <x v="2"/>
    <x v="14"/>
    <s v="MXN"/>
    <n v="1480831200"/>
    <n v="1479328570"/>
    <b v="0"/>
    <n v="0"/>
    <b v="0"/>
    <s v="publishing/fiction"/>
    <n v="0"/>
    <n v="0"/>
    <x v="3"/>
  </r>
  <r>
    <x v="2"/>
    <x v="1"/>
    <s v="GBP"/>
    <n v="1376563408"/>
    <n v="1373971408"/>
    <b v="0"/>
    <n v="1"/>
    <b v="0"/>
    <s v="publishing/fiction"/>
    <n v="1.1655011655011655E-3"/>
    <n v="5"/>
    <x v="3"/>
  </r>
  <r>
    <x v="2"/>
    <x v="0"/>
    <s v="USD"/>
    <n v="1441858161"/>
    <n v="1439266161"/>
    <b v="0"/>
    <n v="0"/>
    <b v="0"/>
    <s v="publishing/fiction"/>
    <n v="0"/>
    <n v="0"/>
    <x v="3"/>
  </r>
  <r>
    <x v="2"/>
    <x v="0"/>
    <s v="USD"/>
    <n v="1413723684"/>
    <n v="1411131684"/>
    <b v="0"/>
    <n v="44"/>
    <b v="0"/>
    <s v="publishing/fiction"/>
    <n v="0.36014285714285715"/>
    <n v="57.295000000000002"/>
    <x v="3"/>
  </r>
  <r>
    <x v="2"/>
    <x v="5"/>
    <s v="CAD"/>
    <n v="1424112483"/>
    <n v="1421520483"/>
    <b v="0"/>
    <n v="0"/>
    <b v="0"/>
    <s v="publishing/fiction"/>
    <n v="0"/>
    <n v="0"/>
    <x v="3"/>
  </r>
  <r>
    <x v="2"/>
    <x v="0"/>
    <s v="USD"/>
    <n v="1432178810"/>
    <n v="1429586810"/>
    <b v="0"/>
    <n v="3"/>
    <b v="0"/>
    <s v="publishing/fiction"/>
    <n v="3.5400000000000001E-2"/>
    <n v="59"/>
    <x v="3"/>
  </r>
  <r>
    <x v="2"/>
    <x v="0"/>
    <s v="USD"/>
    <n v="1387169890"/>
    <n v="1384577890"/>
    <b v="0"/>
    <n v="0"/>
    <b v="0"/>
    <s v="publishing/fiction"/>
    <n v="0"/>
    <n v="0"/>
    <x v="3"/>
  </r>
  <r>
    <x v="2"/>
    <x v="0"/>
    <s v="USD"/>
    <n v="1388102094"/>
    <n v="1385510094"/>
    <b v="0"/>
    <n v="52"/>
    <b v="0"/>
    <s v="publishing/fiction"/>
    <n v="0.41399999999999998"/>
    <n v="31.846"/>
    <x v="3"/>
  </r>
  <r>
    <x v="2"/>
    <x v="0"/>
    <s v="USD"/>
    <n v="1361750369"/>
    <n v="1358294369"/>
    <b v="0"/>
    <n v="0"/>
    <b v="0"/>
    <s v="publishing/fiction"/>
    <n v="0"/>
    <n v="0"/>
    <x v="3"/>
  </r>
  <r>
    <x v="2"/>
    <x v="0"/>
    <s v="USD"/>
    <n v="1454183202"/>
    <n v="1449863202"/>
    <b v="0"/>
    <n v="1"/>
    <b v="0"/>
    <s v="publishing/fiction"/>
    <n v="2.631578947368421E-4"/>
    <n v="10"/>
    <x v="3"/>
  </r>
  <r>
    <x v="2"/>
    <x v="0"/>
    <s v="USD"/>
    <n v="1257047940"/>
    <n v="1252718519"/>
    <b v="0"/>
    <n v="1"/>
    <b v="0"/>
    <s v="publishing/fiction"/>
    <n v="3.3333333333333333E-2"/>
    <n v="50"/>
    <x v="3"/>
  </r>
  <r>
    <x v="2"/>
    <x v="1"/>
    <s v="GBP"/>
    <n v="1431298860"/>
    <n v="1428341985"/>
    <b v="0"/>
    <n v="2"/>
    <b v="0"/>
    <s v="publishing/fiction"/>
    <n v="8.5129023676509714E-3"/>
    <n v="16"/>
    <x v="3"/>
  </r>
  <r>
    <x v="2"/>
    <x v="0"/>
    <s v="USD"/>
    <n v="1393181018"/>
    <n v="1390589018"/>
    <b v="0"/>
    <n v="9"/>
    <b v="0"/>
    <s v="publishing/fiction"/>
    <n v="0.70199999999999996"/>
    <n v="39"/>
    <x v="3"/>
  </r>
  <r>
    <x v="2"/>
    <x v="0"/>
    <s v="USD"/>
    <n v="1323998795"/>
    <n v="1321406795"/>
    <b v="0"/>
    <n v="5"/>
    <b v="0"/>
    <s v="publishing/fiction"/>
    <n v="1.7000000000000001E-2"/>
    <n v="34"/>
    <x v="3"/>
  </r>
  <r>
    <x v="2"/>
    <x v="0"/>
    <s v="USD"/>
    <n v="1444539600"/>
    <n v="1441297645"/>
    <b v="0"/>
    <n v="57"/>
    <b v="0"/>
    <s v="publishing/fiction"/>
    <n v="0.51400000000000001"/>
    <n v="63.122999999999998"/>
    <x v="3"/>
  </r>
  <r>
    <x v="2"/>
    <x v="0"/>
    <s v="USD"/>
    <n v="1375313577"/>
    <n v="1372721577"/>
    <b v="0"/>
    <n v="3"/>
    <b v="0"/>
    <s v="publishing/fiction"/>
    <n v="7.0000000000000001E-3"/>
    <n v="7"/>
    <x v="3"/>
  </r>
  <r>
    <x v="2"/>
    <x v="0"/>
    <s v="USD"/>
    <n v="1398876680"/>
    <n v="1396284680"/>
    <b v="0"/>
    <n v="1"/>
    <b v="0"/>
    <s v="publishing/fiction"/>
    <n v="4.0000000000000001E-3"/>
    <n v="2"/>
    <x v="3"/>
  </r>
  <r>
    <x v="2"/>
    <x v="0"/>
    <s v="USD"/>
    <n v="1287115200"/>
    <n v="1284567905"/>
    <b v="0"/>
    <n v="6"/>
    <b v="0"/>
    <s v="publishing/fiction"/>
    <n v="2.6666666666666668E-2"/>
    <n v="66.667000000000002"/>
    <x v="3"/>
  </r>
  <r>
    <x v="0"/>
    <x v="0"/>
    <s v="USD"/>
    <n v="1304439025"/>
    <n v="1301847025"/>
    <b v="0"/>
    <n v="27"/>
    <b v="1"/>
    <s v="music/rock"/>
    <n v="1.04"/>
    <n v="38.518999999999998"/>
    <x v="4"/>
  </r>
  <r>
    <x v="0"/>
    <x v="0"/>
    <s v="USD"/>
    <n v="1370649674"/>
    <n v="1368057674"/>
    <b v="0"/>
    <n v="25"/>
    <b v="1"/>
    <s v="music/rock"/>
    <n v="1.3315375"/>
    <n v="42.609000000000002"/>
    <x v="4"/>
  </r>
  <r>
    <x v="0"/>
    <x v="0"/>
    <s v="USD"/>
    <n v="1345918302"/>
    <n v="1343326302"/>
    <b v="0"/>
    <n v="14"/>
    <b v="1"/>
    <s v="music/rock"/>
    <n v="1"/>
    <n v="50"/>
    <x v="4"/>
  </r>
  <r>
    <x v="0"/>
    <x v="0"/>
    <s v="USD"/>
    <n v="1335564000"/>
    <n v="1332182049"/>
    <b v="0"/>
    <n v="35"/>
    <b v="1"/>
    <s v="music/rock"/>
    <n v="1.4813333333333334"/>
    <n v="63.485999999999997"/>
    <x v="4"/>
  </r>
  <r>
    <x v="0"/>
    <x v="0"/>
    <s v="USD"/>
    <n v="1395023719"/>
    <n v="1391571319"/>
    <b v="0"/>
    <n v="10"/>
    <b v="1"/>
    <s v="music/rock"/>
    <n v="1.0249999999999999"/>
    <n v="102.5"/>
    <x v="4"/>
  </r>
  <r>
    <x v="0"/>
    <x v="0"/>
    <s v="USD"/>
    <n v="1362060915"/>
    <n v="1359468915"/>
    <b v="0"/>
    <n v="29"/>
    <b v="1"/>
    <s v="music/rock"/>
    <n v="1.8062799999999999"/>
    <n v="31.143000000000001"/>
    <x v="4"/>
  </r>
  <r>
    <x v="0"/>
    <x v="0"/>
    <s v="USD"/>
    <n v="1336751220"/>
    <n v="1331774434"/>
    <b v="0"/>
    <n v="44"/>
    <b v="1"/>
    <s v="music/rock"/>
    <n v="1.4279999999999999"/>
    <n v="162.273"/>
    <x v="4"/>
  </r>
  <r>
    <x v="0"/>
    <x v="0"/>
    <s v="USD"/>
    <n v="1383318226"/>
    <n v="1380726226"/>
    <b v="0"/>
    <n v="17"/>
    <b v="1"/>
    <s v="music/rock"/>
    <n v="1.1416666666666666"/>
    <n v="80.587999999999994"/>
    <x v="4"/>
  </r>
  <r>
    <x v="0"/>
    <x v="0"/>
    <s v="USD"/>
    <n v="1341633540"/>
    <n v="1338336588"/>
    <b v="0"/>
    <n v="34"/>
    <b v="1"/>
    <s v="music/rock"/>
    <n v="2.03505"/>
    <n v="59.853999999999999"/>
    <x v="4"/>
  </r>
  <r>
    <x v="0"/>
    <x v="0"/>
    <s v="USD"/>
    <n v="1358755140"/>
    <n v="1357187280"/>
    <b v="0"/>
    <n v="14"/>
    <b v="1"/>
    <s v="music/rock"/>
    <n v="1.0941176470588236"/>
    <n v="132.857"/>
    <x v="4"/>
  </r>
  <r>
    <x v="0"/>
    <x v="0"/>
    <s v="USD"/>
    <n v="1359680939"/>
    <n v="1357088939"/>
    <b v="0"/>
    <n v="156"/>
    <b v="1"/>
    <s v="music/rock"/>
    <n v="1.443746"/>
    <n v="92.548000000000002"/>
    <x v="4"/>
  </r>
  <r>
    <x v="0"/>
    <x v="0"/>
    <s v="USD"/>
    <n v="1384322340"/>
    <n v="1381430646"/>
    <b v="0"/>
    <n v="128"/>
    <b v="1"/>
    <s v="music/rock"/>
    <n v="1.0386666666666666"/>
    <n v="60.859000000000002"/>
    <x v="4"/>
  </r>
  <r>
    <x v="0"/>
    <x v="0"/>
    <s v="USD"/>
    <n v="1383861483"/>
    <n v="1381265883"/>
    <b v="0"/>
    <n v="60"/>
    <b v="1"/>
    <s v="music/rock"/>
    <n v="1.0044440000000001"/>
    <n v="41.851999999999997"/>
    <x v="4"/>
  </r>
  <r>
    <x v="0"/>
    <x v="0"/>
    <s v="USD"/>
    <n v="1372827540"/>
    <n v="1371491244"/>
    <b v="0"/>
    <n v="32"/>
    <b v="1"/>
    <s v="music/rock"/>
    <n v="1.0277927272727272"/>
    <n v="88.325999999999993"/>
    <x v="4"/>
  </r>
  <r>
    <x v="0"/>
    <x v="0"/>
    <s v="USD"/>
    <n v="1315242360"/>
    <n v="1310438737"/>
    <b v="0"/>
    <n v="53"/>
    <b v="1"/>
    <s v="music/rock"/>
    <n v="1.0531250000000001"/>
    <n v="158.96199999999999"/>
    <x v="4"/>
  </r>
  <r>
    <x v="0"/>
    <x v="0"/>
    <s v="USD"/>
    <n v="1333774740"/>
    <n v="1330094566"/>
    <b v="0"/>
    <n v="184"/>
    <b v="1"/>
    <s v="music/rock"/>
    <n v="1.1178571428571429"/>
    <n v="85.054000000000002"/>
    <x v="4"/>
  </r>
  <r>
    <x v="0"/>
    <x v="0"/>
    <s v="USD"/>
    <n v="1379279400"/>
    <n v="1376687485"/>
    <b v="0"/>
    <n v="90"/>
    <b v="1"/>
    <s v="music/rock"/>
    <n v="1.0135000000000001"/>
    <n v="112.611"/>
    <x v="4"/>
  </r>
  <r>
    <x v="0"/>
    <x v="0"/>
    <s v="USD"/>
    <n v="1335672000"/>
    <n v="1332978688"/>
    <b v="0"/>
    <n v="71"/>
    <b v="1"/>
    <s v="music/rock"/>
    <n v="1.0753333333333333"/>
    <n v="45.436999999999998"/>
    <x v="4"/>
  </r>
  <r>
    <x v="0"/>
    <x v="0"/>
    <s v="USD"/>
    <n v="1412086187"/>
    <n v="1409494187"/>
    <b v="0"/>
    <n v="87"/>
    <b v="1"/>
    <s v="music/rock"/>
    <n v="1.1488571428571428"/>
    <n v="46.218000000000004"/>
    <x v="4"/>
  </r>
  <r>
    <x v="0"/>
    <x v="0"/>
    <s v="USD"/>
    <n v="1335542446"/>
    <n v="1332950446"/>
    <b v="0"/>
    <n v="28"/>
    <b v="1"/>
    <s v="music/rock"/>
    <n v="1.0002"/>
    <n v="178.607"/>
    <x v="4"/>
  </r>
  <r>
    <x v="0"/>
    <x v="1"/>
    <s v="GBP"/>
    <n v="1410431054"/>
    <n v="1407839054"/>
    <b v="0"/>
    <n v="56"/>
    <b v="1"/>
    <s v="music/rock"/>
    <n v="1.5213333333333334"/>
    <n v="40.75"/>
    <x v="4"/>
  </r>
  <r>
    <x v="0"/>
    <x v="0"/>
    <s v="USD"/>
    <n v="1309547120"/>
    <n v="1306955120"/>
    <b v="0"/>
    <n v="51"/>
    <b v="1"/>
    <s v="music/rock"/>
    <n v="1.1152149999999998"/>
    <n v="43.734000000000002"/>
    <x v="4"/>
  </r>
  <r>
    <x v="0"/>
    <x v="0"/>
    <s v="USD"/>
    <n v="1347854700"/>
    <n v="1343867524"/>
    <b v="0"/>
    <n v="75"/>
    <b v="1"/>
    <s v="music/rock"/>
    <n v="1.0133333333333334"/>
    <n v="81.066999999999993"/>
    <x v="4"/>
  </r>
  <r>
    <x v="0"/>
    <x v="0"/>
    <s v="USD"/>
    <n v="1306630800"/>
    <n v="1304376478"/>
    <b v="0"/>
    <n v="38"/>
    <b v="1"/>
    <s v="music/rock"/>
    <n v="1.232608695652174"/>
    <n v="74.605000000000004"/>
    <x v="4"/>
  </r>
  <r>
    <x v="0"/>
    <x v="0"/>
    <s v="USD"/>
    <n v="1311393540"/>
    <n v="1309919526"/>
    <b v="0"/>
    <n v="18"/>
    <b v="1"/>
    <s v="music/rock"/>
    <n v="1"/>
    <n v="305.55599999999998"/>
    <x v="4"/>
  </r>
  <r>
    <x v="0"/>
    <x v="0"/>
    <s v="USD"/>
    <n v="1310857200"/>
    <n v="1306525512"/>
    <b v="0"/>
    <n v="54"/>
    <b v="1"/>
    <s v="music/rock"/>
    <n v="1.05"/>
    <n v="58.332999999999998"/>
    <x v="4"/>
  </r>
  <r>
    <x v="0"/>
    <x v="0"/>
    <s v="USD"/>
    <n v="1315413339"/>
    <n v="1312821339"/>
    <b v="0"/>
    <n v="71"/>
    <b v="1"/>
    <s v="music/rock"/>
    <n v="1.0443750000000001"/>
    <n v="117.676"/>
    <x v="4"/>
  </r>
  <r>
    <x v="0"/>
    <x v="0"/>
    <s v="USD"/>
    <n v="1488333600"/>
    <n v="1485270311"/>
    <b v="0"/>
    <n v="57"/>
    <b v="1"/>
    <s v="music/rock"/>
    <n v="1.05125"/>
    <n v="73.772000000000006"/>
    <x v="4"/>
  </r>
  <r>
    <x v="0"/>
    <x v="5"/>
    <s v="CAD"/>
    <n v="1419224340"/>
    <n v="1416363886"/>
    <b v="0"/>
    <n v="43"/>
    <b v="1"/>
    <s v="music/rock"/>
    <n v="1"/>
    <n v="104.651"/>
    <x v="4"/>
  </r>
  <r>
    <x v="0"/>
    <x v="0"/>
    <s v="USD"/>
    <n v="1390161630"/>
    <n v="1387569630"/>
    <b v="0"/>
    <n v="52"/>
    <b v="1"/>
    <s v="music/rock"/>
    <n v="1.03775"/>
    <n v="79.826999999999998"/>
    <x v="4"/>
  </r>
  <r>
    <x v="0"/>
    <x v="0"/>
    <s v="USD"/>
    <n v="1346462462"/>
    <n v="1343870462"/>
    <b v="0"/>
    <n v="27"/>
    <b v="1"/>
    <s v="music/rock"/>
    <n v="1.05"/>
    <n v="58.332999999999998"/>
    <x v="4"/>
  </r>
  <r>
    <x v="0"/>
    <x v="0"/>
    <s v="USD"/>
    <n v="1373475120"/>
    <n v="1371569202"/>
    <b v="0"/>
    <n v="12"/>
    <b v="1"/>
    <s v="music/rock"/>
    <n v="1.04"/>
    <n v="86.667000000000002"/>
    <x v="4"/>
  </r>
  <r>
    <x v="0"/>
    <x v="0"/>
    <s v="USD"/>
    <n v="1362146280"/>
    <n v="1357604752"/>
    <b v="0"/>
    <n v="33"/>
    <b v="1"/>
    <s v="music/rock"/>
    <n v="1.5183333333333333"/>
    <n v="27.606000000000002"/>
    <x v="4"/>
  </r>
  <r>
    <x v="0"/>
    <x v="0"/>
    <s v="USD"/>
    <n v="1342825365"/>
    <n v="1340233365"/>
    <b v="0"/>
    <n v="96"/>
    <b v="1"/>
    <s v="music/rock"/>
    <n v="1.59996"/>
    <n v="24.998999999999999"/>
    <x v="4"/>
  </r>
  <r>
    <x v="0"/>
    <x v="0"/>
    <s v="USD"/>
    <n v="1306865040"/>
    <n v="1305568201"/>
    <b v="0"/>
    <n v="28"/>
    <b v="1"/>
    <s v="music/rock"/>
    <n v="1.2729999999999999"/>
    <n v="45.463999999999999"/>
    <x v="4"/>
  </r>
  <r>
    <x v="0"/>
    <x v="0"/>
    <s v="USD"/>
    <n v="1414879303"/>
    <n v="1412287303"/>
    <b v="0"/>
    <n v="43"/>
    <b v="1"/>
    <s v="music/rock"/>
    <n v="1.07"/>
    <n v="99.534999999999997"/>
    <x v="4"/>
  </r>
  <r>
    <x v="0"/>
    <x v="0"/>
    <s v="USD"/>
    <n v="1365489000"/>
    <n v="1362776043"/>
    <b v="0"/>
    <n v="205"/>
    <b v="1"/>
    <s v="music/rock"/>
    <n v="1.1512214285714286"/>
    <n v="39.31"/>
    <x v="4"/>
  </r>
  <r>
    <x v="0"/>
    <x v="0"/>
    <s v="USD"/>
    <n v="1331441940"/>
    <n v="1326810211"/>
    <b v="0"/>
    <n v="23"/>
    <b v="1"/>
    <s v="music/rock"/>
    <n v="1.3711066666666665"/>
    <n v="89.42"/>
    <x v="4"/>
  </r>
  <r>
    <x v="0"/>
    <x v="0"/>
    <s v="USD"/>
    <n v="1344358860"/>
    <n v="1343682681"/>
    <b v="0"/>
    <n v="19"/>
    <b v="1"/>
    <s v="music/rock"/>
    <n v="1.5571428571428572"/>
    <n v="28.684000000000001"/>
    <x v="4"/>
  </r>
  <r>
    <x v="0"/>
    <x v="0"/>
    <s v="USD"/>
    <n v="1387601040"/>
    <n v="1386806254"/>
    <b v="0"/>
    <n v="14"/>
    <b v="1"/>
    <s v="music/rock"/>
    <n v="1.0874999999999999"/>
    <n v="31.071000000000002"/>
    <x v="4"/>
  </r>
  <r>
    <x v="0"/>
    <x v="0"/>
    <s v="USD"/>
    <n v="1402290000"/>
    <n v="1399666342"/>
    <b v="0"/>
    <n v="38"/>
    <b v="1"/>
    <s v="music/rock"/>
    <n v="1.3405"/>
    <n v="70.552999999999997"/>
    <x v="4"/>
  </r>
  <r>
    <x v="0"/>
    <x v="0"/>
    <s v="USD"/>
    <n v="1430712060"/>
    <n v="1427753265"/>
    <b v="0"/>
    <n v="78"/>
    <b v="1"/>
    <s v="music/rock"/>
    <n v="1"/>
    <n v="224.12799999999999"/>
    <x v="4"/>
  </r>
  <r>
    <x v="0"/>
    <x v="0"/>
    <s v="USD"/>
    <n v="1349477050"/>
    <n v="1346885050"/>
    <b v="0"/>
    <n v="69"/>
    <b v="1"/>
    <s v="music/rock"/>
    <n v="1.1916666666666667"/>
    <n v="51.811999999999998"/>
    <x v="4"/>
  </r>
  <r>
    <x v="0"/>
    <x v="0"/>
    <s v="USD"/>
    <n v="1427062852"/>
    <n v="1424474452"/>
    <b v="0"/>
    <n v="33"/>
    <b v="1"/>
    <s v="music/rock"/>
    <n v="1.7949999999999999"/>
    <n v="43.515000000000001"/>
    <x v="4"/>
  </r>
  <r>
    <x v="0"/>
    <x v="0"/>
    <s v="USD"/>
    <n v="1271573940"/>
    <n v="1268459318"/>
    <b v="0"/>
    <n v="54"/>
    <b v="1"/>
    <s v="music/rock"/>
    <n v="1.3438124999999999"/>
    <n v="39.817"/>
    <x v="4"/>
  </r>
  <r>
    <x v="0"/>
    <x v="0"/>
    <s v="USD"/>
    <n v="1351495284"/>
    <n v="1349335284"/>
    <b v="0"/>
    <n v="99"/>
    <b v="1"/>
    <s v="music/rock"/>
    <n v="1.0043200000000001"/>
    <n v="126.80800000000001"/>
    <x v="4"/>
  </r>
  <r>
    <x v="0"/>
    <x v="0"/>
    <s v="USD"/>
    <n v="1332719730"/>
    <n v="1330908930"/>
    <b v="0"/>
    <n v="49"/>
    <b v="1"/>
    <s v="music/rock"/>
    <n v="1.0145454545454546"/>
    <n v="113.878"/>
    <x v="4"/>
  </r>
  <r>
    <x v="0"/>
    <x v="0"/>
    <s v="USD"/>
    <n v="1329248940"/>
    <n v="1326972107"/>
    <b v="0"/>
    <n v="11"/>
    <b v="1"/>
    <s v="music/rock"/>
    <n v="1.0333333333333334"/>
    <n v="28.181999999999999"/>
    <x v="4"/>
  </r>
  <r>
    <x v="0"/>
    <x v="0"/>
    <s v="USD"/>
    <n v="1340641440"/>
    <n v="1339549982"/>
    <b v="0"/>
    <n v="38"/>
    <b v="1"/>
    <s v="music/rock"/>
    <n v="1.07"/>
    <n v="36.604999999999997"/>
    <x v="4"/>
  </r>
  <r>
    <x v="0"/>
    <x v="1"/>
    <s v="GBP"/>
    <n v="1468437240"/>
    <n v="1463253240"/>
    <b v="0"/>
    <n v="16"/>
    <b v="1"/>
    <s v="music/rock"/>
    <n v="1.04"/>
    <n v="32.5"/>
    <x v="4"/>
  </r>
  <r>
    <x v="0"/>
    <x v="0"/>
    <s v="USD"/>
    <n v="1363952225"/>
    <n v="1361363825"/>
    <b v="0"/>
    <n v="32"/>
    <b v="1"/>
    <s v="music/rock"/>
    <n v="1.0783333333333334"/>
    <n v="60.655999999999999"/>
    <x v="4"/>
  </r>
  <r>
    <x v="0"/>
    <x v="0"/>
    <s v="USD"/>
    <n v="1335540694"/>
    <n v="1332948694"/>
    <b v="0"/>
    <n v="20"/>
    <b v="1"/>
    <s v="music/rock"/>
    <n v="2.3333333333333335"/>
    <n v="175"/>
    <x v="4"/>
  </r>
  <r>
    <x v="0"/>
    <x v="0"/>
    <s v="USD"/>
    <n v="1327133580"/>
    <n v="1321978335"/>
    <b v="0"/>
    <n v="154"/>
    <b v="1"/>
    <s v="music/rock"/>
    <n v="1.0060706666666666"/>
    <n v="97.994"/>
    <x v="4"/>
  </r>
  <r>
    <x v="0"/>
    <x v="0"/>
    <s v="USD"/>
    <n v="1397941475"/>
    <n v="1395349475"/>
    <b v="0"/>
    <n v="41"/>
    <b v="1"/>
    <s v="music/rock"/>
    <n v="1.0166666666666666"/>
    <n v="148.78"/>
    <x v="4"/>
  </r>
  <r>
    <x v="0"/>
    <x v="0"/>
    <s v="USD"/>
    <n v="1372651140"/>
    <n v="1369770292"/>
    <b v="0"/>
    <n v="75"/>
    <b v="1"/>
    <s v="music/rock"/>
    <n v="1.3101818181818181"/>
    <n v="96.08"/>
    <x v="4"/>
  </r>
  <r>
    <x v="0"/>
    <x v="0"/>
    <s v="USD"/>
    <n v="1337396400"/>
    <n v="1333709958"/>
    <b v="0"/>
    <n v="40"/>
    <b v="1"/>
    <s v="music/rock"/>
    <n v="1.1725000000000001"/>
    <n v="58.625"/>
    <x v="4"/>
  </r>
  <r>
    <x v="0"/>
    <x v="0"/>
    <s v="USD"/>
    <n v="1381108918"/>
    <n v="1378516918"/>
    <b v="0"/>
    <n v="46"/>
    <b v="1"/>
    <s v="music/rock"/>
    <n v="1.009304"/>
    <n v="109.70699999999999"/>
    <x v="4"/>
  </r>
  <r>
    <x v="0"/>
    <x v="0"/>
    <s v="USD"/>
    <n v="1398988662"/>
    <n v="1396396662"/>
    <b v="0"/>
    <n v="62"/>
    <b v="1"/>
    <s v="music/rock"/>
    <n v="1.218"/>
    <n v="49.113"/>
    <x v="4"/>
  </r>
  <r>
    <x v="0"/>
    <x v="0"/>
    <s v="USD"/>
    <n v="1326835985"/>
    <n v="1324243985"/>
    <b v="0"/>
    <n v="61"/>
    <b v="1"/>
    <s v="music/rock"/>
    <n v="1.454"/>
    <n v="47.671999999999997"/>
    <x v="4"/>
  </r>
  <r>
    <x v="0"/>
    <x v="0"/>
    <s v="USD"/>
    <n v="1348337956"/>
    <n v="1345745956"/>
    <b v="0"/>
    <n v="96"/>
    <b v="1"/>
    <s v="music/rock"/>
    <n v="1.166166"/>
    <n v="60.738"/>
    <x v="4"/>
  </r>
  <r>
    <x v="0"/>
    <x v="0"/>
    <s v="USD"/>
    <n v="1474694787"/>
    <n v="1472102787"/>
    <b v="0"/>
    <n v="190"/>
    <b v="1"/>
    <s v="music/metal"/>
    <n v="1.2041660000000001"/>
    <n v="63.377000000000002"/>
    <x v="4"/>
  </r>
  <r>
    <x v="0"/>
    <x v="0"/>
    <s v="USD"/>
    <n v="1415653663"/>
    <n v="1413058063"/>
    <b v="1"/>
    <n v="94"/>
    <b v="1"/>
    <s v="music/metal"/>
    <n v="1.0132000000000001"/>
    <n v="53.893999999999998"/>
    <x v="4"/>
  </r>
  <r>
    <x v="0"/>
    <x v="5"/>
    <s v="CAD"/>
    <n v="1381723140"/>
    <n v="1378735983"/>
    <b v="1"/>
    <n v="39"/>
    <b v="1"/>
    <s v="music/metal"/>
    <n v="1.0431999999999999"/>
    <n v="66.872"/>
    <x v="4"/>
  </r>
  <r>
    <x v="0"/>
    <x v="0"/>
    <s v="USD"/>
    <n v="1481184000"/>
    <n v="1479708680"/>
    <b v="0"/>
    <n v="127"/>
    <b v="1"/>
    <s v="music/metal"/>
    <n v="2.6713333333333331"/>
    <n v="63.101999999999997"/>
    <x v="4"/>
  </r>
  <r>
    <x v="0"/>
    <x v="0"/>
    <s v="USD"/>
    <n v="1414817940"/>
    <n v="1411489552"/>
    <b v="1"/>
    <n v="159"/>
    <b v="1"/>
    <s v="music/metal"/>
    <n v="1.9413333333333334"/>
    <n v="36.628999999999998"/>
    <x v="4"/>
  </r>
  <r>
    <x v="0"/>
    <x v="0"/>
    <s v="USD"/>
    <n v="1473047940"/>
    <n v="1469595396"/>
    <b v="0"/>
    <n v="177"/>
    <b v="1"/>
    <s v="music/metal"/>
    <n v="1.203802"/>
    <n v="34.006"/>
    <x v="4"/>
  </r>
  <r>
    <x v="0"/>
    <x v="1"/>
    <s v="GBP"/>
    <n v="1394460000"/>
    <n v="1393233855"/>
    <b v="0"/>
    <n v="47"/>
    <b v="1"/>
    <s v="music/metal"/>
    <n v="1.2200090909090908"/>
    <n v="28.553000000000001"/>
    <x v="4"/>
  </r>
  <r>
    <x v="0"/>
    <x v="0"/>
    <s v="USD"/>
    <n v="1436555376"/>
    <n v="1433963376"/>
    <b v="0"/>
    <n v="1"/>
    <b v="1"/>
    <s v="music/metal"/>
    <n v="1"/>
    <n v="10"/>
    <x v="4"/>
  </r>
  <r>
    <x v="0"/>
    <x v="0"/>
    <s v="USD"/>
    <n v="1429038033"/>
    <n v="1426446033"/>
    <b v="0"/>
    <n v="16"/>
    <b v="1"/>
    <s v="music/metal"/>
    <n v="1"/>
    <n v="18.75"/>
    <x v="4"/>
  </r>
  <r>
    <x v="0"/>
    <x v="0"/>
    <s v="USD"/>
    <n v="1426473264"/>
    <n v="1424057664"/>
    <b v="0"/>
    <n v="115"/>
    <b v="1"/>
    <s v="music/metal"/>
    <n v="1.1990000000000001"/>
    <n v="41.704000000000001"/>
    <x v="4"/>
  </r>
  <r>
    <x v="0"/>
    <x v="0"/>
    <s v="USD"/>
    <n v="1461560340"/>
    <n v="1458762717"/>
    <b v="0"/>
    <n v="133"/>
    <b v="1"/>
    <s v="music/metal"/>
    <n v="1.55175"/>
    <n v="46.668999999999997"/>
    <x v="4"/>
  </r>
  <r>
    <x v="0"/>
    <x v="6"/>
    <s v="EUR"/>
    <n v="1469994300"/>
    <n v="1464815253"/>
    <b v="0"/>
    <n v="70"/>
    <b v="1"/>
    <s v="music/metal"/>
    <n v="1.3045"/>
    <n v="37.271000000000001"/>
    <x v="4"/>
  </r>
  <r>
    <x v="0"/>
    <x v="0"/>
    <s v="USD"/>
    <n v="1477342800"/>
    <n v="1476386395"/>
    <b v="0"/>
    <n v="62"/>
    <b v="1"/>
    <s v="music/metal"/>
    <n v="1.0497142857142858"/>
    <n v="59.258000000000003"/>
    <x v="4"/>
  </r>
  <r>
    <x v="0"/>
    <x v="0"/>
    <s v="USD"/>
    <n v="1424116709"/>
    <n v="1421524709"/>
    <b v="0"/>
    <n v="10"/>
    <b v="1"/>
    <s v="music/metal"/>
    <n v="1"/>
    <n v="30"/>
    <x v="4"/>
  </r>
  <r>
    <x v="0"/>
    <x v="0"/>
    <s v="USD"/>
    <n v="1482901546"/>
    <n v="1480309546"/>
    <b v="0"/>
    <n v="499"/>
    <b v="1"/>
    <s v="music/metal"/>
    <n v="1.1822050359712231"/>
    <n v="65.861999999999995"/>
    <x v="4"/>
  </r>
  <r>
    <x v="0"/>
    <x v="0"/>
    <s v="USD"/>
    <n v="1469329217"/>
    <n v="1466737217"/>
    <b v="0"/>
    <n v="47"/>
    <b v="1"/>
    <s v="music/metal"/>
    <n v="1.0344827586206897"/>
    <n v="31.914999999999999"/>
    <x v="4"/>
  </r>
  <r>
    <x v="0"/>
    <x v="12"/>
    <s v="EUR"/>
    <n v="1477422000"/>
    <n v="1472282956"/>
    <b v="0"/>
    <n v="28"/>
    <b v="1"/>
    <s v="music/metal"/>
    <n v="2.1800000000000002"/>
    <n v="19.463999999999999"/>
    <x v="4"/>
  </r>
  <r>
    <x v="0"/>
    <x v="3"/>
    <s v="EUR"/>
    <n v="1448463431"/>
    <n v="1444831031"/>
    <b v="0"/>
    <n v="24"/>
    <b v="1"/>
    <s v="music/metal"/>
    <n v="1"/>
    <n v="50"/>
    <x v="4"/>
  </r>
  <r>
    <x v="0"/>
    <x v="1"/>
    <s v="GBP"/>
    <n v="1429138740"/>
    <n v="1426528418"/>
    <b v="0"/>
    <n v="76"/>
    <b v="1"/>
    <s v="music/metal"/>
    <n v="1.4400583333333332"/>
    <n v="22.738"/>
    <x v="4"/>
  </r>
  <r>
    <x v="0"/>
    <x v="0"/>
    <s v="USD"/>
    <n v="1433376000"/>
    <n v="1430768468"/>
    <b v="0"/>
    <n v="98"/>
    <b v="1"/>
    <s v="music/metal"/>
    <n v="1.0467500000000001"/>
    <n v="42.723999999999997"/>
    <x v="4"/>
  </r>
  <r>
    <x v="2"/>
    <x v="0"/>
    <s v="USD"/>
    <n v="1385123713"/>
    <n v="1382528113"/>
    <b v="0"/>
    <n v="48"/>
    <b v="0"/>
    <s v="music/jazz"/>
    <n v="0.18142857142857144"/>
    <n v="52.917000000000002"/>
    <x v="4"/>
  </r>
  <r>
    <x v="2"/>
    <x v="0"/>
    <s v="USD"/>
    <n v="1474067404"/>
    <n v="1471475404"/>
    <b v="0"/>
    <n v="2"/>
    <b v="0"/>
    <s v="music/jazz"/>
    <n v="2.2444444444444444E-2"/>
    <n v="50.5"/>
    <x v="4"/>
  </r>
  <r>
    <x v="2"/>
    <x v="1"/>
    <s v="GBP"/>
    <n v="1384179548"/>
    <n v="1381583948"/>
    <b v="0"/>
    <n v="4"/>
    <b v="0"/>
    <s v="music/jazz"/>
    <n v="3.3999999999999998E-3"/>
    <n v="42.5"/>
    <x v="4"/>
  </r>
  <r>
    <x v="2"/>
    <x v="0"/>
    <s v="USD"/>
    <n v="1329014966"/>
    <n v="1326422966"/>
    <b v="0"/>
    <n v="5"/>
    <b v="0"/>
    <s v="music/jazz"/>
    <n v="4.4999999999999998E-2"/>
    <n v="18"/>
    <x v="4"/>
  </r>
  <r>
    <x v="2"/>
    <x v="0"/>
    <s v="USD"/>
    <n v="1381917540"/>
    <n v="1379990038"/>
    <b v="0"/>
    <n v="79"/>
    <b v="0"/>
    <s v="music/jazz"/>
    <n v="0.41538461538461541"/>
    <n v="34.177"/>
    <x v="4"/>
  </r>
  <r>
    <x v="2"/>
    <x v="0"/>
    <s v="USD"/>
    <n v="1358361197"/>
    <n v="1353177197"/>
    <b v="0"/>
    <n v="2"/>
    <b v="0"/>
    <s v="music/jazz"/>
    <n v="2.0454545454545454E-2"/>
    <n v="22.5"/>
    <x v="4"/>
  </r>
  <r>
    <x v="2"/>
    <x v="0"/>
    <s v="USD"/>
    <n v="1425136200"/>
    <n v="1421853518"/>
    <b v="0"/>
    <n v="11"/>
    <b v="0"/>
    <s v="music/jazz"/>
    <n v="0.18285714285714286"/>
    <n v="58.182000000000002"/>
    <x v="4"/>
  </r>
  <r>
    <x v="2"/>
    <x v="0"/>
    <s v="USD"/>
    <n v="1259643540"/>
    <n v="1254450706"/>
    <b v="0"/>
    <n v="11"/>
    <b v="0"/>
    <s v="music/jazz"/>
    <n v="0.2402"/>
    <n v="109.182"/>
    <x v="4"/>
  </r>
  <r>
    <x v="2"/>
    <x v="0"/>
    <s v="USD"/>
    <n v="1389055198"/>
    <n v="1386463198"/>
    <b v="0"/>
    <n v="1"/>
    <b v="0"/>
    <s v="music/jazz"/>
    <n v="1.1111111111111111E-3"/>
    <n v="50"/>
    <x v="4"/>
  </r>
  <r>
    <x v="2"/>
    <x v="0"/>
    <s v="USD"/>
    <n v="1365448657"/>
    <n v="1362860257"/>
    <b v="0"/>
    <n v="3"/>
    <b v="0"/>
    <s v="music/jazz"/>
    <n v="0.11818181818181818"/>
    <n v="346.66699999999997"/>
    <x v="4"/>
  </r>
  <r>
    <x v="2"/>
    <x v="1"/>
    <s v="GBP"/>
    <n v="1377995523"/>
    <n v="1375403523"/>
    <b v="0"/>
    <n v="5"/>
    <b v="0"/>
    <s v="music/jazz"/>
    <n v="3.0999999999999999E-3"/>
    <n v="12.4"/>
    <x v="4"/>
  </r>
  <r>
    <x v="2"/>
    <x v="0"/>
    <s v="USD"/>
    <n v="1385735295"/>
    <n v="1383139695"/>
    <b v="0"/>
    <n v="12"/>
    <b v="0"/>
    <s v="music/jazz"/>
    <n v="5.4166666666666669E-2"/>
    <n v="27.082999999999998"/>
    <x v="4"/>
  </r>
  <r>
    <x v="2"/>
    <x v="0"/>
    <s v="USD"/>
    <n v="1299786527"/>
    <n v="1295898527"/>
    <b v="0"/>
    <n v="2"/>
    <b v="0"/>
    <s v="music/jazz"/>
    <n v="8.1250000000000003E-3"/>
    <n v="32.5"/>
    <x v="4"/>
  </r>
  <r>
    <x v="2"/>
    <x v="0"/>
    <s v="USD"/>
    <n v="1352610040"/>
    <n v="1349150440"/>
    <b v="0"/>
    <n v="5"/>
    <b v="0"/>
    <s v="music/jazz"/>
    <n v="1.2857142857142857E-2"/>
    <n v="9"/>
    <x v="4"/>
  </r>
  <r>
    <x v="2"/>
    <x v="0"/>
    <s v="USD"/>
    <n v="1367676034"/>
    <n v="1365084034"/>
    <b v="0"/>
    <n v="21"/>
    <b v="0"/>
    <s v="music/jazz"/>
    <n v="0.24333333333333335"/>
    <n v="34.762"/>
    <x v="4"/>
  </r>
  <r>
    <x v="2"/>
    <x v="0"/>
    <s v="USD"/>
    <n v="1442856131"/>
    <n v="1441128131"/>
    <b v="0"/>
    <n v="0"/>
    <b v="0"/>
    <s v="music/jazz"/>
    <n v="0"/>
    <n v="0"/>
    <x v="4"/>
  </r>
  <r>
    <x v="2"/>
    <x v="1"/>
    <s v="GBP"/>
    <n v="1359978927"/>
    <n v="1357127727"/>
    <b v="0"/>
    <n v="45"/>
    <b v="0"/>
    <s v="music/jazz"/>
    <n v="0.40799492385786801"/>
    <n v="28.577999999999999"/>
    <x v="4"/>
  </r>
  <r>
    <x v="2"/>
    <x v="0"/>
    <s v="USD"/>
    <n v="1387479360"/>
    <n v="1384887360"/>
    <b v="0"/>
    <n v="29"/>
    <b v="0"/>
    <s v="music/jazz"/>
    <n v="0.67549999999999999"/>
    <n v="46.585999999999999"/>
    <x v="4"/>
  </r>
  <r>
    <x v="2"/>
    <x v="0"/>
    <s v="USD"/>
    <n v="1293082524"/>
    <n v="1290490524"/>
    <b v="0"/>
    <n v="2"/>
    <b v="0"/>
    <s v="music/jazz"/>
    <n v="1.2999999999999999E-2"/>
    <n v="32.5"/>
    <x v="4"/>
  </r>
  <r>
    <x v="2"/>
    <x v="0"/>
    <s v="USD"/>
    <n v="1338321305"/>
    <n v="1336506905"/>
    <b v="0"/>
    <n v="30"/>
    <b v="0"/>
    <s v="music/jazz"/>
    <n v="0.30666666666666664"/>
    <n v="21.466999999999999"/>
    <x v="4"/>
  </r>
  <r>
    <x v="2"/>
    <x v="0"/>
    <s v="USD"/>
    <n v="1351582938"/>
    <n v="1348731738"/>
    <b v="0"/>
    <n v="8"/>
    <b v="0"/>
    <s v="music/indie rock"/>
    <n v="2.9894179894179893E-2"/>
    <n v="14.125"/>
    <x v="4"/>
  </r>
  <r>
    <x v="2"/>
    <x v="0"/>
    <s v="USD"/>
    <n v="1326520886"/>
    <n v="1322632886"/>
    <b v="0"/>
    <n v="1"/>
    <b v="0"/>
    <s v="music/indie rock"/>
    <n v="8.0000000000000002E-3"/>
    <n v="30"/>
    <x v="4"/>
  </r>
  <r>
    <x v="2"/>
    <x v="0"/>
    <s v="USD"/>
    <n v="1315341550"/>
    <n v="1312490350"/>
    <b v="0"/>
    <n v="14"/>
    <b v="0"/>
    <s v="music/indie rock"/>
    <n v="0.20133333333333334"/>
    <n v="21.571000000000002"/>
    <x v="4"/>
  </r>
  <r>
    <x v="2"/>
    <x v="0"/>
    <s v="USD"/>
    <n v="1456957635"/>
    <n v="1451773635"/>
    <b v="0"/>
    <n v="24"/>
    <b v="0"/>
    <s v="music/indie rock"/>
    <n v="0.4002"/>
    <n v="83.375"/>
    <x v="4"/>
  </r>
  <r>
    <x v="2"/>
    <x v="0"/>
    <s v="USD"/>
    <n v="1336789860"/>
    <n v="1331666146"/>
    <b v="0"/>
    <n v="2"/>
    <b v="0"/>
    <s v="music/indie rock"/>
    <n v="0.01"/>
    <n v="10"/>
    <x v="4"/>
  </r>
  <r>
    <x v="2"/>
    <x v="0"/>
    <s v="USD"/>
    <n v="1483137311"/>
    <n v="1481322911"/>
    <b v="0"/>
    <n v="21"/>
    <b v="0"/>
    <s v="music/indie rock"/>
    <n v="0.75"/>
    <n v="35.713999999999999"/>
    <x v="4"/>
  </r>
  <r>
    <x v="2"/>
    <x v="0"/>
    <s v="USD"/>
    <n v="1473972813"/>
    <n v="1471812813"/>
    <b v="0"/>
    <n v="7"/>
    <b v="0"/>
    <s v="music/indie rock"/>
    <n v="0.41"/>
    <n v="29.286000000000001"/>
    <x v="4"/>
  </r>
  <r>
    <x v="2"/>
    <x v="0"/>
    <s v="USD"/>
    <n v="1338159655"/>
    <n v="1335567655"/>
    <b v="0"/>
    <n v="0"/>
    <b v="0"/>
    <s v="music/indie rock"/>
    <n v="0"/>
    <n v="0"/>
    <x v="4"/>
  </r>
  <r>
    <x v="2"/>
    <x v="0"/>
    <s v="USD"/>
    <n v="1314856800"/>
    <n v="1311789885"/>
    <b v="0"/>
    <n v="4"/>
    <b v="0"/>
    <s v="music/indie rock"/>
    <n v="7.1999999999999995E-2"/>
    <n v="18"/>
    <x v="4"/>
  </r>
  <r>
    <x v="2"/>
    <x v="0"/>
    <s v="USD"/>
    <n v="1412534943"/>
    <n v="1409942943"/>
    <b v="0"/>
    <n v="32"/>
    <b v="0"/>
    <s v="music/indie rock"/>
    <n v="9.4412800000000005E-2"/>
    <n v="73.760000000000005"/>
    <x v="4"/>
  </r>
  <r>
    <x v="2"/>
    <x v="0"/>
    <s v="USD"/>
    <n v="1385055979"/>
    <n v="1382460379"/>
    <b v="0"/>
    <n v="4"/>
    <b v="0"/>
    <s v="music/indie rock"/>
    <n v="4.1666666666666664E-2"/>
    <n v="31.25"/>
    <x v="4"/>
  </r>
  <r>
    <x v="2"/>
    <x v="0"/>
    <s v="USD"/>
    <n v="1408581930"/>
    <n v="1405989930"/>
    <b v="0"/>
    <n v="9"/>
    <b v="0"/>
    <s v="music/indie rock"/>
    <n v="3.2500000000000001E-2"/>
    <n v="28.888999999999999"/>
    <x v="4"/>
  </r>
  <r>
    <x v="2"/>
    <x v="0"/>
    <s v="USD"/>
    <n v="1280635200"/>
    <n v="1273121283"/>
    <b v="0"/>
    <n v="17"/>
    <b v="0"/>
    <s v="music/indie rock"/>
    <n v="0.40749999999999997"/>
    <n v="143.82400000000001"/>
    <x v="4"/>
  </r>
  <r>
    <x v="2"/>
    <x v="0"/>
    <s v="USD"/>
    <n v="1427920363"/>
    <n v="1425331963"/>
    <b v="0"/>
    <n v="5"/>
    <b v="0"/>
    <s v="music/indie rock"/>
    <n v="0.1"/>
    <n v="40"/>
    <x v="4"/>
  </r>
  <r>
    <x v="2"/>
    <x v="0"/>
    <s v="USD"/>
    <n v="1465169610"/>
    <n v="1462577610"/>
    <b v="0"/>
    <n v="53"/>
    <b v="0"/>
    <s v="music/indie rock"/>
    <n v="0.39169999999999999"/>
    <n v="147.81100000000001"/>
    <x v="4"/>
  </r>
  <r>
    <x v="2"/>
    <x v="0"/>
    <s v="USD"/>
    <n v="1287975829"/>
    <n v="1284087829"/>
    <b v="0"/>
    <n v="7"/>
    <b v="0"/>
    <s v="music/indie rock"/>
    <n v="2.4375000000000001E-2"/>
    <n v="27.856999999999999"/>
    <x v="4"/>
  </r>
  <r>
    <x v="2"/>
    <x v="0"/>
    <s v="USD"/>
    <n v="1440734400"/>
    <n v="1438549026"/>
    <b v="0"/>
    <n v="72"/>
    <b v="0"/>
    <s v="music/indie rock"/>
    <n v="0.4"/>
    <n v="44.444000000000003"/>
    <x v="4"/>
  </r>
  <r>
    <x v="2"/>
    <x v="0"/>
    <s v="USD"/>
    <n v="1354123908"/>
    <n v="1351528308"/>
    <b v="0"/>
    <n v="0"/>
    <b v="0"/>
    <s v="music/indie rock"/>
    <n v="0"/>
    <n v="0"/>
    <x v="4"/>
  </r>
  <r>
    <x v="2"/>
    <x v="0"/>
    <s v="USD"/>
    <n v="1326651110"/>
    <n v="1322763110"/>
    <b v="0"/>
    <n v="2"/>
    <b v="0"/>
    <s v="music/indie rock"/>
    <n v="2.8000000000000001E-2"/>
    <n v="35"/>
    <x v="4"/>
  </r>
  <r>
    <x v="2"/>
    <x v="0"/>
    <s v="USD"/>
    <n v="1306549362"/>
    <n v="1302661362"/>
    <b v="0"/>
    <n v="8"/>
    <b v="0"/>
    <s v="music/indie rock"/>
    <n v="0.37333333333333335"/>
    <n v="35"/>
    <x v="4"/>
  </r>
  <r>
    <x v="2"/>
    <x v="0"/>
    <s v="USD"/>
    <n v="1459365802"/>
    <n v="1456777402"/>
    <b v="0"/>
    <n v="2"/>
    <b v="0"/>
    <s v="music/jazz"/>
    <n v="4.1999999999999997E-3"/>
    <n v="10.5"/>
    <x v="4"/>
  </r>
  <r>
    <x v="2"/>
    <x v="0"/>
    <s v="USD"/>
    <n v="1276024260"/>
    <n v="1272050914"/>
    <b v="0"/>
    <n v="0"/>
    <b v="0"/>
    <s v="music/jazz"/>
    <n v="0"/>
    <n v="0"/>
    <x v="4"/>
  </r>
  <r>
    <x v="2"/>
    <x v="0"/>
    <s v="USD"/>
    <n v="1409412600"/>
    <n v="1404947422"/>
    <b v="0"/>
    <n v="3"/>
    <b v="0"/>
    <s v="music/jazz"/>
    <n v="3.0000000000000001E-3"/>
    <n v="30"/>
    <x v="4"/>
  </r>
  <r>
    <x v="2"/>
    <x v="0"/>
    <s v="USD"/>
    <n v="1348367100"/>
    <n v="1346180780"/>
    <b v="0"/>
    <n v="4"/>
    <b v="0"/>
    <s v="music/jazz"/>
    <n v="3.2000000000000001E-2"/>
    <n v="40"/>
    <x v="4"/>
  </r>
  <r>
    <x v="2"/>
    <x v="0"/>
    <s v="USD"/>
    <n v="1451786137"/>
    <n v="1449194137"/>
    <b v="0"/>
    <n v="3"/>
    <b v="0"/>
    <s v="music/jazz"/>
    <n v="3.0200000000000001E-3"/>
    <n v="50.332999999999998"/>
    <x v="4"/>
  </r>
  <r>
    <x v="2"/>
    <x v="0"/>
    <s v="USD"/>
    <n v="1295847926"/>
    <n v="1290663926"/>
    <b v="0"/>
    <n v="6"/>
    <b v="0"/>
    <s v="music/jazz"/>
    <n v="3.0153846153846153E-2"/>
    <n v="32.667000000000002"/>
    <x v="4"/>
  </r>
  <r>
    <x v="2"/>
    <x v="0"/>
    <s v="USD"/>
    <n v="1394681590"/>
    <n v="1392093190"/>
    <b v="0"/>
    <n v="0"/>
    <b v="0"/>
    <s v="music/jazz"/>
    <n v="0"/>
    <n v="0"/>
    <x v="4"/>
  </r>
  <r>
    <x v="2"/>
    <x v="0"/>
    <s v="USD"/>
    <n v="1315715823"/>
    <n v="1313123823"/>
    <b v="0"/>
    <n v="0"/>
    <b v="0"/>
    <s v="music/jazz"/>
    <n v="0"/>
    <n v="0"/>
    <x v="4"/>
  </r>
  <r>
    <x v="2"/>
    <x v="0"/>
    <s v="USD"/>
    <n v="1280206740"/>
    <n v="1276283655"/>
    <b v="0"/>
    <n v="0"/>
    <b v="0"/>
    <s v="music/jazz"/>
    <n v="0"/>
    <n v="0"/>
    <x v="4"/>
  </r>
  <r>
    <x v="2"/>
    <x v="0"/>
    <s v="USD"/>
    <n v="1343016000"/>
    <n v="1340296440"/>
    <b v="0"/>
    <n v="8"/>
    <b v="0"/>
    <s v="music/jazz"/>
    <n v="3.2500000000000001E-2"/>
    <n v="65"/>
    <x v="4"/>
  </r>
  <r>
    <x v="2"/>
    <x v="1"/>
    <s v="GBP"/>
    <n v="1488546319"/>
    <n v="1483362319"/>
    <b v="0"/>
    <n v="5"/>
    <b v="0"/>
    <s v="music/jazz"/>
    <n v="0.22363636363636363"/>
    <n v="24.6"/>
    <x v="4"/>
  </r>
  <r>
    <x v="2"/>
    <x v="0"/>
    <s v="USD"/>
    <n v="1390522045"/>
    <n v="1388707645"/>
    <b v="0"/>
    <n v="0"/>
    <b v="0"/>
    <s v="music/jazz"/>
    <n v="0"/>
    <n v="0"/>
    <x v="4"/>
  </r>
  <r>
    <x v="2"/>
    <x v="0"/>
    <s v="USD"/>
    <n v="1355197047"/>
    <n v="1350009447"/>
    <b v="0"/>
    <n v="2"/>
    <b v="0"/>
    <s v="music/jazz"/>
    <n v="8.5714285714285719E-3"/>
    <n v="15"/>
    <x v="4"/>
  </r>
  <r>
    <x v="2"/>
    <x v="0"/>
    <s v="USD"/>
    <n v="1336188019"/>
    <n v="1333596019"/>
    <b v="0"/>
    <n v="24"/>
    <b v="0"/>
    <s v="music/jazz"/>
    <n v="6.6066666666666662E-2"/>
    <n v="82.582999999999998"/>
    <x v="4"/>
  </r>
  <r>
    <x v="2"/>
    <x v="0"/>
    <s v="USD"/>
    <n v="1345918747"/>
    <n v="1343326747"/>
    <b v="0"/>
    <n v="0"/>
    <b v="0"/>
    <s v="music/jazz"/>
    <n v="0"/>
    <n v="0"/>
    <x v="4"/>
  </r>
  <r>
    <x v="2"/>
    <x v="0"/>
    <s v="USD"/>
    <n v="1330577940"/>
    <n v="1327853914"/>
    <b v="0"/>
    <n v="9"/>
    <b v="0"/>
    <s v="music/jazz"/>
    <n v="5.7692307692307696E-2"/>
    <n v="41.667000000000002"/>
    <x v="4"/>
  </r>
  <r>
    <x v="2"/>
    <x v="0"/>
    <s v="USD"/>
    <n v="1287723600"/>
    <n v="1284409734"/>
    <b v="0"/>
    <n v="0"/>
    <b v="0"/>
    <s v="music/jazz"/>
    <n v="0"/>
    <n v="0"/>
    <x v="4"/>
  </r>
  <r>
    <x v="2"/>
    <x v="0"/>
    <s v="USD"/>
    <n v="1405305000"/>
    <n v="1402612730"/>
    <b v="0"/>
    <n v="1"/>
    <b v="0"/>
    <s v="music/jazz"/>
    <n v="6.0000000000000001E-3"/>
    <n v="30"/>
    <x v="4"/>
  </r>
  <r>
    <x v="2"/>
    <x v="1"/>
    <s v="GBP"/>
    <n v="1417474761"/>
    <n v="1414879161"/>
    <b v="0"/>
    <n v="10"/>
    <b v="0"/>
    <s v="music/jazz"/>
    <n v="5.0256410256410255E-2"/>
    <n v="19.600000000000001"/>
    <x v="4"/>
  </r>
  <r>
    <x v="2"/>
    <x v="0"/>
    <s v="USD"/>
    <n v="1355930645"/>
    <n v="1352906645"/>
    <b v="0"/>
    <n v="1"/>
    <b v="0"/>
    <s v="music/jazz"/>
    <n v="5.0000000000000001E-3"/>
    <n v="100"/>
    <x v="4"/>
  </r>
  <r>
    <x v="2"/>
    <x v="0"/>
    <s v="USD"/>
    <n v="1384448822"/>
    <n v="1381853222"/>
    <b v="0"/>
    <n v="0"/>
    <b v="0"/>
    <s v="music/jazz"/>
    <n v="0"/>
    <n v="0"/>
    <x v="4"/>
  </r>
  <r>
    <x v="2"/>
    <x v="0"/>
    <s v="USD"/>
    <n v="1323666376"/>
    <n v="1320033976"/>
    <b v="0"/>
    <n v="20"/>
    <b v="0"/>
    <s v="music/jazz"/>
    <n v="0.309"/>
    <n v="231.75"/>
    <x v="4"/>
  </r>
  <r>
    <x v="2"/>
    <x v="0"/>
    <s v="USD"/>
    <n v="1412167393"/>
    <n v="1409143393"/>
    <b v="0"/>
    <n v="30"/>
    <b v="0"/>
    <s v="music/jazz"/>
    <n v="0.21037037037037037"/>
    <n v="189.333"/>
    <x v="4"/>
  </r>
  <r>
    <x v="2"/>
    <x v="0"/>
    <s v="USD"/>
    <n v="1416614523"/>
    <n v="1414018923"/>
    <b v="0"/>
    <n v="6"/>
    <b v="0"/>
    <s v="music/jazz"/>
    <n v="2.1999999999999999E-2"/>
    <n v="55"/>
    <x v="4"/>
  </r>
  <r>
    <x v="2"/>
    <x v="0"/>
    <s v="USD"/>
    <n v="1360795069"/>
    <n v="1358203069"/>
    <b v="0"/>
    <n v="15"/>
    <b v="0"/>
    <s v="music/jazz"/>
    <n v="0.109"/>
    <n v="21.8"/>
    <x v="4"/>
  </r>
  <r>
    <x v="2"/>
    <x v="0"/>
    <s v="USD"/>
    <n v="1385590111"/>
    <n v="1382994511"/>
    <b v="0"/>
    <n v="5"/>
    <b v="0"/>
    <s v="music/jazz"/>
    <n v="2.6666666666666668E-2"/>
    <n v="32"/>
    <x v="4"/>
  </r>
  <r>
    <x v="2"/>
    <x v="0"/>
    <s v="USD"/>
    <n v="1278628800"/>
    <n v="1276043330"/>
    <b v="0"/>
    <n v="0"/>
    <b v="0"/>
    <s v="music/jazz"/>
    <n v="0"/>
    <n v="0"/>
    <x v="4"/>
  </r>
  <r>
    <x v="2"/>
    <x v="0"/>
    <s v="USD"/>
    <n v="1337024695"/>
    <n v="1334432695"/>
    <b v="0"/>
    <n v="0"/>
    <b v="0"/>
    <s v="music/jazz"/>
    <n v="0"/>
    <n v="0"/>
    <x v="4"/>
  </r>
  <r>
    <x v="2"/>
    <x v="0"/>
    <s v="USD"/>
    <n v="1353196800"/>
    <n v="1348864913"/>
    <b v="0"/>
    <n v="28"/>
    <b v="0"/>
    <s v="music/jazz"/>
    <n v="0.10862068965517241"/>
    <n v="56.25"/>
    <x v="4"/>
  </r>
  <r>
    <x v="2"/>
    <x v="0"/>
    <s v="USD"/>
    <n v="1333946569"/>
    <n v="1331358169"/>
    <b v="0"/>
    <n v="0"/>
    <b v="0"/>
    <s v="music/jazz"/>
    <n v="0"/>
    <n v="0"/>
    <x v="4"/>
  </r>
  <r>
    <x v="2"/>
    <x v="0"/>
    <s v="USD"/>
    <n v="1277501520"/>
    <n v="1273874306"/>
    <b v="0"/>
    <n v="5"/>
    <b v="0"/>
    <s v="music/jazz"/>
    <n v="0.38333333333333336"/>
    <n v="69"/>
    <x v="4"/>
  </r>
  <r>
    <x v="2"/>
    <x v="1"/>
    <s v="GBP"/>
    <n v="1395007200"/>
    <n v="1392021502"/>
    <b v="0"/>
    <n v="7"/>
    <b v="0"/>
    <s v="music/jazz"/>
    <n v="6.5500000000000003E-2"/>
    <n v="18.713999999999999"/>
    <x v="4"/>
  </r>
  <r>
    <x v="2"/>
    <x v="0"/>
    <s v="USD"/>
    <n v="1363990545"/>
    <n v="1360106145"/>
    <b v="0"/>
    <n v="30"/>
    <b v="0"/>
    <s v="music/jazz"/>
    <n v="0.14536842105263159"/>
    <n v="46.033000000000001"/>
    <x v="4"/>
  </r>
  <r>
    <x v="2"/>
    <x v="0"/>
    <s v="USD"/>
    <n v="1399867409"/>
    <n v="1394683409"/>
    <b v="0"/>
    <n v="2"/>
    <b v="0"/>
    <s v="music/jazz"/>
    <n v="0.06"/>
    <n v="60"/>
    <x v="4"/>
  </r>
  <r>
    <x v="2"/>
    <x v="5"/>
    <s v="CAD"/>
    <n v="1399183200"/>
    <n v="1396633284"/>
    <b v="0"/>
    <n v="30"/>
    <b v="0"/>
    <s v="music/jazz"/>
    <n v="0.30399999999999999"/>
    <n v="50.667000000000002"/>
    <x v="4"/>
  </r>
  <r>
    <x v="2"/>
    <x v="0"/>
    <s v="USD"/>
    <n v="1454054429"/>
    <n v="1451462429"/>
    <b v="0"/>
    <n v="2"/>
    <b v="0"/>
    <s v="music/jazz"/>
    <n v="1.4285714285714285E-2"/>
    <n v="25"/>
    <x v="4"/>
  </r>
  <r>
    <x v="2"/>
    <x v="0"/>
    <s v="USD"/>
    <n v="1326916800"/>
    <n v="1323131689"/>
    <b v="0"/>
    <n v="0"/>
    <b v="0"/>
    <s v="music/jazz"/>
    <n v="0"/>
    <n v="0"/>
    <x v="4"/>
  </r>
  <r>
    <x v="2"/>
    <x v="0"/>
    <s v="USD"/>
    <n v="1383509357"/>
    <n v="1380913757"/>
    <b v="0"/>
    <n v="2"/>
    <b v="0"/>
    <s v="music/jazz"/>
    <n v="1.1428571428571429E-2"/>
    <n v="20"/>
    <x v="4"/>
  </r>
  <r>
    <x v="2"/>
    <x v="0"/>
    <s v="USD"/>
    <n v="1346585448"/>
    <n v="1343993448"/>
    <b v="0"/>
    <n v="1"/>
    <b v="0"/>
    <s v="music/jazz"/>
    <n v="3.5714285714285713E-3"/>
    <n v="25"/>
    <x v="4"/>
  </r>
  <r>
    <x v="2"/>
    <x v="0"/>
    <s v="USD"/>
    <n v="1372622280"/>
    <n v="1369246738"/>
    <b v="0"/>
    <n v="2"/>
    <b v="0"/>
    <s v="music/jazz"/>
    <n v="1.4545454545454545E-2"/>
    <n v="20"/>
    <x v="4"/>
  </r>
  <r>
    <x v="2"/>
    <x v="0"/>
    <s v="USD"/>
    <n v="1439251926"/>
    <n v="1435363926"/>
    <b v="0"/>
    <n v="14"/>
    <b v="0"/>
    <s v="technology/wearables"/>
    <n v="0.17155555555555554"/>
    <n v="110.286"/>
    <x v="2"/>
  </r>
  <r>
    <x v="2"/>
    <x v="0"/>
    <s v="USD"/>
    <n v="1486693145"/>
    <n v="1484101145"/>
    <b v="0"/>
    <n v="31"/>
    <b v="0"/>
    <s v="technology/wearables"/>
    <n v="2.3220000000000001E-2"/>
    <n v="37.451999999999998"/>
    <x v="2"/>
  </r>
  <r>
    <x v="2"/>
    <x v="0"/>
    <s v="USD"/>
    <n v="1455826460"/>
    <n v="1452716060"/>
    <b v="0"/>
    <n v="16"/>
    <b v="0"/>
    <s v="technology/wearables"/>
    <n v="8.9066666666666669E-2"/>
    <n v="41.75"/>
    <x v="2"/>
  </r>
  <r>
    <x v="2"/>
    <x v="0"/>
    <s v="USD"/>
    <n v="1480438905"/>
    <n v="1477843305"/>
    <b v="0"/>
    <n v="12"/>
    <b v="0"/>
    <s v="technology/wearables"/>
    <n v="9.633333333333334E-2"/>
    <n v="24.082999999999998"/>
    <x v="2"/>
  </r>
  <r>
    <x v="2"/>
    <x v="0"/>
    <s v="USD"/>
    <n v="1460988000"/>
    <n v="1458050450"/>
    <b v="0"/>
    <n v="96"/>
    <b v="0"/>
    <s v="technology/wearables"/>
    <n v="0.13325999999999999"/>
    <n v="69.406000000000006"/>
    <x v="2"/>
  </r>
  <r>
    <x v="2"/>
    <x v="6"/>
    <s v="EUR"/>
    <n v="1487462340"/>
    <n v="1482958626"/>
    <b v="0"/>
    <n v="16"/>
    <b v="0"/>
    <s v="technology/wearables"/>
    <n v="2.4840000000000001E-2"/>
    <n v="155.25"/>
    <x v="2"/>
  </r>
  <r>
    <x v="2"/>
    <x v="0"/>
    <s v="USD"/>
    <n v="1473444048"/>
    <n v="1470852048"/>
    <b v="0"/>
    <n v="5"/>
    <b v="0"/>
    <s v="technology/wearables"/>
    <n v="1.9066666666666666E-2"/>
    <n v="57.2"/>
    <x v="2"/>
  </r>
  <r>
    <x v="2"/>
    <x v="0"/>
    <s v="USD"/>
    <n v="1467312306"/>
    <n v="1462128306"/>
    <b v="0"/>
    <n v="0"/>
    <b v="0"/>
    <s v="technology/wearables"/>
    <n v="0"/>
    <n v="0"/>
    <x v="2"/>
  </r>
  <r>
    <x v="2"/>
    <x v="9"/>
    <s v="EUR"/>
    <n v="1457812364"/>
    <n v="1455220364"/>
    <b v="0"/>
    <n v="8"/>
    <b v="0"/>
    <s v="technology/wearables"/>
    <n v="0.12"/>
    <n v="60"/>
    <x v="2"/>
  </r>
  <r>
    <x v="2"/>
    <x v="12"/>
    <s v="EUR"/>
    <n v="1456016576"/>
    <n v="1450832576"/>
    <b v="0"/>
    <n v="7"/>
    <b v="0"/>
    <s v="technology/wearables"/>
    <n v="1.3650000000000001E-2"/>
    <n v="39"/>
    <x v="2"/>
  </r>
  <r>
    <x v="2"/>
    <x v="5"/>
    <s v="CAD"/>
    <n v="1453053661"/>
    <n v="1450461661"/>
    <b v="0"/>
    <n v="24"/>
    <b v="0"/>
    <s v="technology/wearables"/>
    <n v="0.28039999999999998"/>
    <n v="58.417000000000002"/>
    <x v="2"/>
  </r>
  <r>
    <x v="2"/>
    <x v="0"/>
    <s v="USD"/>
    <n v="1465054872"/>
    <n v="1461166872"/>
    <b v="0"/>
    <n v="121"/>
    <b v="0"/>
    <s v="technology/wearables"/>
    <n v="0.38390000000000002"/>
    <n v="158.636"/>
    <x v="2"/>
  </r>
  <r>
    <x v="2"/>
    <x v="0"/>
    <s v="USD"/>
    <n v="1479483812"/>
    <n v="1476888212"/>
    <b v="0"/>
    <n v="196"/>
    <b v="0"/>
    <s v="technology/wearables"/>
    <n v="0.39942857142857141"/>
    <n v="99.856999999999999"/>
    <x v="2"/>
  </r>
  <r>
    <x v="2"/>
    <x v="0"/>
    <s v="USD"/>
    <n v="1422158199"/>
    <n v="1419566199"/>
    <b v="0"/>
    <n v="5"/>
    <b v="0"/>
    <s v="technology/wearables"/>
    <n v="8.3999999999999995E-3"/>
    <n v="25.2"/>
    <x v="2"/>
  </r>
  <r>
    <x v="2"/>
    <x v="0"/>
    <s v="USD"/>
    <n v="1440100839"/>
    <n v="1436472039"/>
    <b v="0"/>
    <n v="73"/>
    <b v="0"/>
    <s v="technology/wearables"/>
    <n v="0.43406666666666666"/>
    <n v="89.191999999999993"/>
    <x v="2"/>
  </r>
  <r>
    <x v="2"/>
    <x v="0"/>
    <s v="USD"/>
    <n v="1473750300"/>
    <n v="1470294300"/>
    <b v="0"/>
    <n v="93"/>
    <b v="0"/>
    <s v="technology/wearables"/>
    <n v="5.6613333333333335E-2"/>
    <n v="182.624"/>
    <x v="2"/>
  </r>
  <r>
    <x v="2"/>
    <x v="0"/>
    <s v="USD"/>
    <n v="1430081759"/>
    <n v="1424901359"/>
    <b v="0"/>
    <n v="17"/>
    <b v="0"/>
    <s v="technology/wearables"/>
    <n v="1.7219999999999999E-2"/>
    <n v="50.646999999999998"/>
    <x v="2"/>
  </r>
  <r>
    <x v="2"/>
    <x v="0"/>
    <s v="USD"/>
    <n v="1479392133"/>
    <n v="1476710133"/>
    <b v="0"/>
    <n v="7"/>
    <b v="0"/>
    <s v="technology/wearables"/>
    <n v="1.9416666666666665E-2"/>
    <n v="33.286000000000001"/>
    <x v="2"/>
  </r>
  <r>
    <x v="2"/>
    <x v="0"/>
    <s v="USD"/>
    <n v="1428641940"/>
    <n v="1426792563"/>
    <b v="0"/>
    <n v="17"/>
    <b v="0"/>
    <s v="technology/wearables"/>
    <n v="0.11328275684711328"/>
    <n v="51.823999999999998"/>
    <x v="2"/>
  </r>
  <r>
    <x v="2"/>
    <x v="0"/>
    <s v="USD"/>
    <n v="1421640665"/>
    <n v="1419048665"/>
    <b v="0"/>
    <n v="171"/>
    <b v="0"/>
    <s v="technology/wearables"/>
    <n v="0.3886"/>
    <n v="113.626"/>
    <x v="2"/>
  </r>
  <r>
    <x v="2"/>
    <x v="0"/>
    <s v="USD"/>
    <n v="1489500155"/>
    <n v="1485874955"/>
    <b v="0"/>
    <n v="188"/>
    <b v="0"/>
    <s v="technology/wearables"/>
    <n v="0.46100628930817611"/>
    <n v="136.46299999999999"/>
    <x v="2"/>
  </r>
  <r>
    <x v="2"/>
    <x v="0"/>
    <s v="USD"/>
    <n v="1487617200"/>
    <n v="1483634335"/>
    <b v="0"/>
    <n v="110"/>
    <b v="0"/>
    <s v="technology/wearables"/>
    <n v="0.42188421052631581"/>
    <n v="364.35500000000002"/>
    <x v="2"/>
  </r>
  <r>
    <x v="2"/>
    <x v="0"/>
    <s v="USD"/>
    <n v="1455210353"/>
    <n v="1451927153"/>
    <b v="0"/>
    <n v="37"/>
    <b v="0"/>
    <s v="technology/wearables"/>
    <n v="0.2848"/>
    <n v="19.242999999999999"/>
    <x v="2"/>
  </r>
  <r>
    <x v="2"/>
    <x v="0"/>
    <s v="USD"/>
    <n v="1476717319"/>
    <n v="1473693319"/>
    <b v="0"/>
    <n v="9"/>
    <b v="0"/>
    <s v="technology/wearables"/>
    <n v="1.0771428571428571E-2"/>
    <n v="41.889000000000003"/>
    <x v="2"/>
  </r>
  <r>
    <x v="2"/>
    <x v="5"/>
    <s v="CAD"/>
    <n v="1441119919"/>
    <n v="1437663919"/>
    <b v="0"/>
    <n v="29"/>
    <b v="0"/>
    <s v="technology/wearables"/>
    <n v="7.9909090909090902E-3"/>
    <n v="30.31"/>
    <x v="2"/>
  </r>
  <r>
    <x v="2"/>
    <x v="0"/>
    <s v="USD"/>
    <n v="1477454340"/>
    <n v="1474676646"/>
    <b v="0"/>
    <n v="6"/>
    <b v="0"/>
    <s v="technology/wearables"/>
    <n v="1.192E-2"/>
    <n v="49.667000000000002"/>
    <x v="2"/>
  </r>
  <r>
    <x v="2"/>
    <x v="0"/>
    <s v="USD"/>
    <n v="1475766932"/>
    <n v="1473174932"/>
    <b v="0"/>
    <n v="30"/>
    <b v="0"/>
    <s v="technology/wearables"/>
    <n v="0.14799999999999999"/>
    <n v="59.2"/>
    <x v="2"/>
  </r>
  <r>
    <x v="2"/>
    <x v="0"/>
    <s v="USD"/>
    <n v="1461301574"/>
    <n v="1456121174"/>
    <b v="0"/>
    <n v="81"/>
    <b v="0"/>
    <s v="technology/wearables"/>
    <n v="0.17810000000000001"/>
    <n v="43.975000000000001"/>
    <x v="2"/>
  </r>
  <r>
    <x v="2"/>
    <x v="0"/>
    <s v="USD"/>
    <n v="1408134034"/>
    <n v="1405542034"/>
    <b v="0"/>
    <n v="4"/>
    <b v="0"/>
    <s v="technology/wearables"/>
    <n v="1.325E-2"/>
    <n v="26.5"/>
    <x v="2"/>
  </r>
  <r>
    <x v="2"/>
    <x v="14"/>
    <s v="MXN"/>
    <n v="1486624607"/>
    <n v="1483773407"/>
    <b v="0"/>
    <n v="11"/>
    <b v="0"/>
    <s v="technology/wearables"/>
    <n v="0.46666666666666667"/>
    <n v="1272.7270000000001"/>
    <x v="2"/>
  </r>
  <r>
    <x v="2"/>
    <x v="5"/>
    <s v="CAD"/>
    <n v="1485147540"/>
    <n v="1481951853"/>
    <b v="0"/>
    <n v="14"/>
    <b v="0"/>
    <s v="technology/wearables"/>
    <n v="0.4592"/>
    <n v="164"/>
    <x v="2"/>
  </r>
  <r>
    <x v="2"/>
    <x v="0"/>
    <s v="USD"/>
    <n v="1433178060"/>
    <n v="1429290060"/>
    <b v="0"/>
    <n v="5"/>
    <b v="0"/>
    <s v="technology/wearables"/>
    <n v="2.2599999999999999E-3"/>
    <n v="45.2"/>
    <x v="2"/>
  </r>
  <r>
    <x v="2"/>
    <x v="0"/>
    <s v="USD"/>
    <n v="1409813940"/>
    <n v="1407271598"/>
    <b v="0"/>
    <n v="45"/>
    <b v="0"/>
    <s v="technology/wearables"/>
    <n v="0.34625"/>
    <n v="153.88900000000001"/>
    <x v="2"/>
  </r>
  <r>
    <x v="2"/>
    <x v="0"/>
    <s v="USD"/>
    <n v="1447032093"/>
    <n v="1441844493"/>
    <b v="0"/>
    <n v="8"/>
    <b v="0"/>
    <s v="technology/wearables"/>
    <n v="2.0549999999999999E-2"/>
    <n v="51.375"/>
    <x v="2"/>
  </r>
  <r>
    <x v="2"/>
    <x v="0"/>
    <s v="USD"/>
    <n v="1458925156"/>
    <n v="1456336756"/>
    <b v="0"/>
    <n v="3"/>
    <b v="0"/>
    <s v="technology/wearables"/>
    <n v="5.5999999999999999E-3"/>
    <n v="93.332999999999998"/>
    <x v="2"/>
  </r>
  <r>
    <x v="2"/>
    <x v="0"/>
    <s v="USD"/>
    <n v="1467132185"/>
    <n v="1461948185"/>
    <b v="0"/>
    <n v="24"/>
    <b v="0"/>
    <s v="technology/wearables"/>
    <n v="2.6069999999999999E-2"/>
    <n v="108.625"/>
    <x v="2"/>
  </r>
  <r>
    <x v="2"/>
    <x v="2"/>
    <s v="AUD"/>
    <n v="1439515497"/>
    <n v="1435627497"/>
    <b v="0"/>
    <n v="18"/>
    <b v="0"/>
    <s v="technology/wearables"/>
    <n v="1.9259999999999999E-2"/>
    <n v="160.5"/>
    <x v="2"/>
  </r>
  <r>
    <x v="2"/>
    <x v="15"/>
    <s v="EUR"/>
    <n v="1456094197"/>
    <n v="1453502197"/>
    <b v="0"/>
    <n v="12"/>
    <b v="0"/>
    <s v="technology/wearables"/>
    <n v="0.33666666666666667"/>
    <n v="75.75"/>
    <x v="2"/>
  </r>
  <r>
    <x v="2"/>
    <x v="11"/>
    <s v="SEK"/>
    <n v="1456385101"/>
    <n v="1453793101"/>
    <b v="0"/>
    <n v="123"/>
    <b v="0"/>
    <s v="technology/wearables"/>
    <n v="0.5626326718299024"/>
    <n v="790.83699999999999"/>
    <x v="2"/>
  </r>
  <r>
    <x v="2"/>
    <x v="0"/>
    <s v="USD"/>
    <n v="1466449140"/>
    <n v="1463392828"/>
    <b v="0"/>
    <n v="96"/>
    <b v="0"/>
    <s v="technology/wearables"/>
    <n v="0.82817600000000002"/>
    <n v="301.93900000000002"/>
    <x v="2"/>
  </r>
  <r>
    <x v="2"/>
    <x v="0"/>
    <s v="USD"/>
    <n v="1417387322"/>
    <n v="1413495722"/>
    <b v="0"/>
    <n v="31"/>
    <b v="0"/>
    <s v="technology/wearables"/>
    <n v="0.14860000000000001"/>
    <n v="47.935000000000002"/>
    <x v="2"/>
  </r>
  <r>
    <x v="2"/>
    <x v="0"/>
    <s v="USD"/>
    <n v="1407624222"/>
    <n v="1405032222"/>
    <b v="0"/>
    <n v="4"/>
    <b v="0"/>
    <s v="technology/wearables"/>
    <n v="1.2375123751237513E-4"/>
    <n v="2.75"/>
    <x v="2"/>
  </r>
  <r>
    <x v="2"/>
    <x v="0"/>
    <s v="USD"/>
    <n v="1475431486"/>
    <n v="1472839486"/>
    <b v="0"/>
    <n v="3"/>
    <b v="0"/>
    <s v="technology/wearables"/>
    <n v="1.7142857142857143E-4"/>
    <n v="1"/>
    <x v="2"/>
  </r>
  <r>
    <x v="2"/>
    <x v="3"/>
    <s v="EUR"/>
    <n v="1471985640"/>
    <n v="1469289685"/>
    <b v="0"/>
    <n v="179"/>
    <b v="0"/>
    <s v="technology/wearables"/>
    <n v="0.2950613611721471"/>
    <n v="171.79300000000001"/>
    <x v="2"/>
  </r>
  <r>
    <x v="2"/>
    <x v="0"/>
    <s v="USD"/>
    <n v="1427507208"/>
    <n v="1424918808"/>
    <b v="0"/>
    <n v="3"/>
    <b v="0"/>
    <s v="technology/wearables"/>
    <n v="1.06E-2"/>
    <n v="35.332999999999998"/>
    <x v="2"/>
  </r>
  <r>
    <x v="2"/>
    <x v="12"/>
    <s v="EUR"/>
    <n v="1451602800"/>
    <n v="1449011610"/>
    <b v="0"/>
    <n v="23"/>
    <b v="0"/>
    <s v="technology/wearables"/>
    <n v="6.2933333333333327E-2"/>
    <n v="82.087000000000003"/>
    <x v="2"/>
  </r>
  <r>
    <x v="2"/>
    <x v="1"/>
    <s v="GBP"/>
    <n v="1452384000"/>
    <n v="1447698300"/>
    <b v="0"/>
    <n v="23"/>
    <b v="0"/>
    <s v="technology/wearables"/>
    <n v="0.1275"/>
    <n v="110.87"/>
    <x v="2"/>
  </r>
  <r>
    <x v="2"/>
    <x v="9"/>
    <s v="EUR"/>
    <n v="1403507050"/>
    <n v="1400051050"/>
    <b v="0"/>
    <n v="41"/>
    <b v="0"/>
    <s v="technology/wearables"/>
    <n v="0.13220000000000001"/>
    <n v="161.22"/>
    <x v="2"/>
  </r>
  <r>
    <x v="2"/>
    <x v="13"/>
    <s v="EUR"/>
    <n v="1475310825"/>
    <n v="1472718825"/>
    <b v="0"/>
    <n v="0"/>
    <b v="0"/>
    <s v="technology/wearables"/>
    <n v="0"/>
    <n v="0"/>
    <x v="2"/>
  </r>
  <r>
    <x v="2"/>
    <x v="0"/>
    <s v="USD"/>
    <n v="1475101495"/>
    <n v="1472509495"/>
    <b v="0"/>
    <n v="32"/>
    <b v="0"/>
    <s v="technology/wearables"/>
    <n v="0.16769999999999999"/>
    <n v="52.405999999999999"/>
    <x v="2"/>
  </r>
  <r>
    <x v="2"/>
    <x v="0"/>
    <s v="USD"/>
    <n v="1409770164"/>
    <n v="1407178164"/>
    <b v="0"/>
    <n v="2"/>
    <b v="0"/>
    <s v="technology/wearables"/>
    <n v="1.0399999999999999E-3"/>
    <n v="13"/>
    <x v="2"/>
  </r>
  <r>
    <x v="2"/>
    <x v="1"/>
    <s v="GBP"/>
    <n v="1468349460"/>
    <n v="1466186988"/>
    <b v="0"/>
    <n v="7"/>
    <b v="0"/>
    <s v="technology/wearables"/>
    <n v="4.24E-2"/>
    <n v="30.286000000000001"/>
    <x v="2"/>
  </r>
  <r>
    <x v="2"/>
    <x v="0"/>
    <s v="USD"/>
    <n v="1462655519"/>
    <n v="1457475119"/>
    <b v="0"/>
    <n v="4"/>
    <b v="0"/>
    <s v="technology/wearables"/>
    <n v="4.6699999999999997E-3"/>
    <n v="116.75"/>
    <x v="2"/>
  </r>
  <r>
    <x v="2"/>
    <x v="0"/>
    <s v="USD"/>
    <n v="1478926800"/>
    <n v="1476054568"/>
    <b v="0"/>
    <n v="196"/>
    <b v="0"/>
    <s v="technology/wearables"/>
    <n v="0.25087142857142858"/>
    <n v="89.596999999999994"/>
    <x v="2"/>
  </r>
  <r>
    <x v="2"/>
    <x v="0"/>
    <s v="USD"/>
    <n v="1417388340"/>
    <n v="1412835530"/>
    <b v="0"/>
    <n v="11"/>
    <b v="0"/>
    <s v="technology/wearables"/>
    <n v="2.3345000000000001E-2"/>
    <n v="424.45499999999998"/>
    <x v="2"/>
  </r>
  <r>
    <x v="2"/>
    <x v="0"/>
    <s v="USD"/>
    <n v="1417276800"/>
    <n v="1415140480"/>
    <b v="0"/>
    <n v="9"/>
    <b v="0"/>
    <s v="technology/wearables"/>
    <n v="7.2599999999999998E-2"/>
    <n v="80.667000000000002"/>
    <x v="2"/>
  </r>
  <r>
    <x v="2"/>
    <x v="0"/>
    <s v="USD"/>
    <n v="1406474820"/>
    <n v="1403902060"/>
    <b v="0"/>
    <n v="5"/>
    <b v="0"/>
    <s v="technology/wearables"/>
    <n v="1.6250000000000001E-2"/>
    <n v="13"/>
    <x v="2"/>
  </r>
  <r>
    <x v="2"/>
    <x v="0"/>
    <s v="USD"/>
    <n v="1417145297"/>
    <n v="1414549697"/>
    <b v="0"/>
    <n v="8"/>
    <b v="0"/>
    <s v="technology/wearables"/>
    <n v="1.2999999999999999E-2"/>
    <n v="8.125"/>
    <x v="2"/>
  </r>
  <r>
    <x v="2"/>
    <x v="5"/>
    <s v="CAD"/>
    <n v="1447909401"/>
    <n v="1444017801"/>
    <b v="0"/>
    <n v="229"/>
    <b v="0"/>
    <s v="technology/wearables"/>
    <n v="0.58558333333333334"/>
    <n v="153.428"/>
    <x v="2"/>
  </r>
  <r>
    <x v="2"/>
    <x v="5"/>
    <s v="CAD"/>
    <n v="1415865720"/>
    <n v="1413270690"/>
    <b v="0"/>
    <n v="40"/>
    <b v="0"/>
    <s v="technology/wearables"/>
    <n v="7.7886666666666673E-2"/>
    <n v="292.07499999999999"/>
    <x v="2"/>
  </r>
  <r>
    <x v="1"/>
    <x v="0"/>
    <s v="USD"/>
    <n v="1489537560"/>
    <n v="1484357160"/>
    <b v="0"/>
    <n v="6"/>
    <b v="0"/>
    <s v="technology/wearables"/>
    <n v="2.2157147647256063E-2"/>
    <n v="3304"/>
    <x v="2"/>
  </r>
  <r>
    <x v="1"/>
    <x v="1"/>
    <s v="GBP"/>
    <n v="1485796613"/>
    <n v="1481908613"/>
    <b v="0"/>
    <n v="4"/>
    <b v="0"/>
    <s v="technology/wearables"/>
    <n v="1.04"/>
    <n v="1300"/>
    <x v="2"/>
  </r>
  <r>
    <x v="1"/>
    <x v="0"/>
    <s v="USD"/>
    <n v="1450331940"/>
    <n v="1447777514"/>
    <b v="0"/>
    <n v="22"/>
    <b v="0"/>
    <s v="technology/wearables"/>
    <n v="0.29602960296029601"/>
    <n v="134.54499999999999"/>
    <x v="2"/>
  </r>
  <r>
    <x v="1"/>
    <x v="6"/>
    <s v="EUR"/>
    <n v="1489680061"/>
    <n v="1487091661"/>
    <b v="0"/>
    <n v="15"/>
    <b v="0"/>
    <s v="technology/wearables"/>
    <n v="0.16055"/>
    <n v="214.06700000000001"/>
    <x v="2"/>
  </r>
  <r>
    <x v="1"/>
    <x v="0"/>
    <s v="USD"/>
    <n v="1455814827"/>
    <n v="1453222827"/>
    <b v="0"/>
    <n v="95"/>
    <b v="0"/>
    <s v="technology/wearables"/>
    <n v="0.82208000000000003"/>
    <n v="216.33699999999999"/>
    <x v="2"/>
  </r>
  <r>
    <x v="1"/>
    <x v="0"/>
    <s v="USD"/>
    <n v="1446217183"/>
    <n v="1443538783"/>
    <b v="0"/>
    <n v="161"/>
    <b v="0"/>
    <s v="technology/wearables"/>
    <n v="0.75051000000000001"/>
    <n v="932.31100000000004"/>
    <x v="2"/>
  </r>
  <r>
    <x v="1"/>
    <x v="0"/>
    <s v="USD"/>
    <n v="1418368260"/>
    <n v="1417654672"/>
    <b v="0"/>
    <n v="8"/>
    <b v="0"/>
    <s v="technology/wearables"/>
    <n v="5.8500000000000003E-2"/>
    <n v="29.25"/>
    <x v="2"/>
  </r>
  <r>
    <x v="1"/>
    <x v="0"/>
    <s v="USD"/>
    <n v="1481727623"/>
    <n v="1478095223"/>
    <b v="0"/>
    <n v="76"/>
    <b v="0"/>
    <s v="technology/wearables"/>
    <n v="0.44319999999999998"/>
    <n v="174.947"/>
    <x v="2"/>
  </r>
  <r>
    <x v="1"/>
    <x v="14"/>
    <s v="MXN"/>
    <n v="1482953115"/>
    <n v="1480361115"/>
    <b v="0"/>
    <n v="1"/>
    <b v="0"/>
    <s v="technology/wearables"/>
    <n v="2.6737967914438501E-3"/>
    <n v="250"/>
    <x v="2"/>
  </r>
  <r>
    <x v="1"/>
    <x v="0"/>
    <s v="USD"/>
    <n v="1466346646"/>
    <n v="1463754646"/>
    <b v="0"/>
    <n v="101"/>
    <b v="0"/>
    <s v="technology/wearables"/>
    <n v="0.1313"/>
    <n v="65"/>
    <x v="2"/>
  </r>
  <r>
    <x v="1"/>
    <x v="0"/>
    <s v="USD"/>
    <n v="1473044340"/>
    <n v="1468180462"/>
    <b v="0"/>
    <n v="4"/>
    <b v="0"/>
    <s v="technology/wearables"/>
    <n v="1.9088937093275488E-3"/>
    <n v="55"/>
    <x v="2"/>
  </r>
  <r>
    <x v="1"/>
    <x v="0"/>
    <s v="USD"/>
    <n v="1418938395"/>
    <n v="1415050395"/>
    <b v="0"/>
    <n v="1"/>
    <b v="0"/>
    <s v="technology/wearables"/>
    <n v="3.7499999999999999E-3"/>
    <n v="75"/>
    <x v="2"/>
  </r>
  <r>
    <x v="1"/>
    <x v="0"/>
    <s v="USD"/>
    <n v="1485254052"/>
    <n v="1481366052"/>
    <b v="0"/>
    <n v="775"/>
    <b v="0"/>
    <s v="technology/wearables"/>
    <n v="215.35021"/>
    <n v="1389.356"/>
    <x v="2"/>
  </r>
  <r>
    <x v="1"/>
    <x v="0"/>
    <s v="USD"/>
    <n v="1451419200"/>
    <n v="1449000056"/>
    <b v="0"/>
    <n v="90"/>
    <b v="0"/>
    <s v="technology/wearables"/>
    <n v="0.34527999999999998"/>
    <n v="95.911000000000001"/>
    <x v="2"/>
  </r>
  <r>
    <x v="1"/>
    <x v="0"/>
    <s v="USD"/>
    <n v="1420070615"/>
    <n v="1415750615"/>
    <b v="0"/>
    <n v="16"/>
    <b v="0"/>
    <s v="technology/wearables"/>
    <n v="0.30599999999999999"/>
    <n v="191.25"/>
    <x v="2"/>
  </r>
  <r>
    <x v="1"/>
    <x v="16"/>
    <s v="CHF"/>
    <n v="1448489095"/>
    <n v="1445893495"/>
    <b v="0"/>
    <n v="6"/>
    <b v="0"/>
    <s v="technology/wearables"/>
    <n v="2.6666666666666668E-2"/>
    <n v="40"/>
    <x v="2"/>
  </r>
  <r>
    <x v="1"/>
    <x v="0"/>
    <s v="USD"/>
    <n v="1459992856"/>
    <n v="1456108456"/>
    <b v="0"/>
    <n v="38"/>
    <b v="0"/>
    <s v="technology/wearables"/>
    <n v="2.8420000000000001E-2"/>
    <n v="74.789000000000001"/>
    <x v="2"/>
  </r>
  <r>
    <x v="1"/>
    <x v="0"/>
    <s v="USD"/>
    <n v="1448125935"/>
    <n v="1444666335"/>
    <b v="0"/>
    <n v="355"/>
    <b v="0"/>
    <s v="technology/wearables"/>
    <n v="0.22878799999999999"/>
    <n v="161.11799999999999"/>
    <x v="2"/>
  </r>
  <r>
    <x v="1"/>
    <x v="0"/>
    <s v="USD"/>
    <n v="1468496933"/>
    <n v="1465904933"/>
    <b v="0"/>
    <n v="7"/>
    <b v="0"/>
    <s v="technology/wearables"/>
    <n v="3.1050000000000001E-2"/>
    <n v="88.713999999999999"/>
    <x v="2"/>
  </r>
  <r>
    <x v="1"/>
    <x v="0"/>
    <s v="USD"/>
    <n v="1423092149"/>
    <n v="1420500149"/>
    <b v="0"/>
    <n v="400"/>
    <b v="0"/>
    <s v="technology/wearables"/>
    <n v="0.47333333333333333"/>
    <n v="53.25"/>
    <x v="2"/>
  </r>
  <r>
    <x v="0"/>
    <x v="5"/>
    <s v="CAD"/>
    <n v="1433206020"/>
    <n v="1430617209"/>
    <b v="0"/>
    <n v="30"/>
    <b v="1"/>
    <s v="music/electronic music"/>
    <n v="2.0554838709677421"/>
    <n v="106.2"/>
    <x v="4"/>
  </r>
  <r>
    <x v="0"/>
    <x v="0"/>
    <s v="USD"/>
    <n v="1445054400"/>
    <n v="1443074571"/>
    <b v="1"/>
    <n v="478"/>
    <b v="1"/>
    <s v="music/electronic music"/>
    <n v="3.5180366666666667"/>
    <n v="22.08"/>
    <x v="4"/>
  </r>
  <r>
    <x v="0"/>
    <x v="0"/>
    <s v="USD"/>
    <n v="1431876677"/>
    <n v="1429284677"/>
    <b v="1"/>
    <n v="74"/>
    <b v="1"/>
    <s v="music/electronic music"/>
    <n v="1.149"/>
    <n v="31.053999999999998"/>
    <x v="4"/>
  </r>
  <r>
    <x v="0"/>
    <x v="1"/>
    <s v="GBP"/>
    <n v="1434837861"/>
    <n v="1432245861"/>
    <b v="0"/>
    <n v="131"/>
    <b v="1"/>
    <s v="music/electronic music"/>
    <n v="2.3715000000000002"/>
    <n v="36.206000000000003"/>
    <x v="4"/>
  </r>
  <r>
    <x v="0"/>
    <x v="11"/>
    <s v="SEK"/>
    <n v="1454248563"/>
    <n v="1451656563"/>
    <b v="1"/>
    <n v="61"/>
    <b v="1"/>
    <s v="music/electronic music"/>
    <n v="1.1863774999999999"/>
    <n v="388.976"/>
    <x v="4"/>
  </r>
  <r>
    <x v="0"/>
    <x v="0"/>
    <s v="USD"/>
    <n v="1426532437"/>
    <n v="1423944037"/>
    <b v="1"/>
    <n v="1071"/>
    <b v="1"/>
    <s v="music/electronic music"/>
    <n v="1.099283142857143"/>
    <n v="71.849000000000004"/>
    <x v="4"/>
  </r>
  <r>
    <x v="0"/>
    <x v="1"/>
    <s v="GBP"/>
    <n v="1459414016"/>
    <n v="1456480016"/>
    <b v="1"/>
    <n v="122"/>
    <b v="1"/>
    <s v="music/electronic music"/>
    <n v="1.0000828571428571"/>
    <n v="57.381999999999998"/>
    <x v="4"/>
  </r>
  <r>
    <x v="0"/>
    <x v="0"/>
    <s v="USD"/>
    <n v="1414025347"/>
    <n v="1411433347"/>
    <b v="1"/>
    <n v="111"/>
    <b v="1"/>
    <s v="music/electronic music"/>
    <n v="1.0309292094387414"/>
    <n v="69.667000000000002"/>
    <x v="4"/>
  </r>
  <r>
    <x v="0"/>
    <x v="1"/>
    <s v="GBP"/>
    <n v="1488830400"/>
    <n v="1484924605"/>
    <b v="1"/>
    <n v="255"/>
    <b v="1"/>
    <s v="music/electronic music"/>
    <n v="1.1727000000000001"/>
    <n v="45.988"/>
    <x v="4"/>
  </r>
  <r>
    <x v="0"/>
    <x v="11"/>
    <s v="SEK"/>
    <n v="1428184740"/>
    <n v="1423501507"/>
    <b v="0"/>
    <n v="141"/>
    <b v="1"/>
    <s v="music/electronic music"/>
    <n v="1.1175999999999999"/>
    <n v="79.262"/>
    <x v="4"/>
  </r>
  <r>
    <x v="0"/>
    <x v="0"/>
    <s v="USD"/>
    <n v="1473680149"/>
    <n v="1472470549"/>
    <b v="0"/>
    <n v="159"/>
    <b v="1"/>
    <s v="music/electronic music"/>
    <n v="3.4209999999999998"/>
    <n v="43.030999999999999"/>
    <x v="4"/>
  </r>
  <r>
    <x v="0"/>
    <x v="0"/>
    <s v="USD"/>
    <n v="1450290010"/>
    <n v="1447698010"/>
    <b v="0"/>
    <n v="99"/>
    <b v="1"/>
    <s v="music/electronic music"/>
    <n v="1.0740000000000001"/>
    <n v="108.485"/>
    <x v="4"/>
  </r>
  <r>
    <x v="0"/>
    <x v="0"/>
    <s v="USD"/>
    <n v="1466697625"/>
    <n v="1464105625"/>
    <b v="0"/>
    <n v="96"/>
    <b v="1"/>
    <s v="music/electronic music"/>
    <n v="1.0849703703703704"/>
    <n v="61.03"/>
    <x v="4"/>
  </r>
  <r>
    <x v="0"/>
    <x v="1"/>
    <s v="GBP"/>
    <n v="1481564080"/>
    <n v="1479144880"/>
    <b v="0"/>
    <n v="27"/>
    <b v="1"/>
    <s v="music/electronic music"/>
    <n v="1.0286144578313252"/>
    <n v="50.593000000000004"/>
    <x v="4"/>
  </r>
  <r>
    <x v="0"/>
    <x v="0"/>
    <s v="USD"/>
    <n v="1470369540"/>
    <n v="1467604804"/>
    <b v="0"/>
    <n v="166"/>
    <b v="1"/>
    <s v="music/electronic music"/>
    <n v="1.3000180000000001"/>
    <n v="39.156999999999996"/>
    <x v="4"/>
  </r>
  <r>
    <x v="0"/>
    <x v="0"/>
    <s v="USD"/>
    <n v="1423668220"/>
    <n v="1421076220"/>
    <b v="0"/>
    <n v="76"/>
    <b v="1"/>
    <s v="music/electronic music"/>
    <n v="1.0765217391304347"/>
    <n v="65.158000000000001"/>
    <x v="4"/>
  </r>
  <r>
    <x v="0"/>
    <x v="0"/>
    <s v="USD"/>
    <n v="1357545600"/>
    <n v="1354790790"/>
    <b v="0"/>
    <n v="211"/>
    <b v="1"/>
    <s v="music/electronic music"/>
    <n v="1.1236044444444444"/>
    <n v="23.963000000000001"/>
    <x v="4"/>
  </r>
  <r>
    <x v="0"/>
    <x v="0"/>
    <s v="USD"/>
    <n v="1431925200"/>
    <n v="1429991062"/>
    <b v="0"/>
    <n v="21"/>
    <b v="1"/>
    <s v="music/electronic music"/>
    <n v="1.0209999999999999"/>
    <n v="48.619"/>
    <x v="4"/>
  </r>
  <r>
    <x v="0"/>
    <x v="0"/>
    <s v="USD"/>
    <n v="1458362023"/>
    <n v="1455773623"/>
    <b v="0"/>
    <n v="61"/>
    <b v="1"/>
    <s v="music/electronic music"/>
    <n v="1.4533333333333334"/>
    <n v="35.738"/>
    <x v="4"/>
  </r>
  <r>
    <x v="0"/>
    <x v="0"/>
    <s v="USD"/>
    <n v="1481615940"/>
    <n v="1479436646"/>
    <b v="0"/>
    <n v="30"/>
    <b v="1"/>
    <s v="music/electronic music"/>
    <n v="1.282"/>
    <n v="21.367000000000001"/>
    <x v="4"/>
  </r>
  <r>
    <x v="1"/>
    <x v="0"/>
    <s v="USD"/>
    <n v="1472317209"/>
    <n v="1469725209"/>
    <b v="0"/>
    <n v="1"/>
    <b v="0"/>
    <s v="journalism/audio"/>
    <n v="2.9411764705882353E-3"/>
    <n v="250"/>
    <x v="5"/>
  </r>
  <r>
    <x v="1"/>
    <x v="0"/>
    <s v="USD"/>
    <n v="1406769992"/>
    <n v="1405041992"/>
    <b v="0"/>
    <n v="0"/>
    <b v="0"/>
    <s v="journalism/audio"/>
    <n v="0"/>
    <n v="0"/>
    <x v="5"/>
  </r>
  <r>
    <x v="1"/>
    <x v="0"/>
    <s v="USD"/>
    <n v="1410516000"/>
    <n v="1406824948"/>
    <b v="0"/>
    <n v="1"/>
    <b v="0"/>
    <s v="journalism/audio"/>
    <n v="1.5384615384615385E-2"/>
    <n v="10"/>
    <x v="5"/>
  </r>
  <r>
    <x v="1"/>
    <x v="0"/>
    <s v="USD"/>
    <n v="1432101855"/>
    <n v="1429509855"/>
    <b v="0"/>
    <n v="292"/>
    <b v="0"/>
    <s v="journalism/audio"/>
    <n v="8.5370000000000001E-2"/>
    <n v="29.236000000000001"/>
    <x v="5"/>
  </r>
  <r>
    <x v="1"/>
    <x v="0"/>
    <s v="USD"/>
    <n v="1425587220"/>
    <n v="1420668801"/>
    <b v="0"/>
    <n v="2"/>
    <b v="0"/>
    <s v="journalism/audio"/>
    <n v="8.571428571428571E-4"/>
    <n v="3"/>
    <x v="5"/>
  </r>
  <r>
    <x v="1"/>
    <x v="0"/>
    <s v="USD"/>
    <n v="1408827550"/>
    <n v="1406235550"/>
    <b v="0"/>
    <n v="8"/>
    <b v="0"/>
    <s v="journalism/audio"/>
    <n v="2.6599999999999999E-2"/>
    <n v="33.25"/>
    <x v="5"/>
  </r>
  <r>
    <x v="1"/>
    <x v="12"/>
    <s v="EUR"/>
    <n v="1451161560"/>
    <n v="1447273560"/>
    <b v="0"/>
    <n v="0"/>
    <b v="0"/>
    <s v="journalism/audio"/>
    <n v="0"/>
    <n v="0"/>
    <x v="5"/>
  </r>
  <r>
    <x v="1"/>
    <x v="0"/>
    <s v="USD"/>
    <n v="1415219915"/>
    <n v="1412624315"/>
    <b v="0"/>
    <n v="1"/>
    <b v="0"/>
    <s v="journalism/audio"/>
    <n v="5.0000000000000001E-4"/>
    <n v="1"/>
    <x v="5"/>
  </r>
  <r>
    <x v="1"/>
    <x v="0"/>
    <s v="USD"/>
    <n v="1474766189"/>
    <n v="1471310189"/>
    <b v="0"/>
    <n v="4"/>
    <b v="0"/>
    <s v="journalism/audio"/>
    <n v="1.4133333333333333E-2"/>
    <n v="53"/>
    <x v="5"/>
  </r>
  <r>
    <x v="1"/>
    <x v="0"/>
    <s v="USD"/>
    <n v="1455272445"/>
    <n v="1452680445"/>
    <b v="0"/>
    <n v="0"/>
    <b v="0"/>
    <s v="journalism/audio"/>
    <n v="0"/>
    <n v="0"/>
    <x v="5"/>
  </r>
  <r>
    <x v="1"/>
    <x v="0"/>
    <s v="USD"/>
    <n v="1442257677"/>
    <n v="1439665677"/>
    <b v="0"/>
    <n v="0"/>
    <b v="0"/>
    <s v="journalism/audio"/>
    <n v="0"/>
    <n v="0"/>
    <x v="5"/>
  </r>
  <r>
    <x v="1"/>
    <x v="0"/>
    <s v="USD"/>
    <n v="1409098825"/>
    <n v="1406679625"/>
    <b v="0"/>
    <n v="0"/>
    <b v="0"/>
    <s v="journalism/audio"/>
    <n v="0"/>
    <n v="0"/>
    <x v="5"/>
  </r>
  <r>
    <x v="1"/>
    <x v="0"/>
    <s v="USD"/>
    <n v="1465243740"/>
    <n v="1461438495"/>
    <b v="0"/>
    <n v="0"/>
    <b v="0"/>
    <s v="journalism/audio"/>
    <n v="0"/>
    <n v="0"/>
    <x v="5"/>
  </r>
  <r>
    <x v="1"/>
    <x v="0"/>
    <s v="USD"/>
    <n v="1488773332"/>
    <n v="1486613332"/>
    <b v="0"/>
    <n v="1"/>
    <b v="0"/>
    <s v="journalism/audio"/>
    <n v="0.01"/>
    <n v="15"/>
    <x v="5"/>
  </r>
  <r>
    <x v="1"/>
    <x v="0"/>
    <s v="USD"/>
    <n v="1407708000"/>
    <n v="1405110399"/>
    <b v="0"/>
    <n v="0"/>
    <b v="0"/>
    <s v="journalism/audio"/>
    <n v="0"/>
    <n v="0"/>
    <x v="5"/>
  </r>
  <r>
    <x v="1"/>
    <x v="0"/>
    <s v="USD"/>
    <n v="1457394545"/>
    <n v="1454802545"/>
    <b v="0"/>
    <n v="0"/>
    <b v="0"/>
    <s v="journalism/audio"/>
    <n v="0"/>
    <n v="0"/>
    <x v="5"/>
  </r>
  <r>
    <x v="1"/>
    <x v="0"/>
    <s v="USD"/>
    <n v="1429892177"/>
    <n v="1424711777"/>
    <b v="0"/>
    <n v="0"/>
    <b v="0"/>
    <s v="journalism/audio"/>
    <n v="0"/>
    <n v="0"/>
    <x v="5"/>
  </r>
  <r>
    <x v="1"/>
    <x v="0"/>
    <s v="USD"/>
    <n v="1480888483"/>
    <n v="1478292883"/>
    <b v="0"/>
    <n v="0"/>
    <b v="0"/>
    <s v="journalism/audio"/>
    <n v="0"/>
    <n v="0"/>
    <x v="5"/>
  </r>
  <r>
    <x v="1"/>
    <x v="0"/>
    <s v="USD"/>
    <n v="1427328000"/>
    <n v="1423777043"/>
    <b v="0"/>
    <n v="0"/>
    <b v="0"/>
    <s v="journalism/audio"/>
    <n v="0"/>
    <n v="0"/>
    <x v="5"/>
  </r>
  <r>
    <x v="1"/>
    <x v="0"/>
    <s v="USD"/>
    <n v="1426269456"/>
    <n v="1423681056"/>
    <b v="0"/>
    <n v="0"/>
    <b v="0"/>
    <s v="journalism/audio"/>
    <n v="0"/>
    <n v="0"/>
    <x v="5"/>
  </r>
  <r>
    <x v="1"/>
    <x v="0"/>
    <s v="USD"/>
    <n v="1429134893"/>
    <n v="1426542893"/>
    <b v="0"/>
    <n v="1"/>
    <b v="0"/>
    <s v="journalism/audio"/>
    <n v="0.01"/>
    <n v="50"/>
    <x v="5"/>
  </r>
  <r>
    <x v="1"/>
    <x v="0"/>
    <s v="USD"/>
    <n v="1462150800"/>
    <n v="1456987108"/>
    <b v="0"/>
    <n v="0"/>
    <b v="0"/>
    <s v="journalism/audio"/>
    <n v="0"/>
    <n v="0"/>
    <x v="5"/>
  </r>
  <r>
    <x v="1"/>
    <x v="0"/>
    <s v="USD"/>
    <n v="1468351341"/>
    <n v="1467746541"/>
    <b v="0"/>
    <n v="4"/>
    <b v="0"/>
    <s v="journalism/audio"/>
    <n v="0.95477386934673369"/>
    <n v="47.5"/>
    <x v="5"/>
  </r>
  <r>
    <x v="1"/>
    <x v="0"/>
    <s v="USD"/>
    <n v="1472604262"/>
    <n v="1470012262"/>
    <b v="0"/>
    <n v="0"/>
    <b v="0"/>
    <s v="journalism/audio"/>
    <n v="0"/>
    <n v="0"/>
    <x v="5"/>
  </r>
  <r>
    <x v="2"/>
    <x v="0"/>
    <s v="USD"/>
    <n v="1373174903"/>
    <n v="1369286903"/>
    <b v="0"/>
    <n v="123"/>
    <b v="0"/>
    <s v="games/video games"/>
    <n v="8.9744444444444446E-2"/>
    <n v="65.667000000000002"/>
    <x v="6"/>
  </r>
  <r>
    <x v="2"/>
    <x v="2"/>
    <s v="AUD"/>
    <n v="1392800922"/>
    <n v="1390381722"/>
    <b v="0"/>
    <n v="5"/>
    <b v="0"/>
    <s v="games/video games"/>
    <n v="2.7E-2"/>
    <n v="16.2"/>
    <x v="6"/>
  </r>
  <r>
    <x v="2"/>
    <x v="0"/>
    <s v="USD"/>
    <n v="1375657582"/>
    <n v="1371769582"/>
    <b v="0"/>
    <n v="148"/>
    <b v="0"/>
    <s v="games/video games"/>
    <n v="3.3673333333333333E-2"/>
    <n v="34.128"/>
    <x v="6"/>
  </r>
  <r>
    <x v="2"/>
    <x v="0"/>
    <s v="USD"/>
    <n v="1387657931"/>
    <n v="1385065931"/>
    <b v="0"/>
    <n v="10"/>
    <b v="0"/>
    <s v="games/video games"/>
    <n v="0.26"/>
    <n v="13"/>
    <x v="6"/>
  </r>
  <r>
    <x v="2"/>
    <x v="0"/>
    <s v="USD"/>
    <n v="1460274864"/>
    <n v="1457686464"/>
    <b v="0"/>
    <n v="4"/>
    <b v="0"/>
    <s v="games/video games"/>
    <n v="1.5E-3"/>
    <n v="11.25"/>
    <x v="6"/>
  </r>
  <r>
    <x v="2"/>
    <x v="0"/>
    <s v="USD"/>
    <n v="1385447459"/>
    <n v="1382679059"/>
    <b v="0"/>
    <n v="21"/>
    <b v="0"/>
    <s v="games/video games"/>
    <n v="0.38636363636363635"/>
    <n v="40.475999999999999"/>
    <x v="6"/>
  </r>
  <r>
    <x v="2"/>
    <x v="0"/>
    <s v="USD"/>
    <n v="1349050622"/>
    <n v="1347322622"/>
    <b v="0"/>
    <n v="2"/>
    <b v="0"/>
    <s v="games/video games"/>
    <n v="7.0000000000000001E-3"/>
    <n v="35"/>
    <x v="6"/>
  </r>
  <r>
    <x v="2"/>
    <x v="10"/>
    <s v="NOK"/>
    <n v="1447787093"/>
    <n v="1445191493"/>
    <b v="0"/>
    <n v="0"/>
    <b v="0"/>
    <s v="games/video games"/>
    <n v="0"/>
    <n v="0"/>
    <x v="6"/>
  </r>
  <r>
    <x v="2"/>
    <x v="0"/>
    <s v="USD"/>
    <n v="1391630297"/>
    <n v="1389038297"/>
    <b v="0"/>
    <n v="4"/>
    <b v="0"/>
    <s v="games/video games"/>
    <n v="6.8000000000000005E-4"/>
    <n v="12.75"/>
    <x v="6"/>
  </r>
  <r>
    <x v="2"/>
    <x v="0"/>
    <s v="USD"/>
    <n v="1318806541"/>
    <n v="1316214541"/>
    <b v="0"/>
    <n v="1"/>
    <b v="0"/>
    <s v="games/video games"/>
    <n v="1.3333333333333334E-2"/>
    <n v="10"/>
    <x v="6"/>
  </r>
  <r>
    <x v="2"/>
    <x v="0"/>
    <s v="USD"/>
    <n v="1388808545"/>
    <n v="1386216545"/>
    <b v="0"/>
    <n v="30"/>
    <b v="0"/>
    <s v="games/video games"/>
    <n v="6.3092592592592589E-2"/>
    <n v="113.56699999999999"/>
    <x v="6"/>
  </r>
  <r>
    <x v="2"/>
    <x v="0"/>
    <s v="USD"/>
    <n v="1336340516"/>
    <n v="1333748516"/>
    <b v="0"/>
    <n v="3"/>
    <b v="0"/>
    <s v="games/video games"/>
    <n v="4.4999999999999998E-2"/>
    <n v="15"/>
    <x v="6"/>
  </r>
  <r>
    <x v="2"/>
    <x v="0"/>
    <s v="USD"/>
    <n v="1410426250"/>
    <n v="1405674250"/>
    <b v="0"/>
    <n v="975"/>
    <b v="0"/>
    <s v="games/video games"/>
    <n v="0.62765333333333329"/>
    <n v="48.280999999999999"/>
    <x v="6"/>
  </r>
  <r>
    <x v="2"/>
    <x v="0"/>
    <s v="USD"/>
    <n v="1452744011"/>
    <n v="1450152011"/>
    <b v="0"/>
    <n v="167"/>
    <b v="0"/>
    <s v="games/video games"/>
    <n v="0.29376000000000002"/>
    <n v="43.975999999999999"/>
    <x v="6"/>
  </r>
  <r>
    <x v="2"/>
    <x v="0"/>
    <s v="USD"/>
    <n v="1311309721"/>
    <n v="1307421721"/>
    <b v="0"/>
    <n v="5"/>
    <b v="0"/>
    <s v="games/video games"/>
    <n v="7.4999999999999997E-2"/>
    <n v="9"/>
    <x v="6"/>
  </r>
  <r>
    <x v="2"/>
    <x v="12"/>
    <s v="EUR"/>
    <n v="1463232936"/>
    <n v="1461072936"/>
    <b v="0"/>
    <n v="18"/>
    <b v="0"/>
    <s v="games/video games"/>
    <n v="2.6076923076923077E-2"/>
    <n v="37.667000000000002"/>
    <x v="6"/>
  </r>
  <r>
    <x v="2"/>
    <x v="0"/>
    <s v="USD"/>
    <n v="1399778333"/>
    <n v="1397186333"/>
    <b v="0"/>
    <n v="98"/>
    <b v="0"/>
    <s v="games/video games"/>
    <n v="9.1050000000000006E-2"/>
    <n v="18.582000000000001"/>
    <x v="6"/>
  </r>
  <r>
    <x v="2"/>
    <x v="0"/>
    <s v="USD"/>
    <n v="1422483292"/>
    <n v="1419891292"/>
    <b v="0"/>
    <n v="4"/>
    <b v="0"/>
    <s v="games/video games"/>
    <n v="1.7647058823529413E-4"/>
    <n v="3"/>
    <x v="6"/>
  </r>
  <r>
    <x v="2"/>
    <x v="0"/>
    <s v="USD"/>
    <n v="1344635088"/>
    <n v="1342043088"/>
    <b v="0"/>
    <n v="3"/>
    <b v="0"/>
    <s v="games/video games"/>
    <n v="5.5999999999999999E-3"/>
    <n v="18.667000000000002"/>
    <x v="6"/>
  </r>
  <r>
    <x v="2"/>
    <x v="5"/>
    <s v="CAD"/>
    <n v="1406994583"/>
    <n v="1401810583"/>
    <b v="0"/>
    <n v="1"/>
    <b v="0"/>
    <s v="games/video games"/>
    <n v="8.2000000000000007E-3"/>
    <n v="410"/>
    <x v="6"/>
  </r>
  <r>
    <x v="2"/>
    <x v="0"/>
    <s v="USD"/>
    <n v="1407534804"/>
    <n v="1404942804"/>
    <b v="0"/>
    <n v="0"/>
    <b v="0"/>
    <s v="games/video games"/>
    <n v="0"/>
    <n v="0"/>
    <x v="6"/>
  </r>
  <r>
    <x v="2"/>
    <x v="5"/>
    <s v="CAD"/>
    <n v="1457967975"/>
    <n v="1455379575"/>
    <b v="0"/>
    <n v="9"/>
    <b v="0"/>
    <s v="games/video games"/>
    <n v="3.4200000000000001E-2"/>
    <n v="114"/>
    <x v="6"/>
  </r>
  <r>
    <x v="2"/>
    <x v="0"/>
    <s v="USD"/>
    <n v="1408913291"/>
    <n v="1406321291"/>
    <b v="0"/>
    <n v="2"/>
    <b v="0"/>
    <s v="games/video games"/>
    <n v="8.3333333333333339E-4"/>
    <n v="7.5"/>
    <x v="6"/>
  </r>
  <r>
    <x v="2"/>
    <x v="0"/>
    <s v="USD"/>
    <n v="1402852087"/>
    <n v="1400260087"/>
    <b v="0"/>
    <n v="0"/>
    <b v="0"/>
    <s v="games/video games"/>
    <n v="0"/>
    <n v="0"/>
    <x v="6"/>
  </r>
  <r>
    <x v="2"/>
    <x v="0"/>
    <s v="USD"/>
    <n v="1398366667"/>
    <n v="1395774667"/>
    <b v="0"/>
    <n v="147"/>
    <b v="0"/>
    <s v="games/video games"/>
    <n v="0.14182977777777778"/>
    <n v="43.417000000000002"/>
    <x v="6"/>
  </r>
  <r>
    <x v="2"/>
    <x v="6"/>
    <s v="EUR"/>
    <n v="1435293175"/>
    <n v="1432701175"/>
    <b v="0"/>
    <n v="49"/>
    <b v="0"/>
    <s v="games/video games"/>
    <n v="7.8266666666666665E-2"/>
    <n v="23.959"/>
    <x v="6"/>
  </r>
  <r>
    <x v="2"/>
    <x v="2"/>
    <s v="AUD"/>
    <n v="1432873653"/>
    <n v="1430281653"/>
    <b v="0"/>
    <n v="1"/>
    <b v="0"/>
    <s v="games/video games"/>
    <n v="3.8464497269020693E-4"/>
    <n v="5"/>
    <x v="6"/>
  </r>
  <r>
    <x v="2"/>
    <x v="1"/>
    <s v="GBP"/>
    <n v="1460313672"/>
    <n v="1457725272"/>
    <b v="0"/>
    <n v="2"/>
    <b v="0"/>
    <s v="games/video games"/>
    <n v="0.125"/>
    <n v="12.5"/>
    <x v="6"/>
  </r>
  <r>
    <x v="2"/>
    <x v="0"/>
    <s v="USD"/>
    <n v="1357432638"/>
    <n v="1354840638"/>
    <b v="0"/>
    <n v="7"/>
    <b v="0"/>
    <s v="games/video games"/>
    <n v="1.0500000000000001E-2"/>
    <n v="3"/>
    <x v="6"/>
  </r>
  <r>
    <x v="2"/>
    <x v="5"/>
    <s v="CAD"/>
    <n v="1455232937"/>
    <n v="1453936937"/>
    <b v="0"/>
    <n v="4"/>
    <b v="0"/>
    <s v="games/video games"/>
    <n v="0.14083333333333334"/>
    <n v="10.563000000000001"/>
    <x v="6"/>
  </r>
  <r>
    <x v="2"/>
    <x v="0"/>
    <s v="USD"/>
    <n v="1318180033"/>
    <n v="1315588033"/>
    <b v="0"/>
    <n v="27"/>
    <b v="0"/>
    <s v="games/video games"/>
    <n v="0.18300055555555556"/>
    <n v="122"/>
    <x v="6"/>
  </r>
  <r>
    <x v="2"/>
    <x v="0"/>
    <s v="USD"/>
    <n v="1377867220"/>
    <n v="1375275220"/>
    <b v="0"/>
    <n v="94"/>
    <b v="0"/>
    <s v="games/video games"/>
    <n v="5.0347999999999997E-2"/>
    <n v="267.80900000000003"/>
    <x v="6"/>
  </r>
  <r>
    <x v="2"/>
    <x v="0"/>
    <s v="USD"/>
    <n v="1412393400"/>
    <n v="1409747154"/>
    <b v="0"/>
    <n v="29"/>
    <b v="0"/>
    <s v="games/video games"/>
    <n v="0.17933333333333334"/>
    <n v="74.206999999999994"/>
    <x v="6"/>
  </r>
  <r>
    <x v="2"/>
    <x v="0"/>
    <s v="USD"/>
    <n v="1393786877"/>
    <n v="1390330877"/>
    <b v="0"/>
    <n v="7"/>
    <b v="0"/>
    <s v="games/video games"/>
    <n v="4.6999999999999999E-4"/>
    <n v="6.7140000000000004"/>
    <x v="6"/>
  </r>
  <r>
    <x v="2"/>
    <x v="0"/>
    <s v="USD"/>
    <n v="1397413095"/>
    <n v="1394821095"/>
    <b v="0"/>
    <n v="22"/>
    <b v="0"/>
    <s v="games/video games"/>
    <n v="7.2120000000000004E-2"/>
    <n v="81.954999999999998"/>
    <x v="6"/>
  </r>
  <r>
    <x v="2"/>
    <x v="1"/>
    <s v="GBP"/>
    <n v="1431547468"/>
    <n v="1428955468"/>
    <b v="0"/>
    <n v="1"/>
    <b v="0"/>
    <s v="games/video games"/>
    <n v="5.0000000000000001E-3"/>
    <n v="25"/>
    <x v="6"/>
  </r>
  <r>
    <x v="2"/>
    <x v="12"/>
    <s v="EUR"/>
    <n v="1455417571"/>
    <n v="1452825571"/>
    <b v="0"/>
    <n v="10"/>
    <b v="0"/>
    <s v="games/video games"/>
    <n v="2.5000000000000001E-2"/>
    <n v="10"/>
    <x v="6"/>
  </r>
  <r>
    <x v="2"/>
    <x v="0"/>
    <s v="USD"/>
    <n v="1468519920"/>
    <n v="1466188338"/>
    <b v="0"/>
    <n v="6"/>
    <b v="0"/>
    <s v="games/video games"/>
    <n v="4.0999999999999999E-4"/>
    <n v="6.8330000000000002"/>
    <x v="6"/>
  </r>
  <r>
    <x v="2"/>
    <x v="0"/>
    <s v="USD"/>
    <n v="1386568740"/>
    <n v="1383095125"/>
    <b v="0"/>
    <n v="24"/>
    <b v="0"/>
    <s v="games/video games"/>
    <n v="5.3124999999999999E-2"/>
    <n v="17.707999999999998"/>
    <x v="6"/>
  </r>
  <r>
    <x v="2"/>
    <x v="0"/>
    <s v="USD"/>
    <n v="1466227190"/>
    <n v="1461043190"/>
    <b v="0"/>
    <n v="15"/>
    <b v="0"/>
    <s v="games/video games"/>
    <n v="1.6199999999999999E-2"/>
    <n v="16.2"/>
    <x v="6"/>
  </r>
  <r>
    <x v="2"/>
    <x v="1"/>
    <s v="GBP"/>
    <n v="1402480221"/>
    <n v="1399888221"/>
    <b v="0"/>
    <n v="37"/>
    <b v="0"/>
    <s v="games/video games"/>
    <n v="4.9516666666666667E-2"/>
    <n v="80.296999999999997"/>
    <x v="6"/>
  </r>
  <r>
    <x v="2"/>
    <x v="0"/>
    <s v="USD"/>
    <n v="1395627327"/>
    <n v="1393038927"/>
    <b v="0"/>
    <n v="20"/>
    <b v="0"/>
    <s v="games/video games"/>
    <n v="1.5900000000000001E-3"/>
    <n v="71.55"/>
    <x v="6"/>
  </r>
  <r>
    <x v="2"/>
    <x v="0"/>
    <s v="USD"/>
    <n v="1333557975"/>
    <n v="1330969575"/>
    <b v="0"/>
    <n v="7"/>
    <b v="0"/>
    <s v="games/video games"/>
    <n v="0.41249999999999998"/>
    <n v="23.571000000000002"/>
    <x v="6"/>
  </r>
  <r>
    <x v="2"/>
    <x v="0"/>
    <s v="USD"/>
    <n v="1406148024"/>
    <n v="1403556024"/>
    <b v="0"/>
    <n v="0"/>
    <b v="0"/>
    <s v="games/video games"/>
    <n v="0"/>
    <n v="0"/>
    <x v="6"/>
  </r>
  <r>
    <x v="2"/>
    <x v="0"/>
    <s v="USD"/>
    <n v="1334326635"/>
    <n v="1329146235"/>
    <b v="0"/>
    <n v="21"/>
    <b v="0"/>
    <s v="games/video games"/>
    <n v="2.93E-2"/>
    <n v="34.881"/>
    <x v="6"/>
  </r>
  <r>
    <x v="2"/>
    <x v="0"/>
    <s v="USD"/>
    <n v="1479495790"/>
    <n v="1476900190"/>
    <b v="0"/>
    <n v="3"/>
    <b v="0"/>
    <s v="games/video games"/>
    <n v="4.4999999999999997E-3"/>
    <n v="15"/>
    <x v="6"/>
  </r>
  <r>
    <x v="2"/>
    <x v="0"/>
    <s v="USD"/>
    <n v="1354919022"/>
    <n v="1352327022"/>
    <b v="0"/>
    <n v="11"/>
    <b v="0"/>
    <s v="games/video games"/>
    <n v="5.1000000000000004E-3"/>
    <n v="23.181999999999999"/>
    <x v="6"/>
  </r>
  <r>
    <x v="2"/>
    <x v="0"/>
    <s v="USD"/>
    <n v="1452228790"/>
    <n v="1449636790"/>
    <b v="0"/>
    <n v="1"/>
    <b v="0"/>
    <s v="games/video games"/>
    <n v="4.0000000000000002E-4"/>
    <n v="1"/>
    <x v="6"/>
  </r>
  <r>
    <x v="2"/>
    <x v="0"/>
    <s v="USD"/>
    <n v="1421656200"/>
    <n v="1416507211"/>
    <b v="0"/>
    <n v="312"/>
    <b v="0"/>
    <s v="games/video games"/>
    <n v="0.35537409090909089"/>
    <n v="100.23399999999999"/>
    <x v="6"/>
  </r>
  <r>
    <x v="2"/>
    <x v="1"/>
    <s v="GBP"/>
    <n v="1408058820"/>
    <n v="1405466820"/>
    <b v="0"/>
    <n v="1"/>
    <b v="0"/>
    <s v="games/video games"/>
    <n v="5.0000000000000001E-3"/>
    <n v="5"/>
    <x v="6"/>
  </r>
  <r>
    <x v="2"/>
    <x v="1"/>
    <s v="GBP"/>
    <n v="1381306687"/>
    <n v="1378714687"/>
    <b v="0"/>
    <n v="3"/>
    <b v="0"/>
    <s v="games/video games"/>
    <n v="1.6666666666666668E-3"/>
    <n v="3.3330000000000002"/>
    <x v="6"/>
  </r>
  <r>
    <x v="2"/>
    <x v="0"/>
    <s v="USD"/>
    <n v="1459352495"/>
    <n v="1456764095"/>
    <b v="0"/>
    <n v="4"/>
    <b v="0"/>
    <s v="games/video games"/>
    <n v="1.325E-3"/>
    <n v="13.25"/>
    <x v="6"/>
  </r>
  <r>
    <x v="2"/>
    <x v="0"/>
    <s v="USD"/>
    <n v="1339273208"/>
    <n v="1334089208"/>
    <b v="0"/>
    <n v="10"/>
    <b v="0"/>
    <s v="games/video games"/>
    <n v="3.5704000000000004E-4"/>
    <n v="17.852"/>
    <x v="6"/>
  </r>
  <r>
    <x v="2"/>
    <x v="12"/>
    <s v="EUR"/>
    <n v="1451053313"/>
    <n v="1448461313"/>
    <b v="0"/>
    <n v="8"/>
    <b v="0"/>
    <s v="games/video games"/>
    <n v="8.3000000000000004E-2"/>
    <n v="10.375"/>
    <x v="6"/>
  </r>
  <r>
    <x v="2"/>
    <x v="2"/>
    <s v="AUD"/>
    <n v="1396666779"/>
    <n v="1394078379"/>
    <b v="0"/>
    <n v="3"/>
    <b v="0"/>
    <s v="games/video games"/>
    <n v="2.4222222222222221E-2"/>
    <n v="36.332999999999998"/>
    <x v="6"/>
  </r>
  <r>
    <x v="2"/>
    <x v="0"/>
    <s v="USD"/>
    <n v="1396810864"/>
    <n v="1395687664"/>
    <b v="0"/>
    <n v="1"/>
    <b v="0"/>
    <s v="games/video games"/>
    <n v="2.3809523809523812E-3"/>
    <n v="5"/>
    <x v="6"/>
  </r>
  <r>
    <x v="2"/>
    <x v="0"/>
    <s v="USD"/>
    <n v="1319835400"/>
    <n v="1315947400"/>
    <b v="0"/>
    <n v="0"/>
    <b v="0"/>
    <s v="games/video games"/>
    <n v="0"/>
    <n v="0"/>
    <x v="6"/>
  </r>
  <r>
    <x v="2"/>
    <x v="0"/>
    <s v="USD"/>
    <n v="1457904316"/>
    <n v="1455315916"/>
    <b v="0"/>
    <n v="5"/>
    <b v="0"/>
    <s v="games/video games"/>
    <n v="1.16E-4"/>
    <n v="5.8"/>
    <x v="6"/>
  </r>
  <r>
    <x v="2"/>
    <x v="1"/>
    <s v="GBP"/>
    <n v="1369932825"/>
    <n v="1368723225"/>
    <b v="0"/>
    <n v="0"/>
    <b v="0"/>
    <s v="games/video games"/>
    <n v="0"/>
    <n v="0"/>
    <x v="6"/>
  </r>
  <r>
    <x v="2"/>
    <x v="0"/>
    <s v="USD"/>
    <n v="1397910848"/>
    <n v="1395318848"/>
    <b v="0"/>
    <n v="3"/>
    <b v="0"/>
    <s v="games/video games"/>
    <n v="2.2000000000000001E-3"/>
    <n v="3.6669999999999998"/>
    <x v="6"/>
  </r>
  <r>
    <x v="2"/>
    <x v="0"/>
    <s v="USD"/>
    <n v="1430409651"/>
    <n v="1427817651"/>
    <b v="0"/>
    <n v="7"/>
    <b v="0"/>
    <s v="games/mobile games"/>
    <n v="4.7222222222222223E-3"/>
    <n v="60.713999999999999"/>
    <x v="6"/>
  </r>
  <r>
    <x v="2"/>
    <x v="1"/>
    <s v="GBP"/>
    <n v="1443193130"/>
    <n v="1438009130"/>
    <b v="0"/>
    <n v="0"/>
    <b v="0"/>
    <s v="games/mobile games"/>
    <n v="0"/>
    <n v="0"/>
    <x v="6"/>
  </r>
  <r>
    <x v="2"/>
    <x v="0"/>
    <s v="USD"/>
    <n v="1468482694"/>
    <n v="1465890694"/>
    <b v="0"/>
    <n v="2"/>
    <b v="0"/>
    <s v="games/mobile games"/>
    <n v="5.0000000000000001E-3"/>
    <n v="5"/>
    <x v="6"/>
  </r>
  <r>
    <x v="2"/>
    <x v="0"/>
    <s v="USD"/>
    <n v="1416000600"/>
    <n v="1413318600"/>
    <b v="0"/>
    <n v="23"/>
    <b v="0"/>
    <s v="games/mobile games"/>
    <n v="1.6714285714285713E-2"/>
    <n v="25.434999999999999"/>
    <x v="6"/>
  </r>
  <r>
    <x v="2"/>
    <x v="1"/>
    <s v="GBP"/>
    <n v="1407425717"/>
    <n v="1404833717"/>
    <b v="0"/>
    <n v="1"/>
    <b v="0"/>
    <s v="games/mobile games"/>
    <n v="1E-3"/>
    <n v="1"/>
    <x v="6"/>
  </r>
  <r>
    <x v="2"/>
    <x v="0"/>
    <s v="USD"/>
    <n v="1465107693"/>
    <n v="1462515693"/>
    <b v="0"/>
    <n v="2"/>
    <b v="0"/>
    <s v="games/mobile games"/>
    <n v="1.0499999999999999E-3"/>
    <n v="10.5"/>
    <x v="6"/>
  </r>
  <r>
    <x v="2"/>
    <x v="0"/>
    <s v="USD"/>
    <n v="1416963300"/>
    <n v="1411775700"/>
    <b v="0"/>
    <n v="3"/>
    <b v="0"/>
    <s v="games/mobile games"/>
    <n v="2.2000000000000001E-3"/>
    <n v="3.6669999999999998"/>
    <x v="6"/>
  </r>
  <r>
    <x v="2"/>
    <x v="2"/>
    <s v="AUD"/>
    <n v="1450993668"/>
    <n v="1448401668"/>
    <b v="0"/>
    <n v="0"/>
    <b v="0"/>
    <s v="games/mobile games"/>
    <n v="0"/>
    <n v="0"/>
    <x v="6"/>
  </r>
  <r>
    <x v="2"/>
    <x v="5"/>
    <s v="CAD"/>
    <n v="1483238771"/>
    <n v="1480646771"/>
    <b v="0"/>
    <n v="13"/>
    <b v="0"/>
    <s v="games/mobile games"/>
    <n v="0.14380000000000001"/>
    <n v="110.61499999999999"/>
    <x v="6"/>
  </r>
  <r>
    <x v="2"/>
    <x v="1"/>
    <s v="GBP"/>
    <n v="1406799981"/>
    <n v="1404207981"/>
    <b v="0"/>
    <n v="1"/>
    <b v="0"/>
    <s v="games/mobile games"/>
    <n v="6.6666666666666671E-3"/>
    <n v="20"/>
    <x v="6"/>
  </r>
  <r>
    <x v="2"/>
    <x v="2"/>
    <s v="AUD"/>
    <n v="1417235580"/>
    <n v="1416034228"/>
    <b v="0"/>
    <n v="1"/>
    <b v="0"/>
    <s v="games/mobile games"/>
    <n v="4.0000000000000003E-5"/>
    <n v="1"/>
    <x v="6"/>
  </r>
  <r>
    <x v="2"/>
    <x v="12"/>
    <s v="EUR"/>
    <n v="1470527094"/>
    <n v="1467935094"/>
    <b v="0"/>
    <n v="1"/>
    <b v="0"/>
    <s v="games/mobile games"/>
    <n v="0.05"/>
    <n v="50"/>
    <x v="6"/>
  </r>
  <r>
    <x v="2"/>
    <x v="6"/>
    <s v="EUR"/>
    <n v="1450541229"/>
    <n v="1447949229"/>
    <b v="0"/>
    <n v="6"/>
    <b v="0"/>
    <s v="games/mobile games"/>
    <n v="6.4439140811455853E-2"/>
    <n v="45"/>
    <x v="6"/>
  </r>
  <r>
    <x v="2"/>
    <x v="0"/>
    <s v="USD"/>
    <n v="1461440421"/>
    <n v="1458848421"/>
    <b v="0"/>
    <n v="39"/>
    <b v="0"/>
    <s v="games/mobile games"/>
    <n v="0.39500000000000002"/>
    <n v="253.20500000000001"/>
    <x v="6"/>
  </r>
  <r>
    <x v="2"/>
    <x v="0"/>
    <s v="USD"/>
    <n v="1485035131"/>
    <n v="1483307131"/>
    <b v="0"/>
    <n v="4"/>
    <b v="0"/>
    <s v="games/mobile games"/>
    <n v="3.5714285714285713E-3"/>
    <n v="31.25"/>
    <x v="6"/>
  </r>
  <r>
    <x v="2"/>
    <x v="0"/>
    <s v="USD"/>
    <n v="1420100426"/>
    <n v="1417508426"/>
    <b v="0"/>
    <n v="1"/>
    <b v="0"/>
    <s v="games/mobile games"/>
    <n v="6.2500000000000001E-4"/>
    <n v="5"/>
    <x v="6"/>
  </r>
  <r>
    <x v="2"/>
    <x v="1"/>
    <s v="GBP"/>
    <n v="1438859121"/>
    <n v="1436267121"/>
    <b v="0"/>
    <n v="0"/>
    <b v="0"/>
    <s v="games/mobile games"/>
    <n v="0"/>
    <n v="0"/>
    <x v="6"/>
  </r>
  <r>
    <x v="2"/>
    <x v="12"/>
    <s v="EUR"/>
    <n v="1436460450"/>
    <n v="1433868450"/>
    <b v="0"/>
    <n v="0"/>
    <b v="0"/>
    <s v="games/mobile games"/>
    <n v="0"/>
    <n v="0"/>
    <x v="6"/>
  </r>
  <r>
    <x v="2"/>
    <x v="0"/>
    <s v="USD"/>
    <n v="1424131727"/>
    <n v="1421539727"/>
    <b v="0"/>
    <n v="0"/>
    <b v="0"/>
    <s v="games/mobile games"/>
    <n v="0"/>
    <n v="0"/>
    <x v="6"/>
  </r>
  <r>
    <x v="2"/>
    <x v="0"/>
    <s v="USD"/>
    <n v="1450327126"/>
    <n v="1447735126"/>
    <b v="0"/>
    <n v="8"/>
    <b v="0"/>
    <s v="games/mobile games"/>
    <n v="4.1333333333333335E-3"/>
    <n v="23.25"/>
    <x v="6"/>
  </r>
  <r>
    <x v="2"/>
    <x v="0"/>
    <s v="USD"/>
    <n v="1430281320"/>
    <n v="1427689320"/>
    <b v="0"/>
    <n v="0"/>
    <b v="0"/>
    <s v="food/food trucks"/>
    <n v="0"/>
    <n v="0"/>
    <x v="7"/>
  </r>
  <r>
    <x v="2"/>
    <x v="0"/>
    <s v="USD"/>
    <n v="1412272592"/>
    <n v="1407088592"/>
    <b v="0"/>
    <n v="1"/>
    <b v="0"/>
    <s v="food/food trucks"/>
    <n v="1.25E-3"/>
    <n v="100"/>
    <x v="7"/>
  </r>
  <r>
    <x v="2"/>
    <x v="0"/>
    <s v="USD"/>
    <n v="1399071173"/>
    <n v="1395787973"/>
    <b v="0"/>
    <n v="12"/>
    <b v="0"/>
    <s v="food/food trucks"/>
    <n v="8.8333333333333333E-2"/>
    <n v="44.167000000000002"/>
    <x v="7"/>
  </r>
  <r>
    <x v="2"/>
    <x v="5"/>
    <s v="CAD"/>
    <n v="1413760783"/>
    <n v="1408576783"/>
    <b v="0"/>
    <n v="0"/>
    <b v="0"/>
    <s v="food/food trucks"/>
    <n v="0"/>
    <n v="0"/>
    <x v="7"/>
  </r>
  <r>
    <x v="2"/>
    <x v="0"/>
    <s v="USD"/>
    <n v="1480568781"/>
    <n v="1477973181"/>
    <b v="0"/>
    <n v="3"/>
    <b v="0"/>
    <s v="food/food trucks"/>
    <n v="4.8666666666666667E-3"/>
    <n v="24.332999999999998"/>
    <x v="7"/>
  </r>
  <r>
    <x v="2"/>
    <x v="0"/>
    <s v="USD"/>
    <n v="1466096566"/>
    <n v="1463504566"/>
    <b v="0"/>
    <n v="2"/>
    <b v="0"/>
    <s v="food/food trucks"/>
    <n v="1.5E-3"/>
    <n v="37.5"/>
    <x v="7"/>
  </r>
  <r>
    <x v="2"/>
    <x v="0"/>
    <s v="USD"/>
    <n v="1452293675"/>
    <n v="1447109675"/>
    <b v="0"/>
    <n v="6"/>
    <b v="0"/>
    <s v="food/food trucks"/>
    <n v="0.1008"/>
    <n v="42"/>
    <x v="7"/>
  </r>
  <r>
    <x v="2"/>
    <x v="0"/>
    <s v="USD"/>
    <n v="1441592863"/>
    <n v="1439000863"/>
    <b v="0"/>
    <n v="0"/>
    <b v="0"/>
    <s v="food/food trucks"/>
    <n v="0"/>
    <n v="0"/>
    <x v="7"/>
  </r>
  <r>
    <x v="2"/>
    <x v="0"/>
    <s v="USD"/>
    <n v="1431709312"/>
    <n v="1429117312"/>
    <b v="0"/>
    <n v="15"/>
    <b v="0"/>
    <s v="food/food trucks"/>
    <n v="5.6937500000000002E-2"/>
    <n v="60.732999999999997"/>
    <x v="7"/>
  </r>
  <r>
    <x v="2"/>
    <x v="0"/>
    <s v="USD"/>
    <n v="1434647305"/>
    <n v="1432055305"/>
    <b v="0"/>
    <n v="1"/>
    <b v="0"/>
    <s v="food/food trucks"/>
    <n v="6.2500000000000003E-3"/>
    <n v="50"/>
    <x v="7"/>
  </r>
  <r>
    <x v="2"/>
    <x v="0"/>
    <s v="USD"/>
    <n v="1441507006"/>
    <n v="1438915006"/>
    <b v="0"/>
    <n v="3"/>
    <b v="0"/>
    <s v="food/food trucks"/>
    <n v="6.5000000000000002E-2"/>
    <n v="108.333"/>
    <x v="7"/>
  </r>
  <r>
    <x v="2"/>
    <x v="0"/>
    <s v="USD"/>
    <n v="1408040408"/>
    <n v="1405448408"/>
    <b v="0"/>
    <n v="8"/>
    <b v="0"/>
    <s v="food/food trucks"/>
    <n v="7.5199999999999998E-3"/>
    <n v="23.5"/>
    <x v="7"/>
  </r>
  <r>
    <x v="2"/>
    <x v="0"/>
    <s v="USD"/>
    <n v="1424742162"/>
    <n v="1422150162"/>
    <b v="0"/>
    <n v="0"/>
    <b v="0"/>
    <s v="food/food trucks"/>
    <n v="0"/>
    <n v="0"/>
    <x v="7"/>
  </r>
  <r>
    <x v="2"/>
    <x v="0"/>
    <s v="USD"/>
    <n v="1417795480"/>
    <n v="1412607880"/>
    <b v="0"/>
    <n v="3"/>
    <b v="0"/>
    <s v="food/food trucks"/>
    <n v="1.5100000000000001E-2"/>
    <n v="50.332999999999998"/>
    <x v="7"/>
  </r>
  <r>
    <x v="2"/>
    <x v="0"/>
    <s v="USD"/>
    <n v="1418091128"/>
    <n v="1415499128"/>
    <b v="0"/>
    <n v="3"/>
    <b v="0"/>
    <s v="food/food trucks"/>
    <n v="4.6666666666666671E-3"/>
    <n v="11.667"/>
    <x v="7"/>
  </r>
  <r>
    <x v="2"/>
    <x v="0"/>
    <s v="USD"/>
    <n v="1435679100"/>
    <n v="1433006765"/>
    <b v="0"/>
    <n v="0"/>
    <b v="0"/>
    <s v="food/food trucks"/>
    <n v="0"/>
    <n v="0"/>
    <x v="7"/>
  </r>
  <r>
    <x v="2"/>
    <x v="0"/>
    <s v="USD"/>
    <n v="1427510586"/>
    <n v="1424922186"/>
    <b v="0"/>
    <n v="19"/>
    <b v="0"/>
    <s v="food/food trucks"/>
    <n v="3.85E-2"/>
    <n v="60.789000000000001"/>
    <x v="7"/>
  </r>
  <r>
    <x v="2"/>
    <x v="0"/>
    <s v="USD"/>
    <n v="1432047989"/>
    <n v="1430233589"/>
    <b v="0"/>
    <n v="0"/>
    <b v="0"/>
    <s v="food/food trucks"/>
    <n v="0"/>
    <n v="0"/>
    <x v="7"/>
  </r>
  <r>
    <x v="2"/>
    <x v="0"/>
    <s v="USD"/>
    <n v="1411662264"/>
    <n v="1408983864"/>
    <b v="0"/>
    <n v="2"/>
    <b v="0"/>
    <s v="food/food trucks"/>
    <n v="5.8333333333333338E-4"/>
    <n v="17.5"/>
    <x v="7"/>
  </r>
  <r>
    <x v="2"/>
    <x v="0"/>
    <s v="USD"/>
    <n v="1407604920"/>
    <n v="1405012920"/>
    <b v="0"/>
    <n v="0"/>
    <b v="0"/>
    <s v="food/food trucks"/>
    <n v="0"/>
    <n v="0"/>
    <x v="7"/>
  </r>
  <r>
    <x v="2"/>
    <x v="0"/>
    <s v="USD"/>
    <n v="1466270582"/>
    <n v="1463678582"/>
    <b v="0"/>
    <n v="0"/>
    <b v="0"/>
    <s v="food/food trucks"/>
    <n v="0"/>
    <n v="0"/>
    <x v="7"/>
  </r>
  <r>
    <x v="2"/>
    <x v="0"/>
    <s v="USD"/>
    <n v="1404623330"/>
    <n v="1401685730"/>
    <b v="0"/>
    <n v="25"/>
    <b v="0"/>
    <s v="food/food trucks"/>
    <n v="0.20705000000000001"/>
    <n v="82.82"/>
    <x v="7"/>
  </r>
  <r>
    <x v="2"/>
    <x v="0"/>
    <s v="USD"/>
    <n v="1435291200"/>
    <n v="1432640342"/>
    <b v="0"/>
    <n v="8"/>
    <b v="0"/>
    <s v="food/food trucks"/>
    <n v="0.19139999999999999"/>
    <n v="358.875"/>
    <x v="7"/>
  </r>
  <r>
    <x v="2"/>
    <x v="0"/>
    <s v="USD"/>
    <n v="1410543495"/>
    <n v="1407865095"/>
    <b v="0"/>
    <n v="16"/>
    <b v="0"/>
    <s v="food/food trucks"/>
    <n v="1.6316666666666667E-2"/>
    <n v="61.188000000000002"/>
    <x v="7"/>
  </r>
  <r>
    <x v="2"/>
    <x v="0"/>
    <s v="USD"/>
    <n v="1474507065"/>
    <n v="1471915065"/>
    <b v="0"/>
    <n v="3"/>
    <b v="0"/>
    <s v="food/food trucks"/>
    <n v="5.6666666666666664E-2"/>
    <n v="340"/>
    <x v="7"/>
  </r>
  <r>
    <x v="2"/>
    <x v="0"/>
    <s v="USD"/>
    <n v="1424593763"/>
    <n v="1422001763"/>
    <b v="0"/>
    <n v="3"/>
    <b v="0"/>
    <s v="food/food trucks"/>
    <n v="1.6999999999999999E-3"/>
    <n v="5.6669999999999998"/>
    <x v="7"/>
  </r>
  <r>
    <x v="2"/>
    <x v="1"/>
    <s v="GBP"/>
    <n v="1433021171"/>
    <n v="1430429171"/>
    <b v="0"/>
    <n v="2"/>
    <b v="0"/>
    <s v="food/food trucks"/>
    <n v="4.0000000000000001E-3"/>
    <n v="50"/>
    <x v="7"/>
  </r>
  <r>
    <x v="2"/>
    <x v="0"/>
    <s v="USD"/>
    <n v="1415909927"/>
    <n v="1414351127"/>
    <b v="0"/>
    <n v="1"/>
    <b v="0"/>
    <s v="food/food trucks"/>
    <n v="1E-3"/>
    <n v="25"/>
    <x v="7"/>
  </r>
  <r>
    <x v="2"/>
    <x v="0"/>
    <s v="USD"/>
    <n v="1408551752"/>
    <n v="1405959752"/>
    <b v="0"/>
    <n v="0"/>
    <b v="0"/>
    <s v="food/food trucks"/>
    <n v="0"/>
    <n v="0"/>
    <x v="7"/>
  </r>
  <r>
    <x v="2"/>
    <x v="0"/>
    <s v="USD"/>
    <n v="1438576057"/>
    <n v="1435552057"/>
    <b v="0"/>
    <n v="1"/>
    <b v="0"/>
    <s v="food/food trucks"/>
    <n v="2.4000000000000001E-4"/>
    <n v="30"/>
    <x v="7"/>
  </r>
  <r>
    <x v="2"/>
    <x v="0"/>
    <s v="USD"/>
    <n v="1462738327"/>
    <n v="1460146327"/>
    <b v="0"/>
    <n v="19"/>
    <b v="0"/>
    <s v="food/food trucks"/>
    <n v="5.906666666666667E-2"/>
    <n v="46.631999999999998"/>
    <x v="7"/>
  </r>
  <r>
    <x v="2"/>
    <x v="0"/>
    <s v="USD"/>
    <n v="1436981339"/>
    <n v="1434389339"/>
    <b v="0"/>
    <n v="9"/>
    <b v="0"/>
    <s v="food/food trucks"/>
    <n v="2.9250000000000002E-2"/>
    <n v="65"/>
    <x v="7"/>
  </r>
  <r>
    <x v="2"/>
    <x v="2"/>
    <s v="AUD"/>
    <n v="1488805200"/>
    <n v="1484094498"/>
    <b v="0"/>
    <n v="1"/>
    <b v="0"/>
    <s v="food/food trucks"/>
    <n v="5.7142857142857142E-5"/>
    <n v="10"/>
    <x v="7"/>
  </r>
  <r>
    <x v="2"/>
    <x v="1"/>
    <s v="GBP"/>
    <n v="1413388296"/>
    <n v="1410796296"/>
    <b v="0"/>
    <n v="0"/>
    <b v="0"/>
    <s v="food/food trucks"/>
    <n v="0"/>
    <n v="0"/>
    <x v="7"/>
  </r>
  <r>
    <x v="2"/>
    <x v="0"/>
    <s v="USD"/>
    <n v="1408225452"/>
    <n v="1405633452"/>
    <b v="0"/>
    <n v="1"/>
    <b v="0"/>
    <s v="food/food trucks"/>
    <n v="6.666666666666667E-5"/>
    <n v="5"/>
    <x v="7"/>
  </r>
  <r>
    <x v="2"/>
    <x v="5"/>
    <s v="CAD"/>
    <n v="1446052627"/>
    <n v="1443460627"/>
    <b v="0"/>
    <n v="5"/>
    <b v="0"/>
    <s v="food/food trucks"/>
    <n v="5.3333333333333337E-2"/>
    <n v="640"/>
    <x v="7"/>
  </r>
  <r>
    <x v="2"/>
    <x v="0"/>
    <s v="USD"/>
    <n v="1403983314"/>
    <n v="1400786514"/>
    <b v="0"/>
    <n v="85"/>
    <b v="0"/>
    <s v="food/food trucks"/>
    <n v="0.11749999999999999"/>
    <n v="69.117999999999995"/>
    <x v="7"/>
  </r>
  <r>
    <x v="2"/>
    <x v="0"/>
    <s v="USD"/>
    <n v="1425197321"/>
    <n v="1422605321"/>
    <b v="0"/>
    <n v="3"/>
    <b v="0"/>
    <s v="food/food trucks"/>
    <n v="8.0000000000000007E-5"/>
    <n v="1.333"/>
    <x v="7"/>
  </r>
  <r>
    <x v="2"/>
    <x v="0"/>
    <s v="USD"/>
    <n v="1484239320"/>
    <n v="1482609088"/>
    <b v="0"/>
    <n v="4"/>
    <b v="0"/>
    <s v="food/food trucks"/>
    <n v="4.2000000000000003E-2"/>
    <n v="10.5"/>
    <x v="7"/>
  </r>
  <r>
    <x v="2"/>
    <x v="0"/>
    <s v="USD"/>
    <n v="1478059140"/>
    <n v="1476391223"/>
    <b v="0"/>
    <n v="3"/>
    <b v="0"/>
    <s v="food/food trucks"/>
    <n v="0.04"/>
    <n v="33.332999999999998"/>
    <x v="7"/>
  </r>
  <r>
    <x v="0"/>
    <x v="1"/>
    <s v="GBP"/>
    <n v="1486391011"/>
    <n v="1483712611"/>
    <b v="0"/>
    <n v="375"/>
    <b v="1"/>
    <s v="photography/photobooks"/>
    <n v="1.0493636363636363"/>
    <n v="61.563000000000002"/>
    <x v="8"/>
  </r>
  <r>
    <x v="0"/>
    <x v="0"/>
    <s v="USD"/>
    <n v="1433736000"/>
    <n v="1430945149"/>
    <b v="0"/>
    <n v="111"/>
    <b v="1"/>
    <s v="photography/photobooks"/>
    <n v="1.0544"/>
    <n v="118.739"/>
    <x v="8"/>
  </r>
  <r>
    <x v="0"/>
    <x v="1"/>
    <s v="GBP"/>
    <n v="1433198520"/>
    <n v="1430340195"/>
    <b v="0"/>
    <n v="123"/>
    <b v="1"/>
    <s v="photography/photobooks"/>
    <n v="1.0673333333333332"/>
    <n v="65.081000000000003"/>
    <x v="8"/>
  </r>
  <r>
    <x v="0"/>
    <x v="0"/>
    <s v="USD"/>
    <n v="1431885600"/>
    <n v="1429133323"/>
    <b v="0"/>
    <n v="70"/>
    <b v="1"/>
    <s v="photography/photobooks"/>
    <n v="1.0412571428571429"/>
    <n v="130.15700000000001"/>
    <x v="8"/>
  </r>
  <r>
    <x v="0"/>
    <x v="5"/>
    <s v="CAD"/>
    <n v="1482943740"/>
    <n v="1481129340"/>
    <b v="0"/>
    <n v="85"/>
    <b v="1"/>
    <s v="photography/photobooks"/>
    <n v="1.6054999999999999"/>
    <n v="37.776000000000003"/>
    <x v="8"/>
  </r>
  <r>
    <x v="0"/>
    <x v="0"/>
    <s v="USD"/>
    <n v="1467242995"/>
    <n v="1465428595"/>
    <b v="0"/>
    <n v="86"/>
    <b v="1"/>
    <s v="photography/photobooks"/>
    <n v="1.0777777777777777"/>
    <n v="112.791"/>
    <x v="8"/>
  </r>
  <r>
    <x v="0"/>
    <x v="0"/>
    <s v="USD"/>
    <n v="1409500725"/>
    <n v="1406908725"/>
    <b v="0"/>
    <n v="13"/>
    <b v="1"/>
    <s v="photography/photobooks"/>
    <n v="1.35"/>
    <n v="51.923000000000002"/>
    <x v="8"/>
  </r>
  <r>
    <x v="0"/>
    <x v="0"/>
    <s v="USD"/>
    <n v="1458480560"/>
    <n v="1455892160"/>
    <b v="0"/>
    <n v="33"/>
    <b v="1"/>
    <s v="photography/photobooks"/>
    <n v="1.0907407407407408"/>
    <n v="89.242000000000004"/>
    <x v="8"/>
  </r>
  <r>
    <x v="0"/>
    <x v="1"/>
    <s v="GBP"/>
    <n v="1486814978"/>
    <n v="1484222978"/>
    <b v="0"/>
    <n v="15"/>
    <b v="1"/>
    <s v="photography/photobooks"/>
    <n v="2.9"/>
    <n v="19.332999999999998"/>
    <x v="8"/>
  </r>
  <r>
    <x v="0"/>
    <x v="0"/>
    <s v="USD"/>
    <n v="1460223453"/>
    <n v="1455043053"/>
    <b v="0"/>
    <n v="273"/>
    <b v="1"/>
    <s v="photography/photobooks"/>
    <n v="1.0395714285714286"/>
    <n v="79.966999999999999"/>
    <x v="8"/>
  </r>
  <r>
    <x v="0"/>
    <x v="17"/>
    <s v="EUR"/>
    <n v="1428493379"/>
    <n v="1425901379"/>
    <b v="0"/>
    <n v="714"/>
    <b v="1"/>
    <s v="photography/photobooks"/>
    <n v="3.2223999999999999"/>
    <n v="56.414999999999999"/>
    <x v="8"/>
  </r>
  <r>
    <x v="0"/>
    <x v="13"/>
    <s v="EUR"/>
    <n v="1450602000"/>
    <n v="1445415653"/>
    <b v="0"/>
    <n v="170"/>
    <b v="1"/>
    <s v="photography/photobooks"/>
    <n v="1.35"/>
    <n v="79.412000000000006"/>
    <x v="8"/>
  </r>
  <r>
    <x v="0"/>
    <x v="1"/>
    <s v="GBP"/>
    <n v="1450467539"/>
    <n v="1447875539"/>
    <b v="0"/>
    <n v="512"/>
    <b v="1"/>
    <s v="photography/photobooks"/>
    <n v="2.6991034482758622"/>
    <n v="76.438999999999993"/>
    <x v="8"/>
  </r>
  <r>
    <x v="0"/>
    <x v="0"/>
    <s v="USD"/>
    <n v="1465797540"/>
    <n v="1463155034"/>
    <b v="0"/>
    <n v="314"/>
    <b v="1"/>
    <s v="photography/photobooks"/>
    <n v="2.5329333333333333"/>
    <n v="121"/>
    <x v="8"/>
  </r>
  <r>
    <x v="0"/>
    <x v="0"/>
    <s v="USD"/>
    <n v="1451530800"/>
    <n v="1448463086"/>
    <b v="0"/>
    <n v="167"/>
    <b v="1"/>
    <s v="photography/photobooks"/>
    <n v="2.6059999999999999"/>
    <n v="54.616999999999997"/>
    <x v="8"/>
  </r>
  <r>
    <x v="0"/>
    <x v="1"/>
    <s v="GBP"/>
    <n v="1436380200"/>
    <n v="1433615400"/>
    <b v="0"/>
    <n v="9"/>
    <b v="1"/>
    <s v="photography/photobooks"/>
    <n v="1.0131677953348381"/>
    <n v="299.22199999999998"/>
    <x v="8"/>
  </r>
  <r>
    <x v="0"/>
    <x v="0"/>
    <s v="USD"/>
    <n v="1429183656"/>
    <n v="1427369256"/>
    <b v="0"/>
    <n v="103"/>
    <b v="1"/>
    <s v="photography/photobooks"/>
    <n v="1.2560416666666667"/>
    <n v="58.533999999999999"/>
    <x v="8"/>
  </r>
  <r>
    <x v="0"/>
    <x v="1"/>
    <s v="GBP"/>
    <n v="1468593246"/>
    <n v="1466001246"/>
    <b v="0"/>
    <n v="111"/>
    <b v="1"/>
    <s v="photography/photobooks"/>
    <n v="1.0243783333333334"/>
    <n v="55.372"/>
    <x v="8"/>
  </r>
  <r>
    <x v="0"/>
    <x v="2"/>
    <s v="AUD"/>
    <n v="1435388154"/>
    <n v="1432796154"/>
    <b v="0"/>
    <n v="271"/>
    <b v="1"/>
    <s v="photography/photobooks"/>
    <n v="1.99244"/>
    <n v="183.804"/>
    <x v="8"/>
  </r>
  <r>
    <x v="0"/>
    <x v="0"/>
    <s v="USD"/>
    <n v="1433083527"/>
    <n v="1430491527"/>
    <b v="0"/>
    <n v="101"/>
    <b v="1"/>
    <s v="photography/photobooks"/>
    <n v="1.0245398773006136"/>
    <n v="165.34700000000001"/>
    <x v="8"/>
  </r>
  <r>
    <x v="0"/>
    <x v="0"/>
    <s v="USD"/>
    <n v="1449205200"/>
    <n v="1445363833"/>
    <b v="0"/>
    <n v="57"/>
    <b v="1"/>
    <s v="photography/photobooks"/>
    <n v="1.0294615384615384"/>
    <n v="234.78899999999999"/>
    <x v="8"/>
  </r>
  <r>
    <x v="0"/>
    <x v="12"/>
    <s v="EUR"/>
    <n v="1434197351"/>
    <n v="1431605351"/>
    <b v="0"/>
    <n v="62"/>
    <b v="1"/>
    <s v="photography/photobooks"/>
    <n v="1.0086153846153847"/>
    <n v="211.48400000000001"/>
    <x v="8"/>
  </r>
  <r>
    <x v="0"/>
    <x v="15"/>
    <s v="EUR"/>
    <n v="1489238940"/>
    <n v="1486406253"/>
    <b v="0"/>
    <n v="32"/>
    <b v="1"/>
    <s v="photography/photobooks"/>
    <n v="1.1499999999999999"/>
    <n v="32.344000000000001"/>
    <x v="8"/>
  </r>
  <r>
    <x v="0"/>
    <x v="13"/>
    <s v="EUR"/>
    <n v="1459418400"/>
    <n v="1456827573"/>
    <b v="0"/>
    <n v="141"/>
    <b v="1"/>
    <s v="photography/photobooks"/>
    <n v="1.0416766467065868"/>
    <n v="123.376"/>
    <x v="8"/>
  </r>
  <r>
    <x v="0"/>
    <x v="0"/>
    <s v="USD"/>
    <n v="1458835264"/>
    <n v="1456246864"/>
    <b v="0"/>
    <n v="75"/>
    <b v="1"/>
    <s v="photography/photobooks"/>
    <n v="1.5529999999999999"/>
    <n v="207.06700000000001"/>
    <x v="8"/>
  </r>
  <r>
    <x v="0"/>
    <x v="0"/>
    <s v="USD"/>
    <n v="1488053905"/>
    <n v="1485461905"/>
    <b v="0"/>
    <n v="46"/>
    <b v="1"/>
    <s v="photography/photobooks"/>
    <n v="1.06"/>
    <n v="138.261"/>
    <x v="8"/>
  </r>
  <r>
    <x v="0"/>
    <x v="11"/>
    <s v="SEK"/>
    <n v="1433106000"/>
    <n v="1431124572"/>
    <b v="0"/>
    <n v="103"/>
    <b v="1"/>
    <s v="photography/photobooks"/>
    <n v="2.5431499999999998"/>
    <n v="493.81599999999997"/>
    <x v="8"/>
  </r>
  <r>
    <x v="0"/>
    <x v="5"/>
    <s v="CAD"/>
    <n v="1465505261"/>
    <n v="1464209261"/>
    <b v="0"/>
    <n v="6"/>
    <b v="1"/>
    <s v="photography/photobooks"/>
    <n v="1.0109999999999999"/>
    <n v="168.5"/>
    <x v="8"/>
  </r>
  <r>
    <x v="0"/>
    <x v="0"/>
    <s v="USD"/>
    <n v="1448586000"/>
    <n v="1447195695"/>
    <b v="0"/>
    <n v="83"/>
    <b v="1"/>
    <s v="photography/photobooks"/>
    <n v="1.2904"/>
    <n v="38.866999999999997"/>
    <x v="8"/>
  </r>
  <r>
    <x v="0"/>
    <x v="1"/>
    <s v="GBP"/>
    <n v="1485886100"/>
    <n v="1482862100"/>
    <b v="0"/>
    <n v="108"/>
    <b v="1"/>
    <s v="photography/photobooks"/>
    <n v="1.0223076923076924"/>
    <n v="61.527999999999999"/>
    <x v="8"/>
  </r>
  <r>
    <x v="0"/>
    <x v="0"/>
    <s v="USD"/>
    <n v="1433880605"/>
    <n v="1428696605"/>
    <b v="0"/>
    <n v="25"/>
    <b v="1"/>
    <s v="photography/photobooks"/>
    <n v="1.3180000000000001"/>
    <n v="105.44"/>
    <x v="8"/>
  </r>
  <r>
    <x v="0"/>
    <x v="0"/>
    <s v="USD"/>
    <n v="1401487756"/>
    <n v="1398895756"/>
    <b v="0"/>
    <n v="549"/>
    <b v="1"/>
    <s v="photography/photobooks"/>
    <n v="7.8608020000000005"/>
    <n v="71.591999999999999"/>
    <x v="8"/>
  </r>
  <r>
    <x v="0"/>
    <x v="0"/>
    <s v="USD"/>
    <n v="1443826980"/>
    <n v="1441032457"/>
    <b v="0"/>
    <n v="222"/>
    <b v="1"/>
    <s v="photography/photobooks"/>
    <n v="1.4570000000000001"/>
    <n v="91.882999999999996"/>
    <x v="8"/>
  </r>
  <r>
    <x v="0"/>
    <x v="0"/>
    <s v="USD"/>
    <n v="1468524340"/>
    <n v="1465932340"/>
    <b v="0"/>
    <n v="183"/>
    <b v="1"/>
    <s v="photography/photobooks"/>
    <n v="1.026"/>
    <n v="148.57400000000001"/>
    <x v="8"/>
  </r>
  <r>
    <x v="0"/>
    <x v="0"/>
    <s v="USD"/>
    <n v="1446346800"/>
    <n v="1443714800"/>
    <b v="0"/>
    <n v="89"/>
    <b v="1"/>
    <s v="photography/photobooks"/>
    <n v="1.7227777777777777"/>
    <n v="174.21299999999999"/>
    <x v="8"/>
  </r>
  <r>
    <x v="0"/>
    <x v="0"/>
    <s v="USD"/>
    <n v="1476961513"/>
    <n v="1474369513"/>
    <b v="0"/>
    <n v="253"/>
    <b v="1"/>
    <s v="photography/photobooks"/>
    <n v="1.5916819571865444"/>
    <n v="102.86199999999999"/>
    <x v="8"/>
  </r>
  <r>
    <x v="0"/>
    <x v="12"/>
    <s v="EUR"/>
    <n v="1440515112"/>
    <n v="1437923112"/>
    <b v="0"/>
    <n v="140"/>
    <b v="1"/>
    <s v="photography/photobooks"/>
    <n v="1.0376666666666667"/>
    <n v="111.179"/>
    <x v="8"/>
  </r>
  <r>
    <x v="0"/>
    <x v="1"/>
    <s v="GBP"/>
    <n v="1480809600"/>
    <n v="1478431488"/>
    <b v="0"/>
    <n v="103"/>
    <b v="1"/>
    <s v="photography/photobooks"/>
    <n v="1.1140954545454547"/>
    <n v="23.795999999999999"/>
    <x v="8"/>
  </r>
  <r>
    <x v="0"/>
    <x v="5"/>
    <s v="CAD"/>
    <n v="1459483200"/>
    <n v="1456852647"/>
    <b v="0"/>
    <n v="138"/>
    <b v="1"/>
    <s v="photography/photobooks"/>
    <n v="2.80375"/>
    <n v="81.268000000000001"/>
    <x v="8"/>
  </r>
  <r>
    <x v="0"/>
    <x v="0"/>
    <s v="USD"/>
    <n v="1478754909"/>
    <n v="1476159309"/>
    <b v="0"/>
    <n v="191"/>
    <b v="1"/>
    <s v="photography/photobooks"/>
    <n v="1.1210606060606061"/>
    <n v="116.215"/>
    <x v="8"/>
  </r>
  <r>
    <x v="1"/>
    <x v="0"/>
    <s v="USD"/>
    <n v="1402060302"/>
    <n v="1396876302"/>
    <b v="0"/>
    <n v="18"/>
    <b v="0"/>
    <s v="music/world music"/>
    <n v="7.0666666666666669E-2"/>
    <n v="58.889000000000003"/>
    <x v="4"/>
  </r>
  <r>
    <x v="1"/>
    <x v="0"/>
    <s v="USD"/>
    <n v="1382478278"/>
    <n v="1377294278"/>
    <b v="0"/>
    <n v="3"/>
    <b v="0"/>
    <s v="music/world music"/>
    <n v="4.3999999999999997E-2"/>
    <n v="44"/>
    <x v="4"/>
  </r>
  <r>
    <x v="1"/>
    <x v="0"/>
    <s v="USD"/>
    <n v="1398042000"/>
    <n v="1395089981"/>
    <b v="0"/>
    <n v="40"/>
    <b v="0"/>
    <s v="music/world music"/>
    <n v="3.8739999999999997E-2"/>
    <n v="48.424999999999997"/>
    <x v="4"/>
  </r>
  <r>
    <x v="1"/>
    <x v="0"/>
    <s v="USD"/>
    <n v="1407394800"/>
    <n v="1404770616"/>
    <b v="0"/>
    <n v="0"/>
    <b v="0"/>
    <s v="music/world music"/>
    <n v="0"/>
    <n v="0"/>
    <x v="4"/>
  </r>
  <r>
    <x v="1"/>
    <x v="0"/>
    <s v="USD"/>
    <n v="1317231008"/>
    <n v="1312047008"/>
    <b v="0"/>
    <n v="24"/>
    <b v="0"/>
    <s v="music/world music"/>
    <n v="0.29299999999999998"/>
    <n v="61.042000000000002"/>
    <x v="4"/>
  </r>
  <r>
    <x v="1"/>
    <x v="0"/>
    <s v="USD"/>
    <n v="1334592000"/>
    <n v="1331982127"/>
    <b v="0"/>
    <n v="1"/>
    <b v="0"/>
    <s v="music/world music"/>
    <n v="9.0909090909090905E-3"/>
    <n v="25"/>
    <x v="4"/>
  </r>
  <r>
    <x v="1"/>
    <x v="0"/>
    <s v="USD"/>
    <n v="1298589630"/>
    <n v="1295997630"/>
    <b v="0"/>
    <n v="0"/>
    <b v="0"/>
    <s v="music/world music"/>
    <n v="0"/>
    <n v="0"/>
    <x v="4"/>
  </r>
  <r>
    <x v="1"/>
    <x v="0"/>
    <s v="USD"/>
    <n v="1440723600"/>
    <n v="1436394968"/>
    <b v="0"/>
    <n v="0"/>
    <b v="0"/>
    <s v="music/world music"/>
    <n v="0"/>
    <n v="0"/>
    <x v="4"/>
  </r>
  <r>
    <x v="1"/>
    <x v="0"/>
    <s v="USD"/>
    <n v="1381090870"/>
    <n v="1377030070"/>
    <b v="0"/>
    <n v="1"/>
    <b v="0"/>
    <s v="music/world music"/>
    <n v="8.0000000000000002E-3"/>
    <n v="40"/>
    <x v="4"/>
  </r>
  <r>
    <x v="1"/>
    <x v="0"/>
    <s v="USD"/>
    <n v="1329864374"/>
    <n v="1328049974"/>
    <b v="0"/>
    <n v="6"/>
    <b v="0"/>
    <s v="music/world music"/>
    <n v="0.11600000000000001"/>
    <n v="19.332999999999998"/>
    <x v="4"/>
  </r>
  <r>
    <x v="1"/>
    <x v="1"/>
    <s v="GBP"/>
    <n v="1422903342"/>
    <n v="1420311342"/>
    <b v="0"/>
    <n v="0"/>
    <b v="0"/>
    <s v="music/world music"/>
    <n v="0"/>
    <n v="0"/>
    <x v="4"/>
  </r>
  <r>
    <x v="1"/>
    <x v="0"/>
    <s v="USD"/>
    <n v="1387077299"/>
    <n v="1383621299"/>
    <b v="0"/>
    <n v="6"/>
    <b v="0"/>
    <s v="music/world music"/>
    <n v="2.787363950092912E-2"/>
    <n v="35"/>
    <x v="4"/>
  </r>
  <r>
    <x v="1"/>
    <x v="0"/>
    <s v="USD"/>
    <n v="1343491200"/>
    <n v="1342801164"/>
    <b v="0"/>
    <n v="0"/>
    <b v="0"/>
    <s v="music/world music"/>
    <n v="0"/>
    <n v="0"/>
    <x v="4"/>
  </r>
  <r>
    <x v="1"/>
    <x v="0"/>
    <s v="USD"/>
    <n v="1345790865"/>
    <n v="1344062865"/>
    <b v="0"/>
    <n v="0"/>
    <b v="0"/>
    <s v="music/world music"/>
    <n v="0"/>
    <n v="0"/>
    <x v="4"/>
  </r>
  <r>
    <x v="1"/>
    <x v="0"/>
    <s v="USD"/>
    <n v="1312641536"/>
    <n v="1310049536"/>
    <b v="0"/>
    <n v="3"/>
    <b v="0"/>
    <s v="music/world music"/>
    <n v="0.17799999999999999"/>
    <n v="59.332999999999998"/>
    <x v="4"/>
  </r>
  <r>
    <x v="1"/>
    <x v="0"/>
    <s v="USD"/>
    <n v="1325804767"/>
    <n v="1323212767"/>
    <b v="0"/>
    <n v="0"/>
    <b v="0"/>
    <s v="music/world music"/>
    <n v="0"/>
    <n v="0"/>
    <x v="4"/>
  </r>
  <r>
    <x v="1"/>
    <x v="0"/>
    <s v="USD"/>
    <n v="1373665860"/>
    <n v="1368579457"/>
    <b v="0"/>
    <n v="8"/>
    <b v="0"/>
    <s v="music/world music"/>
    <n v="3.0124999999999999E-2"/>
    <n v="30.125"/>
    <x v="4"/>
  </r>
  <r>
    <x v="1"/>
    <x v="0"/>
    <s v="USD"/>
    <n v="1414994340"/>
    <n v="1413057980"/>
    <b v="0"/>
    <n v="34"/>
    <b v="0"/>
    <s v="music/world music"/>
    <n v="0.50739999999999996"/>
    <n v="74.617999999999995"/>
    <x v="4"/>
  </r>
  <r>
    <x v="1"/>
    <x v="0"/>
    <s v="USD"/>
    <n v="1315747080"/>
    <n v="1314417502"/>
    <b v="0"/>
    <n v="1"/>
    <b v="0"/>
    <s v="music/world music"/>
    <n v="5.4884742041712408E-3"/>
    <n v="5"/>
    <x v="4"/>
  </r>
  <r>
    <x v="1"/>
    <x v="0"/>
    <s v="USD"/>
    <n v="1310158800"/>
    <n v="1304888771"/>
    <b v="0"/>
    <n v="38"/>
    <b v="0"/>
    <s v="music/world music"/>
    <n v="0.14091666666666666"/>
    <n v="44.5"/>
    <x v="4"/>
  </r>
  <r>
    <x v="0"/>
    <x v="0"/>
    <s v="USD"/>
    <n v="1366664400"/>
    <n v="1363981723"/>
    <b v="1"/>
    <n v="45"/>
    <b v="1"/>
    <s v="music/rock"/>
    <n v="1.038"/>
    <n v="46.133000000000003"/>
    <x v="4"/>
  </r>
  <r>
    <x v="0"/>
    <x v="0"/>
    <s v="USD"/>
    <n v="1402755834"/>
    <n v="1400163834"/>
    <b v="1"/>
    <n v="17"/>
    <b v="1"/>
    <s v="music/rock"/>
    <n v="1.2024999999999999"/>
    <n v="141.471"/>
    <x v="4"/>
  </r>
  <r>
    <x v="0"/>
    <x v="0"/>
    <s v="USD"/>
    <n v="1323136949"/>
    <n v="1319245349"/>
    <b v="1"/>
    <n v="31"/>
    <b v="1"/>
    <s v="music/rock"/>
    <n v="1.17"/>
    <n v="75.483999999999995"/>
    <x v="4"/>
  </r>
  <r>
    <x v="0"/>
    <x v="0"/>
    <s v="USD"/>
    <n v="1367823655"/>
    <n v="1365231655"/>
    <b v="1"/>
    <n v="50"/>
    <b v="1"/>
    <s v="music/rock"/>
    <n v="1.2214285714285715"/>
    <n v="85.5"/>
    <x v="4"/>
  </r>
  <r>
    <x v="0"/>
    <x v="0"/>
    <s v="USD"/>
    <n v="1402642740"/>
    <n v="1399563953"/>
    <b v="1"/>
    <n v="59"/>
    <b v="1"/>
    <s v="music/rock"/>
    <n v="1.5164"/>
    <n v="64.254000000000005"/>
    <x v="4"/>
  </r>
  <r>
    <x v="0"/>
    <x v="0"/>
    <s v="USD"/>
    <n v="1341683211"/>
    <n v="1339091211"/>
    <b v="1"/>
    <n v="81"/>
    <b v="1"/>
    <s v="music/rock"/>
    <n v="1.0444"/>
    <n v="64.468999999999994"/>
    <x v="4"/>
  </r>
  <r>
    <x v="0"/>
    <x v="0"/>
    <s v="USD"/>
    <n v="1410017131"/>
    <n v="1406129131"/>
    <b v="1"/>
    <n v="508"/>
    <b v="1"/>
    <s v="music/rock"/>
    <n v="2.0015333333333332"/>
    <n v="118.20099999999999"/>
    <x v="4"/>
  </r>
  <r>
    <x v="0"/>
    <x v="0"/>
    <s v="USD"/>
    <n v="1316979167"/>
    <n v="1311795167"/>
    <b v="1"/>
    <n v="74"/>
    <b v="1"/>
    <s v="music/rock"/>
    <n v="1.018"/>
    <n v="82.540999999999997"/>
    <x v="4"/>
  </r>
  <r>
    <x v="0"/>
    <x v="0"/>
    <s v="USD"/>
    <n v="1382658169"/>
    <n v="1380238969"/>
    <b v="1"/>
    <n v="141"/>
    <b v="1"/>
    <s v="music/rock"/>
    <n v="1.3765714285714286"/>
    <n v="34.17"/>
    <x v="4"/>
  </r>
  <r>
    <x v="0"/>
    <x v="0"/>
    <s v="USD"/>
    <n v="1409770107"/>
    <n v="1407178107"/>
    <b v="1"/>
    <n v="711"/>
    <b v="1"/>
    <s v="music/rock"/>
    <n v="3038.3319999999999"/>
    <n v="42.732999999999997"/>
    <x v="4"/>
  </r>
  <r>
    <x v="0"/>
    <x v="0"/>
    <s v="USD"/>
    <n v="1293857940"/>
    <n v="1288968886"/>
    <b v="1"/>
    <n v="141"/>
    <b v="1"/>
    <s v="music/rock"/>
    <n v="1.9885074626865671"/>
    <n v="94.489000000000004"/>
    <x v="4"/>
  </r>
  <r>
    <x v="0"/>
    <x v="0"/>
    <s v="USD"/>
    <n v="1385932652"/>
    <n v="1383337052"/>
    <b v="1"/>
    <n v="109"/>
    <b v="1"/>
    <s v="music/rock"/>
    <n v="2.0236666666666667"/>
    <n v="55.697000000000003"/>
    <x v="4"/>
  </r>
  <r>
    <x v="0"/>
    <x v="0"/>
    <s v="USD"/>
    <n v="1329084231"/>
    <n v="1326492231"/>
    <b v="1"/>
    <n v="361"/>
    <b v="1"/>
    <s v="music/rock"/>
    <n v="1.1796376666666666"/>
    <n v="98.031000000000006"/>
    <x v="4"/>
  </r>
  <r>
    <x v="0"/>
    <x v="0"/>
    <s v="USD"/>
    <n v="1301792590"/>
    <n v="1297562590"/>
    <b v="1"/>
    <n v="176"/>
    <b v="1"/>
    <s v="music/rock"/>
    <n v="2.9472727272727273"/>
    <n v="92.102000000000004"/>
    <x v="4"/>
  </r>
  <r>
    <x v="0"/>
    <x v="0"/>
    <s v="USD"/>
    <n v="1377960012"/>
    <n v="1375368012"/>
    <b v="1"/>
    <n v="670"/>
    <b v="1"/>
    <s v="music/rock"/>
    <n v="2.1314633333333335"/>
    <n v="38.174999999999997"/>
    <x v="4"/>
  </r>
  <r>
    <x v="0"/>
    <x v="0"/>
    <s v="USD"/>
    <n v="1402286340"/>
    <n v="1399504664"/>
    <b v="1"/>
    <n v="96"/>
    <b v="1"/>
    <s v="music/rock"/>
    <n v="1.0424"/>
    <n v="27.146000000000001"/>
    <x v="4"/>
  </r>
  <r>
    <x v="0"/>
    <x v="0"/>
    <s v="USD"/>
    <n v="1393445620"/>
    <n v="1390853620"/>
    <b v="1"/>
    <n v="74"/>
    <b v="1"/>
    <s v="music/rock"/>
    <n v="1.1366666666666667"/>
    <n v="50.689"/>
    <x v="4"/>
  </r>
  <r>
    <x v="0"/>
    <x v="0"/>
    <s v="USD"/>
    <n v="1390983227"/>
    <n v="1388391227"/>
    <b v="1"/>
    <n v="52"/>
    <b v="1"/>
    <s v="music/rock"/>
    <n v="1.0125"/>
    <n v="38.942"/>
    <x v="4"/>
  </r>
  <r>
    <x v="0"/>
    <x v="5"/>
    <s v="CAD"/>
    <n v="1392574692"/>
    <n v="1389982692"/>
    <b v="1"/>
    <n v="105"/>
    <b v="1"/>
    <s v="music/rock"/>
    <n v="1.2541538461538462"/>
    <n v="77.638000000000005"/>
    <x v="4"/>
  </r>
  <r>
    <x v="0"/>
    <x v="0"/>
    <s v="USD"/>
    <n v="1396054800"/>
    <n v="1393034470"/>
    <b v="1"/>
    <n v="41"/>
    <b v="1"/>
    <s v="music/rock"/>
    <n v="1.19"/>
    <n v="43.536999999999999"/>
    <x v="4"/>
  </r>
  <r>
    <x v="0"/>
    <x v="0"/>
    <s v="USD"/>
    <n v="1383062083"/>
    <n v="1380556483"/>
    <b v="1"/>
    <n v="34"/>
    <b v="1"/>
    <s v="music/rock"/>
    <n v="1.6646153846153846"/>
    <n v="31.824000000000002"/>
    <x v="4"/>
  </r>
  <r>
    <x v="0"/>
    <x v="0"/>
    <s v="USD"/>
    <n v="1291131815"/>
    <n v="1287071015"/>
    <b v="1"/>
    <n v="66"/>
    <b v="1"/>
    <s v="music/rock"/>
    <n v="1.1914771428571429"/>
    <n v="63.183999999999997"/>
    <x v="4"/>
  </r>
  <r>
    <x v="0"/>
    <x v="0"/>
    <s v="USD"/>
    <n v="1389474145"/>
    <n v="1386882145"/>
    <b v="1"/>
    <n v="50"/>
    <b v="1"/>
    <s v="music/rock"/>
    <n v="1.0047368421052632"/>
    <n v="190.9"/>
    <x v="4"/>
  </r>
  <r>
    <x v="0"/>
    <x v="0"/>
    <s v="USD"/>
    <n v="1374674558"/>
    <n v="1372082558"/>
    <b v="1"/>
    <n v="159"/>
    <b v="1"/>
    <s v="music/rock"/>
    <n v="1.018"/>
    <n v="140.85499999999999"/>
    <x v="4"/>
  </r>
  <r>
    <x v="0"/>
    <x v="0"/>
    <s v="USD"/>
    <n v="1379708247"/>
    <n v="1377116247"/>
    <b v="1"/>
    <n v="182"/>
    <b v="1"/>
    <s v="music/rock"/>
    <n v="1.1666666666666667"/>
    <n v="76.923000000000002"/>
    <x v="4"/>
  </r>
  <r>
    <x v="0"/>
    <x v="0"/>
    <s v="USD"/>
    <n v="1460764800"/>
    <n v="1458157512"/>
    <b v="1"/>
    <n v="206"/>
    <b v="1"/>
    <s v="music/rock"/>
    <n v="1.0864893617021276"/>
    <n v="99.155000000000001"/>
    <x v="4"/>
  </r>
  <r>
    <x v="0"/>
    <x v="0"/>
    <s v="USD"/>
    <n v="1332704042"/>
    <n v="1327523642"/>
    <b v="1"/>
    <n v="169"/>
    <b v="1"/>
    <s v="music/rock"/>
    <n v="1.1472"/>
    <n v="67.882000000000005"/>
    <x v="4"/>
  </r>
  <r>
    <x v="0"/>
    <x v="0"/>
    <s v="USD"/>
    <n v="1384363459"/>
    <n v="1381767859"/>
    <b v="1"/>
    <n v="31"/>
    <b v="1"/>
    <s v="music/rock"/>
    <n v="1.018"/>
    <n v="246.29"/>
    <x v="4"/>
  </r>
  <r>
    <x v="0"/>
    <x v="0"/>
    <s v="USD"/>
    <n v="1276574400"/>
    <n v="1270576379"/>
    <b v="1"/>
    <n v="28"/>
    <b v="1"/>
    <s v="music/rock"/>
    <n v="1.06"/>
    <n v="189.286"/>
    <x v="4"/>
  </r>
  <r>
    <x v="0"/>
    <x v="5"/>
    <s v="CAD"/>
    <n v="1409506291"/>
    <n v="1406914291"/>
    <b v="1"/>
    <n v="54"/>
    <b v="1"/>
    <s v="music/rock"/>
    <n v="1.0349999999999999"/>
    <n v="76.667000000000002"/>
    <x v="4"/>
  </r>
  <r>
    <x v="0"/>
    <x v="0"/>
    <s v="USD"/>
    <n v="1346344425"/>
    <n v="1343320425"/>
    <b v="1"/>
    <n v="467"/>
    <b v="1"/>
    <s v="music/rock"/>
    <n v="1.5497535999999998"/>
    <n v="82.962999999999994"/>
    <x v="4"/>
  </r>
  <r>
    <x v="0"/>
    <x v="0"/>
    <s v="USD"/>
    <n v="1375908587"/>
    <n v="1372884587"/>
    <b v="1"/>
    <n v="389"/>
    <b v="1"/>
    <s v="music/rock"/>
    <n v="1.6214066666666667"/>
    <n v="62.521999999999998"/>
    <x v="4"/>
  </r>
  <r>
    <x v="0"/>
    <x v="0"/>
    <s v="USD"/>
    <n v="1251777600"/>
    <n v="1247504047"/>
    <b v="1"/>
    <n v="68"/>
    <b v="1"/>
    <s v="music/rock"/>
    <n v="1.0442100000000001"/>
    <n v="46.067999999999998"/>
    <x v="4"/>
  </r>
  <r>
    <x v="0"/>
    <x v="0"/>
    <s v="USD"/>
    <n v="1346765347"/>
    <n v="1343741347"/>
    <b v="1"/>
    <n v="413"/>
    <b v="1"/>
    <s v="music/rock"/>
    <n v="1.0612433333333333"/>
    <n v="38.543999999999997"/>
    <x v="4"/>
  </r>
  <r>
    <x v="0"/>
    <x v="0"/>
    <s v="USD"/>
    <n v="1403661600"/>
    <n v="1401196766"/>
    <b v="1"/>
    <n v="190"/>
    <b v="1"/>
    <s v="music/rock"/>
    <n v="1.5493846153846154"/>
    <n v="53.005000000000003"/>
    <x v="4"/>
  </r>
  <r>
    <x v="0"/>
    <x v="0"/>
    <s v="USD"/>
    <n v="1395624170"/>
    <n v="1392171770"/>
    <b v="1"/>
    <n v="189"/>
    <b v="1"/>
    <s v="music/rock"/>
    <n v="1.1077157238734421"/>
    <n v="73.355000000000004"/>
    <x v="4"/>
  </r>
  <r>
    <x v="0"/>
    <x v="0"/>
    <s v="USD"/>
    <n v="1299003054"/>
    <n v="1291227054"/>
    <b v="1"/>
    <n v="130"/>
    <b v="1"/>
    <s v="music/rock"/>
    <n v="1.1091186666666666"/>
    <n v="127.97499999999999"/>
    <x v="4"/>
  </r>
  <r>
    <x v="0"/>
    <x v="0"/>
    <s v="USD"/>
    <n v="1375033836"/>
    <n v="1373305836"/>
    <b v="1"/>
    <n v="74"/>
    <b v="1"/>
    <s v="music/rock"/>
    <n v="1.1071428571428572"/>
    <n v="104.73"/>
    <x v="4"/>
  </r>
  <r>
    <x v="0"/>
    <x v="0"/>
    <s v="USD"/>
    <n v="1386565140"/>
    <n v="1383909855"/>
    <b v="1"/>
    <n v="274"/>
    <b v="1"/>
    <s v="music/rock"/>
    <n v="1.2361333333333333"/>
    <n v="67.671999999999997"/>
    <x v="4"/>
  </r>
  <r>
    <x v="0"/>
    <x v="0"/>
    <s v="USD"/>
    <n v="1362974400"/>
    <n v="1360948389"/>
    <b v="1"/>
    <n v="22"/>
    <b v="1"/>
    <s v="music/rock"/>
    <n v="2.1105"/>
    <n v="95.932000000000002"/>
    <x v="4"/>
  </r>
  <r>
    <x v="0"/>
    <x v="0"/>
    <s v="USD"/>
    <n v="1483203540"/>
    <n v="1481175482"/>
    <b v="0"/>
    <n v="31"/>
    <b v="1"/>
    <s v="theater/plays"/>
    <n v="1.01"/>
    <n v="65.161000000000001"/>
    <x v="1"/>
  </r>
  <r>
    <x v="0"/>
    <x v="1"/>
    <s v="GBP"/>
    <n v="1434808775"/>
    <n v="1433512775"/>
    <b v="0"/>
    <n v="63"/>
    <b v="1"/>
    <s v="theater/plays"/>
    <n v="1.0165"/>
    <n v="32.270000000000003"/>
    <x v="1"/>
  </r>
  <r>
    <x v="0"/>
    <x v="1"/>
    <s v="GBP"/>
    <n v="1424181600"/>
    <n v="1423041227"/>
    <b v="0"/>
    <n v="20"/>
    <b v="1"/>
    <s v="theater/plays"/>
    <n v="1.0833333333333333"/>
    <n v="81.25"/>
    <x v="1"/>
  </r>
  <r>
    <x v="0"/>
    <x v="1"/>
    <s v="GBP"/>
    <n v="1434120856"/>
    <n v="1428936856"/>
    <b v="0"/>
    <n v="25"/>
    <b v="1"/>
    <s v="theater/plays"/>
    <n v="2.42"/>
    <n v="24.2"/>
    <x v="1"/>
  </r>
  <r>
    <x v="0"/>
    <x v="0"/>
    <s v="USD"/>
    <n v="1470801600"/>
    <n v="1468122163"/>
    <b v="0"/>
    <n v="61"/>
    <b v="1"/>
    <s v="theater/plays"/>
    <n v="1.0044999999999999"/>
    <n v="65.869"/>
    <x v="1"/>
  </r>
  <r>
    <x v="0"/>
    <x v="0"/>
    <s v="USD"/>
    <n v="1483499645"/>
    <n v="1480907645"/>
    <b v="0"/>
    <n v="52"/>
    <b v="1"/>
    <s v="theater/plays"/>
    <n v="1.2506666666666666"/>
    <n v="36.076999999999998"/>
    <x v="1"/>
  </r>
  <r>
    <x v="0"/>
    <x v="0"/>
    <s v="USD"/>
    <n v="1429772340"/>
    <n v="1427121931"/>
    <b v="0"/>
    <n v="86"/>
    <b v="1"/>
    <s v="theater/plays"/>
    <n v="1.0857142857142856"/>
    <n v="44.186"/>
    <x v="1"/>
  </r>
  <r>
    <x v="0"/>
    <x v="0"/>
    <s v="USD"/>
    <n v="1428390000"/>
    <n v="1425224391"/>
    <b v="0"/>
    <n v="42"/>
    <b v="1"/>
    <s v="theater/plays"/>
    <n v="1.4570000000000001"/>
    <n v="104.071"/>
    <x v="1"/>
  </r>
  <r>
    <x v="0"/>
    <x v="1"/>
    <s v="GBP"/>
    <n v="1444172340"/>
    <n v="1441822828"/>
    <b v="0"/>
    <n v="52"/>
    <b v="1"/>
    <s v="theater/plays"/>
    <n v="1.1000000000000001"/>
    <n v="35.962000000000003"/>
    <x v="1"/>
  </r>
  <r>
    <x v="0"/>
    <x v="0"/>
    <s v="USD"/>
    <n v="1447523371"/>
    <n v="1444927771"/>
    <b v="0"/>
    <n v="120"/>
    <b v="1"/>
    <s v="theater/plays"/>
    <n v="1.0223333333333333"/>
    <n v="127.792"/>
    <x v="1"/>
  </r>
  <r>
    <x v="0"/>
    <x v="1"/>
    <s v="GBP"/>
    <n v="1445252400"/>
    <n v="1443696797"/>
    <b v="0"/>
    <n v="22"/>
    <b v="1"/>
    <s v="theater/plays"/>
    <n v="1.22"/>
    <n v="27.727"/>
    <x v="1"/>
  </r>
  <r>
    <x v="0"/>
    <x v="1"/>
    <s v="GBP"/>
    <n v="1438189200"/>
    <n v="1435585497"/>
    <b v="0"/>
    <n v="64"/>
    <b v="1"/>
    <s v="theater/plays"/>
    <n v="1.0196000000000001"/>
    <n v="39.828000000000003"/>
    <x v="1"/>
  </r>
  <r>
    <x v="0"/>
    <x v="1"/>
    <s v="GBP"/>
    <n v="1457914373"/>
    <n v="1456189973"/>
    <b v="0"/>
    <n v="23"/>
    <b v="1"/>
    <s v="theater/plays"/>
    <n v="1.411764705882353"/>
    <n v="52.173999999999999"/>
    <x v="1"/>
  </r>
  <r>
    <x v="0"/>
    <x v="0"/>
    <s v="USD"/>
    <n v="1462125358"/>
    <n v="1459533358"/>
    <b v="0"/>
    <n v="238"/>
    <b v="1"/>
    <s v="theater/plays"/>
    <n v="1.0952500000000001"/>
    <n v="92.037999999999997"/>
    <x v="1"/>
  </r>
  <r>
    <x v="0"/>
    <x v="1"/>
    <s v="GBP"/>
    <n v="1461860432"/>
    <n v="1459268432"/>
    <b v="0"/>
    <n v="33"/>
    <b v="1"/>
    <s v="theater/plays"/>
    <n v="1.0465"/>
    <n v="63.423999999999999"/>
    <x v="1"/>
  </r>
  <r>
    <x v="0"/>
    <x v="0"/>
    <s v="USD"/>
    <n v="1436902359"/>
    <n v="1434310359"/>
    <b v="0"/>
    <n v="32"/>
    <b v="1"/>
    <s v="theater/plays"/>
    <n v="1.24"/>
    <n v="135.625"/>
    <x v="1"/>
  </r>
  <r>
    <x v="0"/>
    <x v="0"/>
    <s v="USD"/>
    <n v="1464807420"/>
    <n v="1461427938"/>
    <b v="0"/>
    <n v="24"/>
    <b v="1"/>
    <s v="theater/plays"/>
    <n v="1.35"/>
    <n v="168.75"/>
    <x v="1"/>
  </r>
  <r>
    <x v="0"/>
    <x v="0"/>
    <s v="USD"/>
    <n v="1437447600"/>
    <n v="1436551178"/>
    <b v="0"/>
    <n v="29"/>
    <b v="1"/>
    <s v="theater/plays"/>
    <n v="1.0275000000000001"/>
    <n v="70.861999999999995"/>
    <x v="1"/>
  </r>
  <r>
    <x v="0"/>
    <x v="0"/>
    <s v="USD"/>
    <n v="1480559011"/>
    <n v="1477963411"/>
    <b v="0"/>
    <n v="50"/>
    <b v="1"/>
    <s v="theater/plays"/>
    <n v="1"/>
    <n v="50"/>
    <x v="1"/>
  </r>
  <r>
    <x v="0"/>
    <x v="1"/>
    <s v="GBP"/>
    <n v="1469962800"/>
    <n v="1468578920"/>
    <b v="0"/>
    <n v="108"/>
    <b v="1"/>
    <s v="theater/plays"/>
    <n v="1.3026085714285716"/>
    <n v="42.213999999999999"/>
    <x v="1"/>
  </r>
  <r>
    <x v="1"/>
    <x v="1"/>
    <s v="GBP"/>
    <n v="1489376405"/>
    <n v="1484196005"/>
    <b v="0"/>
    <n v="104"/>
    <b v="0"/>
    <s v="technology/wearables"/>
    <n v="0.39627499999999999"/>
    <n v="152.41300000000001"/>
    <x v="2"/>
  </r>
  <r>
    <x v="1"/>
    <x v="0"/>
    <s v="USD"/>
    <n v="1469122200"/>
    <n v="1466611108"/>
    <b v="0"/>
    <n v="86"/>
    <b v="0"/>
    <s v="technology/wearables"/>
    <n v="0.25976666666666665"/>
    <n v="90.616"/>
    <x v="2"/>
  </r>
  <r>
    <x v="1"/>
    <x v="0"/>
    <s v="USD"/>
    <n v="1417690734"/>
    <n v="1415098734"/>
    <b v="0"/>
    <n v="356"/>
    <b v="0"/>
    <s v="technology/wearables"/>
    <n v="0.65246363636363636"/>
    <n v="201.60400000000001"/>
    <x v="2"/>
  </r>
  <r>
    <x v="1"/>
    <x v="0"/>
    <s v="USD"/>
    <n v="1455710679"/>
    <n v="1453118679"/>
    <b v="0"/>
    <n v="45"/>
    <b v="0"/>
    <s v="technology/wearables"/>
    <n v="0.11514000000000001"/>
    <n v="127.93300000000001"/>
    <x v="2"/>
  </r>
  <r>
    <x v="1"/>
    <x v="0"/>
    <s v="USD"/>
    <n v="1475937812"/>
    <n v="1472481812"/>
    <b v="0"/>
    <n v="38"/>
    <b v="0"/>
    <s v="technology/wearables"/>
    <n v="0.11360000000000001"/>
    <n v="29.895"/>
    <x v="2"/>
  </r>
  <r>
    <x v="1"/>
    <x v="0"/>
    <s v="USD"/>
    <n v="1444943468"/>
    <n v="1441919468"/>
    <b v="0"/>
    <n v="35"/>
    <b v="0"/>
    <s v="technology/wearables"/>
    <n v="1.1199130434782609"/>
    <n v="367.971"/>
    <x v="2"/>
  </r>
  <r>
    <x v="1"/>
    <x v="0"/>
    <s v="USD"/>
    <n v="1471622450"/>
    <n v="1467734450"/>
    <b v="0"/>
    <n v="24"/>
    <b v="0"/>
    <s v="technology/wearables"/>
    <n v="0.155"/>
    <n v="129.167"/>
    <x v="2"/>
  </r>
  <r>
    <x v="1"/>
    <x v="0"/>
    <s v="USD"/>
    <n v="1480536919"/>
    <n v="1477509319"/>
    <b v="0"/>
    <n v="100"/>
    <b v="0"/>
    <s v="technology/wearables"/>
    <n v="0.32028000000000001"/>
    <n v="800.7"/>
    <x v="2"/>
  </r>
  <r>
    <x v="1"/>
    <x v="0"/>
    <s v="USD"/>
    <n v="1429375922"/>
    <n v="1426783922"/>
    <b v="0"/>
    <n v="1"/>
    <b v="0"/>
    <s v="technology/wearables"/>
    <n v="6.0869565217391303E-3"/>
    <n v="28"/>
    <x v="2"/>
  </r>
  <r>
    <x v="1"/>
    <x v="0"/>
    <s v="USD"/>
    <n v="1457024514"/>
    <n v="1454432514"/>
    <b v="0"/>
    <n v="122"/>
    <b v="0"/>
    <s v="technology/wearables"/>
    <n v="0.31114999999999998"/>
    <n v="102.01600000000001"/>
    <x v="2"/>
  </r>
  <r>
    <x v="1"/>
    <x v="0"/>
    <s v="USD"/>
    <n v="1477065860"/>
    <n v="1471881860"/>
    <b v="0"/>
    <n v="11"/>
    <b v="0"/>
    <s v="technology/wearables"/>
    <n v="1.1266666666666666E-2"/>
    <n v="184.364"/>
    <x v="2"/>
  </r>
  <r>
    <x v="1"/>
    <x v="0"/>
    <s v="USD"/>
    <n v="1446771600"/>
    <n v="1443700648"/>
    <b v="0"/>
    <n v="248"/>
    <b v="0"/>
    <s v="technology/wearables"/>
    <n v="0.40404000000000001"/>
    <n v="162.91900000000001"/>
    <x v="2"/>
  </r>
  <r>
    <x v="1"/>
    <x v="0"/>
    <s v="USD"/>
    <n v="1456700709"/>
    <n v="1453676709"/>
    <b v="0"/>
    <n v="1"/>
    <b v="0"/>
    <s v="technology/wearables"/>
    <n v="1.3333333333333333E-5"/>
    <n v="1"/>
    <x v="2"/>
  </r>
  <r>
    <x v="1"/>
    <x v="8"/>
    <s v="DKK"/>
    <n v="1469109600"/>
    <n v="1464586746"/>
    <b v="0"/>
    <n v="19"/>
    <b v="0"/>
    <s v="technology/wearables"/>
    <n v="5.7334999999999997E-2"/>
    <n v="603.52599999999995"/>
    <x v="2"/>
  </r>
  <r>
    <x v="1"/>
    <x v="0"/>
    <s v="USD"/>
    <n v="1420938172"/>
    <n v="1418346172"/>
    <b v="0"/>
    <n v="135"/>
    <b v="0"/>
    <s v="technology/wearables"/>
    <n v="0.15325"/>
    <n v="45.406999999999996"/>
    <x v="2"/>
  </r>
  <r>
    <x v="1"/>
    <x v="1"/>
    <s v="GBP"/>
    <n v="1405094400"/>
    <n v="1403810965"/>
    <b v="0"/>
    <n v="9"/>
    <b v="0"/>
    <s v="technology/wearables"/>
    <n v="0.15103448275862069"/>
    <n v="97.332999999999998"/>
    <x v="2"/>
  </r>
  <r>
    <x v="1"/>
    <x v="9"/>
    <s v="EUR"/>
    <n v="1483138800"/>
    <n v="1480610046"/>
    <b v="0"/>
    <n v="3"/>
    <b v="0"/>
    <s v="technology/wearables"/>
    <n v="5.0299999999999997E-3"/>
    <n v="167.667"/>
    <x v="2"/>
  </r>
  <r>
    <x v="1"/>
    <x v="11"/>
    <s v="SEK"/>
    <n v="1482515937"/>
    <n v="1479923937"/>
    <b v="0"/>
    <n v="7"/>
    <b v="0"/>
    <s v="technology/wearables"/>
    <n v="1.3028138528138528E-2"/>
    <n v="859.85699999999997"/>
    <x v="2"/>
  </r>
  <r>
    <x v="1"/>
    <x v="1"/>
    <s v="GBP"/>
    <n v="1432223125"/>
    <n v="1429631125"/>
    <b v="0"/>
    <n v="4"/>
    <b v="0"/>
    <s v="technology/wearables"/>
    <n v="3.0285714285714286E-3"/>
    <n v="26.5"/>
    <x v="2"/>
  </r>
  <r>
    <x v="1"/>
    <x v="0"/>
    <s v="USD"/>
    <n v="1461653700"/>
    <n v="1458665146"/>
    <b v="0"/>
    <n v="44"/>
    <b v="0"/>
    <s v="technology/wearables"/>
    <n v="8.8800000000000004E-2"/>
    <n v="30.273"/>
    <x v="2"/>
  </r>
  <r>
    <x v="1"/>
    <x v="0"/>
    <s v="USD"/>
    <n v="1476371552"/>
    <n v="1473779552"/>
    <b v="0"/>
    <n v="90"/>
    <b v="0"/>
    <s v="technology/wearables"/>
    <n v="9.8400000000000001E-2"/>
    <n v="54.667000000000002"/>
    <x v="2"/>
  </r>
  <r>
    <x v="1"/>
    <x v="0"/>
    <s v="USD"/>
    <n v="1483063435"/>
    <n v="1480471435"/>
    <b v="0"/>
    <n v="8"/>
    <b v="0"/>
    <s v="technology/wearables"/>
    <n v="2.4299999999999999E-2"/>
    <n v="60.75"/>
    <x v="2"/>
  </r>
  <r>
    <x v="1"/>
    <x v="0"/>
    <s v="USD"/>
    <n v="1421348428"/>
    <n v="1417460428"/>
    <b v="0"/>
    <n v="11"/>
    <b v="0"/>
    <s v="technology/wearables"/>
    <n v="1.1299999999999999E-2"/>
    <n v="102.727"/>
    <x v="2"/>
  </r>
  <r>
    <x v="1"/>
    <x v="0"/>
    <s v="USD"/>
    <n v="1432916235"/>
    <n v="1430324235"/>
    <b v="0"/>
    <n v="41"/>
    <b v="0"/>
    <s v="technology/wearables"/>
    <n v="3.5520833333333335E-2"/>
    <n v="41.585000000000001"/>
    <x v="2"/>
  </r>
  <r>
    <x v="1"/>
    <x v="0"/>
    <s v="USD"/>
    <n v="1476458734"/>
    <n v="1472570734"/>
    <b v="0"/>
    <n v="15"/>
    <b v="0"/>
    <s v="technology/wearables"/>
    <n v="2.3306666666666667E-2"/>
    <n v="116.533"/>
    <x v="2"/>
  </r>
  <r>
    <x v="1"/>
    <x v="0"/>
    <s v="USD"/>
    <n v="1417501145"/>
    <n v="1414041545"/>
    <b v="0"/>
    <n v="9"/>
    <b v="0"/>
    <s v="technology/wearables"/>
    <n v="8.1600000000000006E-3"/>
    <n v="45.332999999999998"/>
    <x v="2"/>
  </r>
  <r>
    <x v="1"/>
    <x v="0"/>
    <s v="USD"/>
    <n v="1467432000"/>
    <n v="1464763109"/>
    <b v="0"/>
    <n v="50"/>
    <b v="0"/>
    <s v="technology/wearables"/>
    <n v="0.22494285714285714"/>
    <n v="157.46"/>
    <x v="2"/>
  </r>
  <r>
    <x v="1"/>
    <x v="0"/>
    <s v="USD"/>
    <n v="1471435554"/>
    <n v="1468843554"/>
    <b v="0"/>
    <n v="34"/>
    <b v="0"/>
    <s v="technology/wearables"/>
    <n v="1.3668E-2"/>
    <n v="100.5"/>
    <x v="2"/>
  </r>
  <r>
    <x v="1"/>
    <x v="16"/>
    <s v="CHF"/>
    <n v="1485480408"/>
    <n v="1482888408"/>
    <b v="0"/>
    <n v="0"/>
    <b v="0"/>
    <s v="technology/wearables"/>
    <n v="0"/>
    <n v="0"/>
    <x v="2"/>
  </r>
  <r>
    <x v="1"/>
    <x v="2"/>
    <s v="AUD"/>
    <n v="1405478025"/>
    <n v="1402886025"/>
    <b v="0"/>
    <n v="0"/>
    <b v="0"/>
    <s v="technology/wearables"/>
    <n v="0"/>
    <n v="0"/>
    <x v="2"/>
  </r>
  <r>
    <x v="1"/>
    <x v="0"/>
    <s v="USD"/>
    <n v="1457721287"/>
    <n v="1455129287"/>
    <b v="0"/>
    <n v="276"/>
    <b v="0"/>
    <s v="technology/wearables"/>
    <n v="0.10754135338345865"/>
    <n v="51.822000000000003"/>
    <x v="2"/>
  </r>
  <r>
    <x v="1"/>
    <x v="0"/>
    <s v="USD"/>
    <n v="1449354502"/>
    <n v="1446762502"/>
    <b v="0"/>
    <n v="16"/>
    <b v="0"/>
    <s v="technology/wearables"/>
    <n v="0.1976"/>
    <n v="308.75"/>
    <x v="2"/>
  </r>
  <r>
    <x v="1"/>
    <x v="0"/>
    <s v="USD"/>
    <n v="1418849028"/>
    <n v="1415825028"/>
    <b v="0"/>
    <n v="224"/>
    <b v="0"/>
    <s v="technology/wearables"/>
    <n v="0.84946999999999995"/>
    <n v="379.22800000000001"/>
    <x v="2"/>
  </r>
  <r>
    <x v="1"/>
    <x v="0"/>
    <s v="USD"/>
    <n v="1488549079"/>
    <n v="1485957079"/>
    <b v="0"/>
    <n v="140"/>
    <b v="0"/>
    <s v="technology/wearables"/>
    <n v="0.49381999999999998"/>
    <n v="176.364"/>
    <x v="2"/>
  </r>
  <r>
    <x v="1"/>
    <x v="0"/>
    <s v="USD"/>
    <n v="1438543033"/>
    <n v="1435951033"/>
    <b v="0"/>
    <n v="15"/>
    <b v="0"/>
    <s v="technology/wearables"/>
    <n v="3.3033333333333331E-2"/>
    <n v="66.066999999999993"/>
    <x v="2"/>
  </r>
  <r>
    <x v="1"/>
    <x v="0"/>
    <s v="USD"/>
    <n v="1418056315"/>
    <n v="1414164715"/>
    <b v="0"/>
    <n v="37"/>
    <b v="0"/>
    <s v="technology/wearables"/>
    <n v="6.6339999999999996E-2"/>
    <n v="89.649000000000001"/>
    <x v="2"/>
  </r>
  <r>
    <x v="1"/>
    <x v="0"/>
    <s v="USD"/>
    <n v="1408112253"/>
    <n v="1405520253"/>
    <b v="0"/>
    <n v="0"/>
    <b v="0"/>
    <s v="technology/wearables"/>
    <n v="0"/>
    <n v="0"/>
    <x v="2"/>
  </r>
  <r>
    <x v="1"/>
    <x v="1"/>
    <s v="GBP"/>
    <n v="1475333917"/>
    <n v="1472569117"/>
    <b v="0"/>
    <n v="46"/>
    <b v="0"/>
    <s v="technology/wearables"/>
    <n v="0.7036"/>
    <n v="382.39100000000002"/>
    <x v="2"/>
  </r>
  <r>
    <x v="1"/>
    <x v="0"/>
    <s v="USD"/>
    <n v="1437161739"/>
    <n v="1434569739"/>
    <b v="0"/>
    <n v="1"/>
    <b v="0"/>
    <s v="technology/wearables"/>
    <n v="2E-3"/>
    <n v="100"/>
    <x v="2"/>
  </r>
  <r>
    <x v="1"/>
    <x v="0"/>
    <s v="USD"/>
    <n v="1471579140"/>
    <n v="1466512683"/>
    <b v="0"/>
    <n v="323"/>
    <b v="0"/>
    <s v="technology/wearables"/>
    <n v="1.02298"/>
    <n v="158.35599999999999"/>
    <x v="2"/>
  </r>
  <r>
    <x v="0"/>
    <x v="5"/>
    <s v="CAD"/>
    <n v="1467313039"/>
    <n v="1464807439"/>
    <b v="0"/>
    <n v="139"/>
    <b v="1"/>
    <s v="publishing/nonfiction"/>
    <n v="3.7773333333333334"/>
    <n v="40.762999999999998"/>
    <x v="3"/>
  </r>
  <r>
    <x v="0"/>
    <x v="0"/>
    <s v="USD"/>
    <n v="1405366359"/>
    <n v="1402342359"/>
    <b v="0"/>
    <n v="7"/>
    <b v="1"/>
    <s v="publishing/nonfiction"/>
    <n v="1.25"/>
    <n v="53.570999999999998"/>
    <x v="3"/>
  </r>
  <r>
    <x v="0"/>
    <x v="0"/>
    <s v="USD"/>
    <n v="1372297751"/>
    <n v="1369705751"/>
    <b v="0"/>
    <n v="149"/>
    <b v="1"/>
    <s v="publishing/nonfiction"/>
    <n v="1.473265306122449"/>
    <n v="48.45"/>
    <x v="3"/>
  </r>
  <r>
    <x v="0"/>
    <x v="0"/>
    <s v="USD"/>
    <n v="1425741525"/>
    <n v="1423149525"/>
    <b v="0"/>
    <n v="31"/>
    <b v="1"/>
    <s v="publishing/nonfiction"/>
    <n v="1.022"/>
    <n v="82.418999999999997"/>
    <x v="3"/>
  </r>
  <r>
    <x v="0"/>
    <x v="0"/>
    <s v="USD"/>
    <n v="1418904533"/>
    <n v="1416485333"/>
    <b v="0"/>
    <n v="26"/>
    <b v="1"/>
    <s v="publishing/nonfiction"/>
    <n v="1.018723404255319"/>
    <n v="230.19200000000001"/>
    <x v="3"/>
  </r>
  <r>
    <x v="0"/>
    <x v="5"/>
    <s v="CAD"/>
    <n v="1450249140"/>
    <n v="1447055935"/>
    <b v="0"/>
    <n v="172"/>
    <b v="1"/>
    <s v="publishing/nonfiction"/>
    <n v="2.0419999999999998"/>
    <n v="59.36"/>
    <x v="3"/>
  </r>
  <r>
    <x v="0"/>
    <x v="0"/>
    <s v="USD"/>
    <n v="1451089134"/>
    <n v="1448497134"/>
    <b v="0"/>
    <n v="78"/>
    <b v="1"/>
    <s v="publishing/nonfiction"/>
    <n v="1.0405"/>
    <n v="66.698999999999998"/>
    <x v="3"/>
  </r>
  <r>
    <x v="0"/>
    <x v="0"/>
    <s v="USD"/>
    <n v="1455299144"/>
    <n v="1452707144"/>
    <b v="0"/>
    <n v="120"/>
    <b v="1"/>
    <s v="publishing/nonfiction"/>
    <n v="1.0126500000000001"/>
    <n v="168.77500000000001"/>
    <x v="3"/>
  </r>
  <r>
    <x v="0"/>
    <x v="0"/>
    <s v="USD"/>
    <n v="1441425540"/>
    <n v="1436968366"/>
    <b v="0"/>
    <n v="227"/>
    <b v="1"/>
    <s v="publishing/nonfiction"/>
    <n v="1.3613999999999999"/>
    <n v="59.973999999999997"/>
    <x v="3"/>
  </r>
  <r>
    <x v="0"/>
    <x v="0"/>
    <s v="USD"/>
    <n v="1362960000"/>
    <n v="1359946188"/>
    <b v="0"/>
    <n v="42"/>
    <b v="1"/>
    <s v="publishing/nonfiction"/>
    <n v="1.3360000000000001"/>
    <n v="31.81"/>
    <x v="3"/>
  </r>
  <r>
    <x v="0"/>
    <x v="1"/>
    <s v="GBP"/>
    <n v="1465672979"/>
    <n v="1463080979"/>
    <b v="0"/>
    <n v="64"/>
    <b v="1"/>
    <s v="publishing/nonfiction"/>
    <n v="1.3025"/>
    <n v="24.422000000000001"/>
    <x v="3"/>
  </r>
  <r>
    <x v="0"/>
    <x v="1"/>
    <s v="GBP"/>
    <n v="1354269600"/>
    <n v="1351663605"/>
    <b v="0"/>
    <n v="121"/>
    <b v="1"/>
    <s v="publishing/nonfiction"/>
    <n v="1.2267999999999999"/>
    <n v="25.347000000000001"/>
    <x v="3"/>
  </r>
  <r>
    <x v="0"/>
    <x v="0"/>
    <s v="USD"/>
    <n v="1372985760"/>
    <n v="1370393760"/>
    <b v="0"/>
    <n v="87"/>
    <b v="1"/>
    <s v="publishing/nonfiction"/>
    <n v="1.8281058823529412"/>
    <n v="71.442999999999998"/>
    <x v="3"/>
  </r>
  <r>
    <x v="0"/>
    <x v="0"/>
    <s v="USD"/>
    <n v="1362117540"/>
    <n v="1359587137"/>
    <b v="0"/>
    <n v="65"/>
    <b v="1"/>
    <s v="publishing/nonfiction"/>
    <n v="1.2529999999999999"/>
    <n v="38.554000000000002"/>
    <x v="3"/>
  </r>
  <r>
    <x v="0"/>
    <x v="0"/>
    <s v="USD"/>
    <n v="1309009323"/>
    <n v="1306417323"/>
    <b v="0"/>
    <n v="49"/>
    <b v="1"/>
    <s v="publishing/nonfiction"/>
    <n v="1.1166666666666667"/>
    <n v="68.367000000000004"/>
    <x v="3"/>
  </r>
  <r>
    <x v="0"/>
    <x v="0"/>
    <s v="USD"/>
    <n v="1309980790"/>
    <n v="1304623990"/>
    <b v="0"/>
    <n v="19"/>
    <b v="1"/>
    <s v="publishing/nonfiction"/>
    <n v="1.1575757575757575"/>
    <n v="40.210999999999999"/>
    <x v="3"/>
  </r>
  <r>
    <x v="0"/>
    <x v="0"/>
    <s v="USD"/>
    <n v="1343943420"/>
    <n v="1341524220"/>
    <b v="0"/>
    <n v="81"/>
    <b v="1"/>
    <s v="publishing/nonfiction"/>
    <n v="1.732"/>
    <n v="32.073999999999998"/>
    <x v="3"/>
  </r>
  <r>
    <x v="0"/>
    <x v="1"/>
    <s v="GBP"/>
    <n v="1403370772"/>
    <n v="1400778772"/>
    <b v="0"/>
    <n v="264"/>
    <b v="1"/>
    <s v="publishing/nonfiction"/>
    <n v="1.2598333333333334"/>
    <n v="28.632999999999999"/>
    <x v="3"/>
  </r>
  <r>
    <x v="0"/>
    <x v="0"/>
    <s v="USD"/>
    <n v="1378592731"/>
    <n v="1373408731"/>
    <b v="0"/>
    <n v="25"/>
    <b v="1"/>
    <s v="publishing/nonfiction"/>
    <n v="1.091"/>
    <n v="43.64"/>
    <x v="3"/>
  </r>
  <r>
    <x v="0"/>
    <x v="0"/>
    <s v="USD"/>
    <n v="1455523140"/>
    <n v="1453925727"/>
    <b v="0"/>
    <n v="5"/>
    <b v="1"/>
    <s v="publishing/nonfiction"/>
    <n v="1"/>
    <n v="40"/>
    <x v="3"/>
  </r>
  <r>
    <x v="0"/>
    <x v="8"/>
    <s v="DKK"/>
    <n v="1420648906"/>
    <n v="1415464906"/>
    <b v="0"/>
    <n v="144"/>
    <b v="1"/>
    <s v="music/rock"/>
    <n v="1.1864285714285714"/>
    <n v="346.04199999999997"/>
    <x v="4"/>
  </r>
  <r>
    <x v="0"/>
    <x v="0"/>
    <s v="USD"/>
    <n v="1426523752"/>
    <n v="1423935352"/>
    <b v="0"/>
    <n v="92"/>
    <b v="1"/>
    <s v="music/rock"/>
    <n v="1.0026666666666666"/>
    <n v="81.739000000000004"/>
    <x v="4"/>
  </r>
  <r>
    <x v="0"/>
    <x v="0"/>
    <s v="USD"/>
    <n v="1417049663"/>
    <n v="1413158063"/>
    <b v="0"/>
    <n v="147"/>
    <b v="1"/>
    <s v="music/rock"/>
    <n v="1.2648920000000001"/>
    <n v="64.534999999999997"/>
    <x v="4"/>
  </r>
  <r>
    <x v="0"/>
    <x v="0"/>
    <s v="USD"/>
    <n v="1447463050"/>
    <n v="1444867450"/>
    <b v="0"/>
    <n v="90"/>
    <b v="1"/>
    <s v="music/rock"/>
    <n v="1.1426000000000001"/>
    <n v="63.478000000000002"/>
    <x v="4"/>
  </r>
  <r>
    <x v="0"/>
    <x v="0"/>
    <s v="USD"/>
    <n v="1434342894"/>
    <n v="1432269294"/>
    <b v="0"/>
    <n v="87"/>
    <b v="1"/>
    <s v="music/rock"/>
    <n v="1.107"/>
    <n v="63.621000000000002"/>
    <x v="4"/>
  </r>
  <r>
    <x v="0"/>
    <x v="0"/>
    <s v="USD"/>
    <n v="1397225746"/>
    <n v="1394633746"/>
    <b v="0"/>
    <n v="406"/>
    <b v="1"/>
    <s v="music/rock"/>
    <n v="1.0534805315203954"/>
    <n v="83.966999999999999"/>
    <x v="4"/>
  </r>
  <r>
    <x v="0"/>
    <x v="0"/>
    <s v="USD"/>
    <n v="1381881890"/>
    <n v="1380585890"/>
    <b v="0"/>
    <n v="20"/>
    <b v="1"/>
    <s v="music/rock"/>
    <n v="1.0366666666666666"/>
    <n v="77.75"/>
    <x v="4"/>
  </r>
  <r>
    <x v="0"/>
    <x v="0"/>
    <s v="USD"/>
    <n v="1431022342"/>
    <n v="1428430342"/>
    <b v="0"/>
    <n v="70"/>
    <b v="1"/>
    <s v="music/rock"/>
    <n v="1.0708672667523933"/>
    <n v="107.071"/>
    <x v="4"/>
  </r>
  <r>
    <x v="0"/>
    <x v="0"/>
    <s v="USD"/>
    <n v="1342115132"/>
    <n v="1339523132"/>
    <b v="0"/>
    <n v="16"/>
    <b v="1"/>
    <s v="music/rock"/>
    <n v="1.24"/>
    <n v="38.75"/>
    <x v="4"/>
  </r>
  <r>
    <x v="0"/>
    <x v="0"/>
    <s v="USD"/>
    <n v="1483138233"/>
    <n v="1480546233"/>
    <b v="0"/>
    <n v="52"/>
    <b v="1"/>
    <s v="music/rock"/>
    <n v="1.0501"/>
    <n v="201.94200000000001"/>
    <x v="4"/>
  </r>
  <r>
    <x v="0"/>
    <x v="0"/>
    <s v="USD"/>
    <n v="1458874388"/>
    <n v="1456285988"/>
    <b v="0"/>
    <n v="66"/>
    <b v="1"/>
    <s v="music/rock"/>
    <n v="1.8946666666666667"/>
    <n v="43.061"/>
    <x v="4"/>
  </r>
  <r>
    <x v="0"/>
    <x v="6"/>
    <s v="EUR"/>
    <n v="1484444119"/>
    <n v="1481852119"/>
    <b v="0"/>
    <n v="109"/>
    <b v="1"/>
    <s v="music/rock"/>
    <n v="1.7132499999999999"/>
    <n v="62.872"/>
    <x v="4"/>
  </r>
  <r>
    <x v="0"/>
    <x v="1"/>
    <s v="GBP"/>
    <n v="1480784606"/>
    <n v="1478189006"/>
    <b v="0"/>
    <n v="168"/>
    <b v="1"/>
    <s v="music/rock"/>
    <n v="2.5248648648648651"/>
    <n v="55.606999999999999"/>
    <x v="4"/>
  </r>
  <r>
    <x v="0"/>
    <x v="0"/>
    <s v="USD"/>
    <n v="1486095060"/>
    <n v="1484198170"/>
    <b v="0"/>
    <n v="31"/>
    <b v="1"/>
    <s v="music/rock"/>
    <n v="1.1615384615384616"/>
    <n v="48.71"/>
    <x v="4"/>
  </r>
  <r>
    <x v="0"/>
    <x v="1"/>
    <s v="GBP"/>
    <n v="1470075210"/>
    <n v="1468779210"/>
    <b v="0"/>
    <n v="133"/>
    <b v="1"/>
    <s v="music/rock"/>
    <n v="2.0335000000000001"/>
    <n v="30.579000000000001"/>
    <x v="4"/>
  </r>
  <r>
    <x v="0"/>
    <x v="0"/>
    <s v="USD"/>
    <n v="1433504876"/>
    <n v="1430912876"/>
    <b v="0"/>
    <n v="151"/>
    <b v="1"/>
    <s v="music/rock"/>
    <n v="1.1160000000000001"/>
    <n v="73.906999999999996"/>
    <x v="4"/>
  </r>
  <r>
    <x v="0"/>
    <x v="0"/>
    <s v="USD"/>
    <n v="1433815200"/>
    <n v="1431886706"/>
    <b v="0"/>
    <n v="5"/>
    <b v="1"/>
    <s v="music/rock"/>
    <n v="4.24"/>
    <n v="21.2"/>
    <x v="4"/>
  </r>
  <r>
    <x v="0"/>
    <x v="0"/>
    <s v="USD"/>
    <n v="1482988125"/>
    <n v="1480396125"/>
    <b v="0"/>
    <n v="73"/>
    <b v="1"/>
    <s v="music/rock"/>
    <n v="1.071"/>
    <n v="73.355999999999995"/>
    <x v="4"/>
  </r>
  <r>
    <x v="0"/>
    <x v="0"/>
    <s v="USD"/>
    <n v="1367867536"/>
    <n v="1365275536"/>
    <b v="0"/>
    <n v="148"/>
    <b v="1"/>
    <s v="music/rock"/>
    <n v="1.043625"/>
    <n v="56.411999999999999"/>
    <x v="4"/>
  </r>
  <r>
    <x v="0"/>
    <x v="5"/>
    <s v="CAD"/>
    <n v="1482457678"/>
    <n v="1480729678"/>
    <b v="0"/>
    <n v="93"/>
    <b v="1"/>
    <s v="music/rock"/>
    <n v="2.124090909090909"/>
    <n v="50.247"/>
    <x v="4"/>
  </r>
  <r>
    <x v="0"/>
    <x v="0"/>
    <s v="USD"/>
    <n v="1436117922"/>
    <n v="1433525922"/>
    <b v="0"/>
    <n v="63"/>
    <b v="1"/>
    <s v="music/rock"/>
    <n v="1.2408571428571429"/>
    <n v="68.936999999999998"/>
    <x v="4"/>
  </r>
  <r>
    <x v="0"/>
    <x v="12"/>
    <s v="EUR"/>
    <n v="1461931860"/>
    <n v="1457109121"/>
    <b v="0"/>
    <n v="134"/>
    <b v="1"/>
    <s v="music/rock"/>
    <n v="1.10406125"/>
    <n v="65.914000000000001"/>
    <x v="4"/>
  </r>
  <r>
    <x v="0"/>
    <x v="0"/>
    <s v="USD"/>
    <n v="1438183889"/>
    <n v="1435591889"/>
    <b v="0"/>
    <n v="14"/>
    <b v="1"/>
    <s v="music/rock"/>
    <n v="2.1875"/>
    <n v="62.5"/>
    <x v="4"/>
  </r>
  <r>
    <x v="0"/>
    <x v="0"/>
    <s v="USD"/>
    <n v="1433305800"/>
    <n v="1430604395"/>
    <b v="0"/>
    <n v="78"/>
    <b v="1"/>
    <s v="music/rock"/>
    <n v="1.36625"/>
    <n v="70.063999999999993"/>
    <x v="4"/>
  </r>
  <r>
    <x v="0"/>
    <x v="0"/>
    <s v="USD"/>
    <n v="1476720840"/>
    <n v="1474469117"/>
    <b v="0"/>
    <n v="112"/>
    <b v="1"/>
    <s v="music/rock"/>
    <n v="1.348074"/>
    <n v="60.182000000000002"/>
    <x v="4"/>
  </r>
  <r>
    <x v="0"/>
    <x v="1"/>
    <s v="GBP"/>
    <n v="1471087957"/>
    <n v="1468495957"/>
    <b v="0"/>
    <n v="34"/>
    <b v="1"/>
    <s v="music/rock"/>
    <n v="1.454"/>
    <n v="21.382000000000001"/>
    <x v="4"/>
  </r>
  <r>
    <x v="0"/>
    <x v="0"/>
    <s v="USD"/>
    <n v="1430154720"/>
    <n v="1427224606"/>
    <b v="0"/>
    <n v="19"/>
    <b v="1"/>
    <s v="music/rock"/>
    <n v="1.0910714285714285"/>
    <n v="160.78899999999999"/>
    <x v="4"/>
  </r>
  <r>
    <x v="0"/>
    <x v="0"/>
    <s v="USD"/>
    <n v="1440219540"/>
    <n v="1436369818"/>
    <b v="0"/>
    <n v="13"/>
    <b v="1"/>
    <s v="music/rock"/>
    <n v="1.1020000000000001"/>
    <n v="42.384999999999998"/>
    <x v="4"/>
  </r>
  <r>
    <x v="0"/>
    <x v="0"/>
    <s v="USD"/>
    <n v="1456976586"/>
    <n v="1454298186"/>
    <b v="0"/>
    <n v="104"/>
    <b v="1"/>
    <s v="music/rock"/>
    <n v="1.1364000000000001"/>
    <n v="27.317"/>
    <x v="4"/>
  </r>
  <r>
    <x v="0"/>
    <x v="0"/>
    <s v="USD"/>
    <n v="1470068523"/>
    <n v="1467476523"/>
    <b v="0"/>
    <n v="52"/>
    <b v="1"/>
    <s v="music/rock"/>
    <n v="1.0235000000000001"/>
    <n v="196.827"/>
    <x v="4"/>
  </r>
  <r>
    <x v="0"/>
    <x v="0"/>
    <s v="USD"/>
    <n v="1488337200"/>
    <n v="1484623726"/>
    <b v="0"/>
    <n v="17"/>
    <b v="1"/>
    <s v="music/rock"/>
    <n v="1.2213333333333334"/>
    <n v="53.881999999999998"/>
    <x v="4"/>
  </r>
  <r>
    <x v="0"/>
    <x v="0"/>
    <s v="USD"/>
    <n v="1484430481"/>
    <n v="1481838481"/>
    <b v="0"/>
    <n v="82"/>
    <b v="1"/>
    <s v="music/rock"/>
    <n v="1.1188571428571428"/>
    <n v="47.756"/>
    <x v="4"/>
  </r>
  <r>
    <x v="0"/>
    <x v="0"/>
    <s v="USD"/>
    <n v="1423871882"/>
    <n v="1421279882"/>
    <b v="0"/>
    <n v="73"/>
    <b v="1"/>
    <s v="music/rock"/>
    <n v="1.073"/>
    <n v="88.191999999999993"/>
    <x v="4"/>
  </r>
  <r>
    <x v="0"/>
    <x v="0"/>
    <s v="USD"/>
    <n v="1477603140"/>
    <n v="1475013710"/>
    <b v="0"/>
    <n v="158"/>
    <b v="1"/>
    <s v="music/rock"/>
    <n v="1.1385000000000001"/>
    <n v="72.057000000000002"/>
    <x v="4"/>
  </r>
  <r>
    <x v="0"/>
    <x v="0"/>
    <s v="USD"/>
    <n v="1467752334"/>
    <n v="1465160334"/>
    <b v="0"/>
    <n v="65"/>
    <b v="1"/>
    <s v="music/rock"/>
    <n v="1.0968181818181819"/>
    <n v="74.245999999999995"/>
    <x v="4"/>
  </r>
  <r>
    <x v="0"/>
    <x v="0"/>
    <s v="USD"/>
    <n v="1412640373"/>
    <n v="1410048373"/>
    <b v="0"/>
    <n v="184"/>
    <b v="1"/>
    <s v="music/rock"/>
    <n v="1.2614444444444444"/>
    <n v="61.701000000000001"/>
    <x v="4"/>
  </r>
  <r>
    <x v="0"/>
    <x v="1"/>
    <s v="GBP"/>
    <n v="1465709400"/>
    <n v="1462695073"/>
    <b v="0"/>
    <n v="34"/>
    <b v="1"/>
    <s v="music/rock"/>
    <n v="1.6742857142857144"/>
    <n v="17.234999999999999"/>
    <x v="4"/>
  </r>
  <r>
    <x v="0"/>
    <x v="0"/>
    <s v="USD"/>
    <n v="1369612474"/>
    <n v="1367798074"/>
    <b v="0"/>
    <n v="240"/>
    <b v="1"/>
    <s v="music/rock"/>
    <n v="4.9652000000000003"/>
    <n v="51.720999999999997"/>
    <x v="4"/>
  </r>
  <r>
    <x v="0"/>
    <x v="1"/>
    <s v="GBP"/>
    <n v="1430439411"/>
    <n v="1425259011"/>
    <b v="0"/>
    <n v="113"/>
    <b v="1"/>
    <s v="music/rock"/>
    <n v="1.0915999999999999"/>
    <n v="24.15"/>
    <x v="4"/>
  </r>
  <r>
    <x v="0"/>
    <x v="0"/>
    <s v="USD"/>
    <n v="1374802235"/>
    <n v="1372210235"/>
    <b v="0"/>
    <n v="66"/>
    <b v="1"/>
    <s v="music/rock"/>
    <n v="1.0257499999999999"/>
    <n v="62.167000000000002"/>
    <x v="4"/>
  </r>
  <r>
    <x v="2"/>
    <x v="1"/>
    <s v="GBP"/>
    <n v="1424607285"/>
    <n v="1422447285"/>
    <b v="1"/>
    <n v="5"/>
    <b v="0"/>
    <s v="publishing/translations"/>
    <n v="1.6620689655172414E-2"/>
    <n v="48.2"/>
    <x v="3"/>
  </r>
  <r>
    <x v="2"/>
    <x v="0"/>
    <s v="USD"/>
    <n v="1417195201"/>
    <n v="1414599601"/>
    <b v="1"/>
    <n v="17"/>
    <b v="0"/>
    <s v="publishing/translations"/>
    <n v="4.1999999999999997E-3"/>
    <n v="6.1760000000000002"/>
    <x v="3"/>
  </r>
  <r>
    <x v="2"/>
    <x v="13"/>
    <s v="EUR"/>
    <n v="1449914400"/>
    <n v="1445336607"/>
    <b v="0"/>
    <n v="3"/>
    <b v="0"/>
    <s v="publishing/translations"/>
    <n v="1.25E-3"/>
    <n v="5"/>
    <x v="3"/>
  </r>
  <r>
    <x v="2"/>
    <x v="0"/>
    <s v="USD"/>
    <n v="1407847978"/>
    <n v="1405687978"/>
    <b v="0"/>
    <n v="2"/>
    <b v="0"/>
    <s v="publishing/translations"/>
    <n v="5.0000000000000001E-3"/>
    <n v="7.5"/>
    <x v="3"/>
  </r>
  <r>
    <x v="2"/>
    <x v="1"/>
    <s v="GBP"/>
    <n v="1447451756"/>
    <n v="1444856156"/>
    <b v="0"/>
    <n v="6"/>
    <b v="0"/>
    <s v="publishing/translations"/>
    <n v="7.1999999999999995E-2"/>
    <n v="12"/>
    <x v="3"/>
  </r>
  <r>
    <x v="2"/>
    <x v="0"/>
    <s v="USD"/>
    <n v="1420085535"/>
    <n v="1414897935"/>
    <b v="0"/>
    <n v="0"/>
    <b v="0"/>
    <s v="publishing/translations"/>
    <n v="0"/>
    <n v="0"/>
    <x v="3"/>
  </r>
  <r>
    <x v="2"/>
    <x v="13"/>
    <s v="EUR"/>
    <n v="1464939520"/>
    <n v="1461051520"/>
    <b v="0"/>
    <n v="1"/>
    <b v="0"/>
    <s v="publishing/translations"/>
    <n v="1.6666666666666666E-4"/>
    <n v="1"/>
    <x v="3"/>
  </r>
  <r>
    <x v="2"/>
    <x v="1"/>
    <s v="GBP"/>
    <n v="1423185900"/>
    <n v="1420766700"/>
    <b v="0"/>
    <n v="3"/>
    <b v="0"/>
    <s v="publishing/translations"/>
    <n v="2.3333333333333335E-3"/>
    <n v="2.3330000000000002"/>
    <x v="3"/>
  </r>
  <r>
    <x v="2"/>
    <x v="0"/>
    <s v="USD"/>
    <n v="1417656699"/>
    <n v="1415064699"/>
    <b v="0"/>
    <n v="13"/>
    <b v="0"/>
    <s v="publishing/translations"/>
    <n v="4.5714285714285714E-2"/>
    <n v="24.614999999999998"/>
    <x v="3"/>
  </r>
  <r>
    <x v="2"/>
    <x v="13"/>
    <s v="EUR"/>
    <n v="1455964170"/>
    <n v="1450780170"/>
    <b v="0"/>
    <n v="1"/>
    <b v="0"/>
    <s v="publishing/translations"/>
    <n v="0.05"/>
    <n v="100"/>
    <x v="3"/>
  </r>
  <r>
    <x v="2"/>
    <x v="0"/>
    <s v="USD"/>
    <n v="1483423467"/>
    <n v="1480831467"/>
    <b v="0"/>
    <n v="1"/>
    <b v="0"/>
    <s v="publishing/translations"/>
    <n v="2E-3"/>
    <n v="1"/>
    <x v="3"/>
  </r>
  <r>
    <x v="2"/>
    <x v="0"/>
    <s v="USD"/>
    <n v="1439741591"/>
    <n v="1436285591"/>
    <b v="0"/>
    <n v="9"/>
    <b v="0"/>
    <s v="publishing/translations"/>
    <n v="0.18181818181818182"/>
    <n v="88.888999999999996"/>
    <x v="3"/>
  </r>
  <r>
    <x v="2"/>
    <x v="0"/>
    <s v="USD"/>
    <n v="1448147619"/>
    <n v="1445552019"/>
    <b v="0"/>
    <n v="0"/>
    <b v="0"/>
    <s v="publishing/translations"/>
    <n v="0"/>
    <n v="0"/>
    <x v="3"/>
  </r>
  <r>
    <x v="2"/>
    <x v="0"/>
    <s v="USD"/>
    <n v="1442315460"/>
    <n v="1439696174"/>
    <b v="0"/>
    <n v="2"/>
    <b v="0"/>
    <s v="publishing/translations"/>
    <n v="1.2222222222222223E-2"/>
    <n v="27.5"/>
    <x v="3"/>
  </r>
  <r>
    <x v="2"/>
    <x v="3"/>
    <s v="EUR"/>
    <n v="1456397834"/>
    <n v="1453805834"/>
    <b v="0"/>
    <n v="1"/>
    <b v="0"/>
    <s v="publishing/translations"/>
    <n v="2E-3"/>
    <n v="6"/>
    <x v="3"/>
  </r>
  <r>
    <x v="2"/>
    <x v="0"/>
    <s v="USD"/>
    <n v="1476010619"/>
    <n v="1473418619"/>
    <b v="0"/>
    <n v="10"/>
    <b v="0"/>
    <s v="publishing/translations"/>
    <n v="7.0634920634920634E-2"/>
    <n v="44.5"/>
    <x v="3"/>
  </r>
  <r>
    <x v="2"/>
    <x v="0"/>
    <s v="USD"/>
    <n v="1467129686"/>
    <n v="1464969686"/>
    <b v="0"/>
    <n v="3"/>
    <b v="0"/>
    <s v="publishing/translations"/>
    <n v="2.7272727272727271E-2"/>
    <n v="1"/>
    <x v="3"/>
  </r>
  <r>
    <x v="2"/>
    <x v="11"/>
    <s v="SEK"/>
    <n v="1423432709"/>
    <n v="1420840709"/>
    <b v="0"/>
    <n v="2"/>
    <b v="0"/>
    <s v="publishing/translations"/>
    <n v="1E-3"/>
    <n v="100"/>
    <x v="3"/>
  </r>
  <r>
    <x v="2"/>
    <x v="4"/>
    <s v="NZD"/>
    <n v="1474436704"/>
    <n v="1471844704"/>
    <b v="0"/>
    <n v="2"/>
    <b v="0"/>
    <s v="publishing/translations"/>
    <n v="1.0399999999999999E-3"/>
    <n v="13"/>
    <x v="3"/>
  </r>
  <r>
    <x v="2"/>
    <x v="2"/>
    <s v="AUD"/>
    <n v="1451637531"/>
    <n v="1449045531"/>
    <b v="0"/>
    <n v="1"/>
    <b v="0"/>
    <s v="publishing/translations"/>
    <n v="3.3333333333333335E-3"/>
    <n v="100"/>
    <x v="3"/>
  </r>
  <r>
    <x v="2"/>
    <x v="0"/>
    <s v="USD"/>
    <n v="1479233602"/>
    <n v="1478106802"/>
    <b v="0"/>
    <n v="14"/>
    <b v="0"/>
    <s v="publishing/translations"/>
    <n v="0.2036"/>
    <n v="109.071"/>
    <x v="3"/>
  </r>
  <r>
    <x v="2"/>
    <x v="0"/>
    <s v="USD"/>
    <n v="1430276959"/>
    <n v="1427684959"/>
    <b v="0"/>
    <n v="0"/>
    <b v="0"/>
    <s v="publishing/translations"/>
    <n v="0"/>
    <n v="0"/>
    <x v="3"/>
  </r>
  <r>
    <x v="2"/>
    <x v="12"/>
    <s v="EUR"/>
    <n v="1440408120"/>
    <n v="1435224120"/>
    <b v="0"/>
    <n v="0"/>
    <b v="0"/>
    <s v="publishing/translations"/>
    <n v="0"/>
    <n v="0"/>
    <x v="3"/>
  </r>
  <r>
    <x v="2"/>
    <x v="12"/>
    <s v="EUR"/>
    <n v="1474230385"/>
    <n v="1471638385"/>
    <b v="0"/>
    <n v="4"/>
    <b v="0"/>
    <s v="publishing/translations"/>
    <n v="8.3799999999999999E-2"/>
    <n v="104.75"/>
    <x v="3"/>
  </r>
  <r>
    <x v="2"/>
    <x v="3"/>
    <s v="EUR"/>
    <n v="1459584417"/>
    <n v="1456996017"/>
    <b v="0"/>
    <n v="3"/>
    <b v="0"/>
    <s v="publishing/translations"/>
    <n v="4.4999999999999998E-2"/>
    <n v="15"/>
    <x v="3"/>
  </r>
  <r>
    <x v="2"/>
    <x v="0"/>
    <s v="USD"/>
    <n v="1428629242"/>
    <n v="1426037242"/>
    <b v="0"/>
    <n v="0"/>
    <b v="0"/>
    <s v="publishing/translations"/>
    <n v="0"/>
    <n v="0"/>
    <x v="3"/>
  </r>
  <r>
    <x v="2"/>
    <x v="0"/>
    <s v="USD"/>
    <n v="1419017488"/>
    <n v="1416339088"/>
    <b v="0"/>
    <n v="5"/>
    <b v="0"/>
    <s v="publishing/translations"/>
    <n v="8.0600000000000005E-2"/>
    <n v="80.599999999999994"/>
    <x v="3"/>
  </r>
  <r>
    <x v="2"/>
    <x v="0"/>
    <s v="USD"/>
    <n v="1448517816"/>
    <n v="1445922216"/>
    <b v="0"/>
    <n v="47"/>
    <b v="0"/>
    <s v="publishing/translations"/>
    <n v="0.31947058823529412"/>
    <n v="115.553"/>
    <x v="3"/>
  </r>
  <r>
    <x v="2"/>
    <x v="0"/>
    <s v="USD"/>
    <n v="1437417828"/>
    <n v="1434825828"/>
    <b v="0"/>
    <n v="0"/>
    <b v="0"/>
    <s v="publishing/translations"/>
    <n v="0"/>
    <n v="0"/>
    <x v="3"/>
  </r>
  <r>
    <x v="2"/>
    <x v="13"/>
    <s v="EUR"/>
    <n v="1481367600"/>
    <n v="1477839675"/>
    <b v="0"/>
    <n v="10"/>
    <b v="0"/>
    <s v="publishing/translations"/>
    <n v="6.7083333333333328E-2"/>
    <n v="80.5"/>
    <x v="3"/>
  </r>
  <r>
    <x v="2"/>
    <x v="8"/>
    <s v="DKK"/>
    <n v="1433775600"/>
    <n v="1431973478"/>
    <b v="0"/>
    <n v="11"/>
    <b v="0"/>
    <s v="publishing/translations"/>
    <n v="9.987804878048781E-2"/>
    <n v="744.54499999999996"/>
    <x v="3"/>
  </r>
  <r>
    <x v="2"/>
    <x v="13"/>
    <s v="EUR"/>
    <n v="1444589020"/>
    <n v="1441997020"/>
    <b v="0"/>
    <n v="2"/>
    <b v="0"/>
    <s v="publishing/translations"/>
    <n v="1E-3"/>
    <n v="7.5"/>
    <x v="3"/>
  </r>
  <r>
    <x v="2"/>
    <x v="12"/>
    <s v="EUR"/>
    <n v="1456043057"/>
    <n v="1453451057"/>
    <b v="0"/>
    <n v="2"/>
    <b v="0"/>
    <s v="publishing/translations"/>
    <n v="7.7000000000000002E-3"/>
    <n v="38.5"/>
    <x v="3"/>
  </r>
  <r>
    <x v="2"/>
    <x v="0"/>
    <s v="USD"/>
    <n v="1405227540"/>
    <n v="1402058739"/>
    <b v="0"/>
    <n v="22"/>
    <b v="0"/>
    <s v="publishing/translations"/>
    <n v="0.26900000000000002"/>
    <n v="36.682000000000002"/>
    <x v="3"/>
  </r>
  <r>
    <x v="2"/>
    <x v="8"/>
    <s v="DKK"/>
    <n v="1461765300"/>
    <n v="1459198499"/>
    <b v="0"/>
    <n v="8"/>
    <b v="0"/>
    <s v="publishing/translations"/>
    <n v="0.03"/>
    <n v="75"/>
    <x v="3"/>
  </r>
  <r>
    <x v="2"/>
    <x v="5"/>
    <s v="CAD"/>
    <n v="1425758101"/>
    <n v="1423166101"/>
    <b v="0"/>
    <n v="6"/>
    <b v="0"/>
    <s v="publishing/translations"/>
    <n v="6.6055045871559637E-2"/>
    <n v="30"/>
    <x v="3"/>
  </r>
  <r>
    <x v="2"/>
    <x v="13"/>
    <s v="EUR"/>
    <n v="1464285463"/>
    <n v="1461693463"/>
    <b v="0"/>
    <n v="1"/>
    <b v="0"/>
    <s v="publishing/translations"/>
    <n v="7.6923076923076926E-5"/>
    <n v="1"/>
    <x v="3"/>
  </r>
  <r>
    <x v="2"/>
    <x v="1"/>
    <s v="GBP"/>
    <n v="1441995769"/>
    <n v="1436811769"/>
    <b v="0"/>
    <n v="3"/>
    <b v="0"/>
    <s v="publishing/translations"/>
    <n v="1.1222222222222222E-2"/>
    <n v="673.33299999999997"/>
    <x v="3"/>
  </r>
  <r>
    <x v="2"/>
    <x v="0"/>
    <s v="USD"/>
    <n v="1464190158"/>
    <n v="1461598158"/>
    <b v="0"/>
    <n v="0"/>
    <b v="0"/>
    <s v="publishing/translations"/>
    <n v="0"/>
    <n v="0"/>
    <x v="3"/>
  </r>
  <r>
    <x v="2"/>
    <x v="6"/>
    <s v="EUR"/>
    <n v="1483395209"/>
    <n v="1480803209"/>
    <b v="0"/>
    <n v="0"/>
    <b v="0"/>
    <s v="publishing/translations"/>
    <n v="0"/>
    <n v="0"/>
    <x v="3"/>
  </r>
  <r>
    <x v="2"/>
    <x v="12"/>
    <s v="EUR"/>
    <n v="1442091462"/>
    <n v="1436907462"/>
    <b v="0"/>
    <n v="0"/>
    <b v="0"/>
    <s v="publishing/translations"/>
    <n v="0"/>
    <n v="0"/>
    <x v="3"/>
  </r>
  <r>
    <x v="2"/>
    <x v="12"/>
    <s v="EUR"/>
    <n v="1434286855"/>
    <n v="1431694855"/>
    <b v="0"/>
    <n v="0"/>
    <b v="0"/>
    <s v="publishing/translations"/>
    <n v="0"/>
    <n v="0"/>
    <x v="3"/>
  </r>
  <r>
    <x v="2"/>
    <x v="13"/>
    <s v="EUR"/>
    <n v="1461235478"/>
    <n v="1459507478"/>
    <b v="0"/>
    <n v="0"/>
    <b v="0"/>
    <s v="publishing/translations"/>
    <n v="0"/>
    <n v="0"/>
    <x v="3"/>
  </r>
  <r>
    <x v="2"/>
    <x v="0"/>
    <s v="USD"/>
    <n v="1467999134"/>
    <n v="1465407134"/>
    <b v="0"/>
    <n v="3"/>
    <b v="0"/>
    <s v="publishing/translations"/>
    <n v="1.4999999999999999E-4"/>
    <n v="25"/>
    <x v="3"/>
  </r>
  <r>
    <x v="2"/>
    <x v="2"/>
    <s v="AUD"/>
    <n v="1432272300"/>
    <n v="1429655318"/>
    <b v="0"/>
    <n v="0"/>
    <b v="0"/>
    <s v="publishing/translations"/>
    <n v="0"/>
    <n v="0"/>
    <x v="3"/>
  </r>
  <r>
    <x v="2"/>
    <x v="0"/>
    <s v="USD"/>
    <n v="1431286105"/>
    <n v="1427138905"/>
    <b v="0"/>
    <n v="0"/>
    <b v="0"/>
    <s v="publishing/translations"/>
    <n v="0"/>
    <n v="0"/>
    <x v="3"/>
  </r>
  <r>
    <x v="2"/>
    <x v="0"/>
    <s v="USD"/>
    <n v="1455941197"/>
    <n v="1453349197"/>
    <b v="0"/>
    <n v="1"/>
    <b v="0"/>
    <s v="publishing/translations"/>
    <n v="1.0000000000000001E-5"/>
    <n v="1"/>
    <x v="3"/>
  </r>
  <r>
    <x v="1"/>
    <x v="0"/>
    <s v="USD"/>
    <n v="1416355259"/>
    <n v="1413759659"/>
    <b v="0"/>
    <n v="2"/>
    <b v="0"/>
    <s v="publishing/translations"/>
    <n v="1.0554089709762533E-4"/>
    <n v="1"/>
    <x v="3"/>
  </r>
  <r>
    <x v="1"/>
    <x v="0"/>
    <s v="USD"/>
    <n v="1406566363"/>
    <n v="1403974363"/>
    <b v="0"/>
    <n v="0"/>
    <b v="0"/>
    <s v="publishing/translations"/>
    <n v="0"/>
    <n v="0"/>
    <x v="3"/>
  </r>
  <r>
    <x v="1"/>
    <x v="6"/>
    <s v="EUR"/>
    <n v="1492270947"/>
    <n v="1488386547"/>
    <b v="0"/>
    <n v="0"/>
    <b v="0"/>
    <s v="publishing/translations"/>
    <n v="0"/>
    <n v="0"/>
    <x v="3"/>
  </r>
  <r>
    <x v="1"/>
    <x v="3"/>
    <s v="EUR"/>
    <n v="1461535140"/>
    <n v="1459716480"/>
    <b v="0"/>
    <n v="1"/>
    <b v="0"/>
    <s v="publishing/translations"/>
    <n v="8.5714285714285719E-3"/>
    <n v="15"/>
    <x v="3"/>
  </r>
  <r>
    <x v="1"/>
    <x v="0"/>
    <s v="USD"/>
    <n v="1409924340"/>
    <n v="1405181320"/>
    <b v="0"/>
    <n v="7"/>
    <b v="0"/>
    <s v="publishing/translations"/>
    <n v="0.105"/>
    <n v="225"/>
    <x v="3"/>
  </r>
  <r>
    <x v="1"/>
    <x v="13"/>
    <s v="EUR"/>
    <n v="1483459365"/>
    <n v="1480867365"/>
    <b v="0"/>
    <n v="3"/>
    <b v="0"/>
    <s v="publishing/translations"/>
    <n v="2.9000000000000001E-2"/>
    <n v="48.332999999999998"/>
    <x v="3"/>
  </r>
  <r>
    <x v="1"/>
    <x v="0"/>
    <s v="USD"/>
    <n v="1447281044"/>
    <n v="1444685444"/>
    <b v="0"/>
    <n v="0"/>
    <b v="0"/>
    <s v="publishing/translations"/>
    <n v="0"/>
    <n v="0"/>
    <x v="3"/>
  </r>
  <r>
    <x v="1"/>
    <x v="0"/>
    <s v="USD"/>
    <n v="1407729600"/>
    <n v="1405097760"/>
    <b v="0"/>
    <n v="0"/>
    <b v="0"/>
    <s v="publishing/translations"/>
    <n v="0"/>
    <n v="0"/>
    <x v="3"/>
  </r>
  <r>
    <x v="1"/>
    <x v="8"/>
    <s v="DKK"/>
    <n v="1449077100"/>
    <n v="1446612896"/>
    <b v="0"/>
    <n v="0"/>
    <b v="0"/>
    <s v="publishing/translations"/>
    <n v="0"/>
    <n v="0"/>
    <x v="3"/>
  </r>
  <r>
    <x v="1"/>
    <x v="0"/>
    <s v="USD"/>
    <n v="1417391100"/>
    <n v="1412371898"/>
    <b v="0"/>
    <n v="0"/>
    <b v="0"/>
    <s v="publishing/translations"/>
    <n v="0"/>
    <n v="0"/>
    <x v="3"/>
  </r>
  <r>
    <x v="0"/>
    <x v="0"/>
    <s v="USD"/>
    <n v="1413849600"/>
    <n v="1410967754"/>
    <b v="1"/>
    <n v="340"/>
    <b v="1"/>
    <s v="publishing/radio &amp; podcasts"/>
    <n v="1.012446"/>
    <n v="44.667000000000002"/>
    <x v="3"/>
  </r>
  <r>
    <x v="0"/>
    <x v="0"/>
    <s v="USD"/>
    <n v="1365609271"/>
    <n v="1363017271"/>
    <b v="1"/>
    <n v="150"/>
    <b v="1"/>
    <s v="publishing/radio &amp; podcasts"/>
    <n v="1.085175"/>
    <n v="28.937999999999999"/>
    <x v="3"/>
  </r>
  <r>
    <x v="0"/>
    <x v="0"/>
    <s v="USD"/>
    <n v="1365367938"/>
    <n v="1361483538"/>
    <b v="1"/>
    <n v="25"/>
    <b v="1"/>
    <s v="publishing/radio &amp; podcasts"/>
    <n v="1.4766666666666666"/>
    <n v="35.44"/>
    <x v="3"/>
  </r>
  <r>
    <x v="0"/>
    <x v="0"/>
    <s v="USD"/>
    <n v="1361029958"/>
    <n v="1358437958"/>
    <b v="1"/>
    <n v="234"/>
    <b v="1"/>
    <s v="publishing/radio &amp; podcasts"/>
    <n v="1.6319999999999999"/>
    <n v="34.872"/>
    <x v="3"/>
  </r>
  <r>
    <x v="0"/>
    <x v="0"/>
    <s v="USD"/>
    <n v="1332385200"/>
    <n v="1329759452"/>
    <b v="1"/>
    <n v="2602"/>
    <b v="1"/>
    <s v="publishing/radio &amp; podcasts"/>
    <n v="4.5641449999999999"/>
    <n v="52.622999999999998"/>
    <x v="3"/>
  </r>
  <r>
    <x v="0"/>
    <x v="0"/>
    <s v="USD"/>
    <n v="1452574800"/>
    <n v="1449029266"/>
    <b v="1"/>
    <n v="248"/>
    <b v="1"/>
    <s v="publishing/radio &amp; podcasts"/>
    <n v="1.0787731249999999"/>
    <n v="69.597999999999999"/>
    <x v="3"/>
  </r>
  <r>
    <x v="0"/>
    <x v="0"/>
    <s v="USD"/>
    <n v="1332699285"/>
    <n v="1327518885"/>
    <b v="1"/>
    <n v="600"/>
    <b v="1"/>
    <s v="publishing/radio &amp; podcasts"/>
    <n v="1.1508"/>
    <n v="76.72"/>
    <x v="3"/>
  </r>
  <r>
    <x v="0"/>
    <x v="0"/>
    <s v="USD"/>
    <n v="1307838049"/>
    <n v="1302654049"/>
    <b v="1"/>
    <n v="293"/>
    <b v="1"/>
    <s v="publishing/radio &amp; podcasts"/>
    <n v="1.0236842105263158"/>
    <n v="33.191000000000003"/>
    <x v="3"/>
  </r>
  <r>
    <x v="0"/>
    <x v="0"/>
    <s v="USD"/>
    <n v="1360938109"/>
    <n v="1358346109"/>
    <b v="1"/>
    <n v="321"/>
    <b v="1"/>
    <s v="publishing/radio &amp; podcasts"/>
    <n v="1.0842485875706214"/>
    <n v="149.464"/>
    <x v="3"/>
  </r>
  <r>
    <x v="0"/>
    <x v="0"/>
    <s v="USD"/>
    <n v="1356724263"/>
    <n v="1354909863"/>
    <b v="1"/>
    <n v="81"/>
    <b v="1"/>
    <s v="publishing/radio &amp; podcasts"/>
    <n v="1.2513333333333334"/>
    <n v="23.172999999999998"/>
    <x v="3"/>
  </r>
  <r>
    <x v="0"/>
    <x v="0"/>
    <s v="USD"/>
    <n v="1428620334"/>
    <n v="1426028334"/>
    <b v="1"/>
    <n v="343"/>
    <b v="1"/>
    <s v="publishing/radio &amp; podcasts"/>
    <n v="1.03840625"/>
    <n v="96.878"/>
    <x v="3"/>
  </r>
  <r>
    <x v="0"/>
    <x v="0"/>
    <s v="USD"/>
    <n v="1381928503"/>
    <n v="1379336503"/>
    <b v="1"/>
    <n v="336"/>
    <b v="1"/>
    <s v="publishing/radio &amp; podcasts"/>
    <n v="1.3870400000000001"/>
    <n v="103.202"/>
    <x v="3"/>
  </r>
  <r>
    <x v="0"/>
    <x v="0"/>
    <s v="USD"/>
    <n v="1330644639"/>
    <n v="1328052639"/>
    <b v="1"/>
    <n v="47"/>
    <b v="1"/>
    <s v="publishing/radio &amp; podcasts"/>
    <n v="1.20516"/>
    <n v="38.463000000000001"/>
    <x v="3"/>
  </r>
  <r>
    <x v="0"/>
    <x v="0"/>
    <s v="USD"/>
    <n v="1379093292"/>
    <n v="1376501292"/>
    <b v="1"/>
    <n v="76"/>
    <b v="1"/>
    <s v="publishing/radio &amp; podcasts"/>
    <n v="1.1226666666666667"/>
    <n v="44.316000000000003"/>
    <x v="3"/>
  </r>
  <r>
    <x v="0"/>
    <x v="0"/>
    <s v="USD"/>
    <n v="1419051540"/>
    <n v="1416244863"/>
    <b v="1"/>
    <n v="441"/>
    <b v="1"/>
    <s v="publishing/radio &amp; podcasts"/>
    <n v="1.8866966666666667"/>
    <n v="64.173000000000002"/>
    <x v="3"/>
  </r>
  <r>
    <x v="0"/>
    <x v="0"/>
    <s v="USD"/>
    <n v="1315616422"/>
    <n v="1313024422"/>
    <b v="1"/>
    <n v="916"/>
    <b v="1"/>
    <s v="publishing/radio &amp; podcasts"/>
    <n v="6.6155466666666669"/>
    <n v="43.332999999999998"/>
    <x v="3"/>
  </r>
  <r>
    <x v="0"/>
    <x v="0"/>
    <s v="USD"/>
    <n v="1324609200"/>
    <n v="1319467604"/>
    <b v="1"/>
    <n v="369"/>
    <b v="1"/>
    <s v="publishing/radio &amp; podcasts"/>
    <n v="1.1131"/>
    <n v="90.495999999999995"/>
    <x v="3"/>
  </r>
  <r>
    <x v="0"/>
    <x v="0"/>
    <s v="USD"/>
    <n v="1368564913"/>
    <n v="1367355313"/>
    <b v="1"/>
    <n v="20242"/>
    <b v="1"/>
    <s v="publishing/radio &amp; podcasts"/>
    <n v="11.8161422"/>
    <n v="29.187000000000001"/>
    <x v="3"/>
  </r>
  <r>
    <x v="0"/>
    <x v="0"/>
    <s v="USD"/>
    <n v="1399694340"/>
    <n v="1398448389"/>
    <b v="1"/>
    <n v="71"/>
    <b v="1"/>
    <s v="publishing/radio &amp; podcasts"/>
    <n v="1.37375"/>
    <n v="30.957999999999998"/>
    <x v="3"/>
  </r>
  <r>
    <x v="0"/>
    <x v="0"/>
    <s v="USD"/>
    <n v="1374858000"/>
    <n v="1373408699"/>
    <b v="1"/>
    <n v="635"/>
    <b v="1"/>
    <s v="publishing/radio &amp; podcasts"/>
    <n v="1.170404"/>
    <n v="92.158000000000001"/>
    <x v="3"/>
  </r>
  <r>
    <x v="2"/>
    <x v="5"/>
    <s v="CAD"/>
    <n v="1383430145"/>
    <n v="1380838145"/>
    <b v="0"/>
    <n v="6"/>
    <b v="0"/>
    <s v="publishing/fiction"/>
    <n v="2.1000000000000001E-2"/>
    <n v="17.5"/>
    <x v="3"/>
  </r>
  <r>
    <x v="2"/>
    <x v="0"/>
    <s v="USD"/>
    <n v="1347004260"/>
    <n v="1345062936"/>
    <b v="0"/>
    <n v="1"/>
    <b v="0"/>
    <s v="publishing/fiction"/>
    <n v="1E-3"/>
    <n v="5"/>
    <x v="3"/>
  </r>
  <r>
    <x v="2"/>
    <x v="0"/>
    <s v="USD"/>
    <n v="1469162275"/>
    <n v="1467002275"/>
    <b v="0"/>
    <n v="2"/>
    <b v="0"/>
    <s v="publishing/fiction"/>
    <n v="7.1428571428571426E-3"/>
    <n v="25"/>
    <x v="3"/>
  </r>
  <r>
    <x v="2"/>
    <x v="0"/>
    <s v="USD"/>
    <n v="1342882260"/>
    <n v="1337834963"/>
    <b v="0"/>
    <n v="0"/>
    <b v="0"/>
    <s v="publishing/fiction"/>
    <n v="0"/>
    <n v="0"/>
    <x v="3"/>
  </r>
  <r>
    <x v="2"/>
    <x v="0"/>
    <s v="USD"/>
    <n v="1434827173"/>
    <n v="1430939173"/>
    <b v="0"/>
    <n v="3"/>
    <b v="0"/>
    <s v="publishing/fiction"/>
    <n v="2.2388059701492536E-2"/>
    <n v="50"/>
    <x v="3"/>
  </r>
  <r>
    <x v="2"/>
    <x v="0"/>
    <s v="USD"/>
    <n v="1425009761"/>
    <n v="1422417761"/>
    <b v="0"/>
    <n v="3"/>
    <b v="0"/>
    <s v="publishing/fiction"/>
    <n v="2.3999999999999998E-3"/>
    <n v="16"/>
    <x v="3"/>
  </r>
  <r>
    <x v="2"/>
    <x v="0"/>
    <s v="USD"/>
    <n v="1470175271"/>
    <n v="1467583271"/>
    <b v="0"/>
    <n v="0"/>
    <b v="0"/>
    <s v="publishing/fiction"/>
    <n v="0"/>
    <n v="0"/>
    <x v="3"/>
  </r>
  <r>
    <x v="2"/>
    <x v="2"/>
    <s v="AUD"/>
    <n v="1388928660"/>
    <n v="1386336660"/>
    <b v="0"/>
    <n v="6"/>
    <b v="0"/>
    <s v="publishing/fiction"/>
    <n v="2.4E-2"/>
    <n v="60"/>
    <x v="3"/>
  </r>
  <r>
    <x v="2"/>
    <x v="0"/>
    <s v="USD"/>
    <n v="1352994052"/>
    <n v="1350398452"/>
    <b v="0"/>
    <n v="0"/>
    <b v="0"/>
    <s v="publishing/fiction"/>
    <n v="0"/>
    <n v="0"/>
    <x v="3"/>
  </r>
  <r>
    <x v="2"/>
    <x v="0"/>
    <s v="USD"/>
    <n v="1380720474"/>
    <n v="1378214874"/>
    <b v="0"/>
    <n v="19"/>
    <b v="0"/>
    <s v="publishing/fiction"/>
    <n v="0.30862068965517242"/>
    <n v="47.104999999999997"/>
    <x v="3"/>
  </r>
  <r>
    <x v="2"/>
    <x v="0"/>
    <s v="USD"/>
    <n v="1424014680"/>
    <n v="1418922443"/>
    <b v="0"/>
    <n v="1"/>
    <b v="0"/>
    <s v="publishing/fiction"/>
    <n v="8.3333333333333329E-2"/>
    <n v="100"/>
    <x v="3"/>
  </r>
  <r>
    <x v="2"/>
    <x v="0"/>
    <s v="USD"/>
    <n v="1308431646"/>
    <n v="1305839646"/>
    <b v="0"/>
    <n v="2"/>
    <b v="0"/>
    <s v="publishing/fiction"/>
    <n v="7.4999999999999997E-3"/>
    <n v="15"/>
    <x v="3"/>
  </r>
  <r>
    <x v="2"/>
    <x v="0"/>
    <s v="USD"/>
    <n v="1371415675"/>
    <n v="1368823675"/>
    <b v="0"/>
    <n v="0"/>
    <b v="0"/>
    <s v="publishing/fiction"/>
    <n v="0"/>
    <n v="0"/>
    <x v="3"/>
  </r>
  <r>
    <x v="2"/>
    <x v="0"/>
    <s v="USD"/>
    <n v="1428075480"/>
    <n v="1425489613"/>
    <b v="0"/>
    <n v="11"/>
    <b v="0"/>
    <s v="publishing/fiction"/>
    <n v="8.8999999999999996E-2"/>
    <n v="40.454999999999998"/>
    <x v="3"/>
  </r>
  <r>
    <x v="2"/>
    <x v="0"/>
    <s v="USD"/>
    <n v="1314471431"/>
    <n v="1311879431"/>
    <b v="0"/>
    <n v="0"/>
    <b v="0"/>
    <s v="publishing/fiction"/>
    <n v="0"/>
    <n v="0"/>
    <x v="3"/>
  </r>
  <r>
    <x v="2"/>
    <x v="0"/>
    <s v="USD"/>
    <n v="1410866659"/>
    <n v="1405682659"/>
    <b v="0"/>
    <n v="0"/>
    <b v="0"/>
    <s v="publishing/fiction"/>
    <n v="0"/>
    <n v="0"/>
    <x v="3"/>
  </r>
  <r>
    <x v="2"/>
    <x v="0"/>
    <s v="USD"/>
    <n v="1375299780"/>
    <n v="1371655522"/>
    <b v="0"/>
    <n v="1"/>
    <b v="0"/>
    <s v="publishing/fiction"/>
    <n v="6.666666666666667E-5"/>
    <n v="1"/>
    <x v="3"/>
  </r>
  <r>
    <x v="2"/>
    <x v="0"/>
    <s v="USD"/>
    <n v="1409787378"/>
    <n v="1405899378"/>
    <b v="0"/>
    <n v="3"/>
    <b v="0"/>
    <s v="publishing/fiction"/>
    <n v="1.9E-2"/>
    <n v="19"/>
    <x v="3"/>
  </r>
  <r>
    <x v="2"/>
    <x v="0"/>
    <s v="USD"/>
    <n v="1470355833"/>
    <n v="1465171833"/>
    <b v="0"/>
    <n v="1"/>
    <b v="0"/>
    <s v="publishing/fiction"/>
    <n v="2.5000000000000001E-3"/>
    <n v="5"/>
    <x v="3"/>
  </r>
  <r>
    <x v="2"/>
    <x v="0"/>
    <s v="USD"/>
    <n v="1367444557"/>
    <n v="1364852557"/>
    <b v="0"/>
    <n v="15"/>
    <b v="0"/>
    <s v="publishing/fiction"/>
    <n v="0.25035714285714283"/>
    <n v="46.732999999999997"/>
    <x v="3"/>
  </r>
  <r>
    <x v="0"/>
    <x v="5"/>
    <s v="CAD"/>
    <n v="1436364023"/>
    <n v="1433772023"/>
    <b v="1"/>
    <n v="885"/>
    <b v="1"/>
    <s v="photography/photobooks"/>
    <n v="1.6633076923076924"/>
    <n v="97.730999999999995"/>
    <x v="8"/>
  </r>
  <r>
    <x v="0"/>
    <x v="1"/>
    <s v="GBP"/>
    <n v="1458943200"/>
    <n v="1456491680"/>
    <b v="1"/>
    <n v="329"/>
    <b v="1"/>
    <s v="photography/photobooks"/>
    <n v="1.0144545454545455"/>
    <n v="67.835999999999999"/>
    <x v="8"/>
  </r>
  <r>
    <x v="0"/>
    <x v="18"/>
    <s v="EUR"/>
    <n v="1477210801"/>
    <n v="1472026801"/>
    <b v="1"/>
    <n v="71"/>
    <b v="1"/>
    <s v="photography/photobooks"/>
    <n v="1.0789146666666667"/>
    <n v="56.984999999999999"/>
    <x v="8"/>
  </r>
  <r>
    <x v="0"/>
    <x v="1"/>
    <s v="GBP"/>
    <n v="1402389180"/>
    <n v="1399996024"/>
    <b v="1"/>
    <n v="269"/>
    <b v="1"/>
    <s v="photography/photobooks"/>
    <n v="2.7793846153846156"/>
    <n v="67.16"/>
    <x v="8"/>
  </r>
  <r>
    <x v="0"/>
    <x v="12"/>
    <s v="EUR"/>
    <n v="1458676860"/>
    <n v="1455446303"/>
    <b v="1"/>
    <n v="345"/>
    <b v="1"/>
    <s v="photography/photobooks"/>
    <n v="1.0358125"/>
    <n v="48.037999999999997"/>
    <x v="8"/>
  </r>
  <r>
    <x v="0"/>
    <x v="1"/>
    <s v="GBP"/>
    <n v="1406227904"/>
    <n v="1403635904"/>
    <b v="1"/>
    <n v="43"/>
    <b v="1"/>
    <s v="photography/photobooks"/>
    <n v="1.1140000000000001"/>
    <n v="38.86"/>
    <x v="8"/>
  </r>
  <r>
    <x v="0"/>
    <x v="0"/>
    <s v="USD"/>
    <n v="1273911000"/>
    <n v="1268822909"/>
    <b v="1"/>
    <n v="33"/>
    <b v="1"/>
    <s v="photography/photobooks"/>
    <n v="2.15"/>
    <n v="78.182000000000002"/>
    <x v="8"/>
  </r>
  <r>
    <x v="0"/>
    <x v="0"/>
    <s v="USD"/>
    <n v="1403880281"/>
    <n v="1401201881"/>
    <b v="1"/>
    <n v="211"/>
    <b v="1"/>
    <s v="photography/photobooks"/>
    <n v="1.1076216216216217"/>
    <n v="97.114000000000004"/>
    <x v="8"/>
  </r>
  <r>
    <x v="0"/>
    <x v="12"/>
    <s v="EUR"/>
    <n v="1487113140"/>
    <n v="1484570885"/>
    <b v="1"/>
    <n v="196"/>
    <b v="1"/>
    <s v="photography/photobooks"/>
    <n v="1.2364125714285714"/>
    <n v="110.39400000000001"/>
    <x v="8"/>
  </r>
  <r>
    <x v="0"/>
    <x v="1"/>
    <s v="GBP"/>
    <n v="1405761278"/>
    <n v="1403169278"/>
    <b v="1"/>
    <n v="405"/>
    <b v="1"/>
    <s v="photography/photobooks"/>
    <n v="1.0103500000000001"/>
    <n v="39.914999999999999"/>
    <x v="8"/>
  </r>
  <r>
    <x v="0"/>
    <x v="0"/>
    <s v="USD"/>
    <n v="1447858804"/>
    <n v="1445263204"/>
    <b v="1"/>
    <n v="206"/>
    <b v="1"/>
    <s v="photography/photobooks"/>
    <n v="1.1179285714285714"/>
    <n v="75.975999999999999"/>
    <x v="8"/>
  </r>
  <r>
    <x v="0"/>
    <x v="0"/>
    <s v="USD"/>
    <n v="1486311939"/>
    <n v="1483719939"/>
    <b v="1"/>
    <n v="335"/>
    <b v="1"/>
    <s v="photography/photobooks"/>
    <n v="5.5877142857142861"/>
    <n v="58.378999999999998"/>
    <x v="8"/>
  </r>
  <r>
    <x v="0"/>
    <x v="1"/>
    <s v="GBP"/>
    <n v="1405523866"/>
    <n v="1402931866"/>
    <b v="1"/>
    <n v="215"/>
    <b v="1"/>
    <s v="photography/photobooks"/>
    <n v="1.5001875"/>
    <n v="55.820999999999998"/>
    <x v="8"/>
  </r>
  <r>
    <x v="0"/>
    <x v="0"/>
    <s v="USD"/>
    <n v="1443363640"/>
    <n v="1439907640"/>
    <b v="1"/>
    <n v="176"/>
    <b v="1"/>
    <s v="photography/photobooks"/>
    <n v="1.0647599999999999"/>
    <n v="151.244"/>
    <x v="8"/>
  </r>
  <r>
    <x v="0"/>
    <x v="10"/>
    <s v="NOK"/>
    <n v="1458104697"/>
    <n v="1455516297"/>
    <b v="1"/>
    <n v="555"/>
    <b v="1"/>
    <s v="photography/photobooks"/>
    <n v="1.57189"/>
    <n v="849.67"/>
    <x v="8"/>
  </r>
  <r>
    <x v="0"/>
    <x v="0"/>
    <s v="USD"/>
    <n v="1475762400"/>
    <n v="1473160292"/>
    <b v="1"/>
    <n v="116"/>
    <b v="1"/>
    <s v="photography/photobooks"/>
    <n v="1.0865882352941176"/>
    <n v="159.24100000000001"/>
    <x v="8"/>
  </r>
  <r>
    <x v="0"/>
    <x v="0"/>
    <s v="USD"/>
    <n v="1417845600"/>
    <n v="1415194553"/>
    <b v="1"/>
    <n v="615"/>
    <b v="1"/>
    <s v="photography/photobooks"/>
    <n v="1.6197999999999999"/>
    <n v="39.506999999999998"/>
    <x v="8"/>
  </r>
  <r>
    <x v="0"/>
    <x v="0"/>
    <s v="USD"/>
    <n v="1401565252"/>
    <n v="1398973252"/>
    <b v="1"/>
    <n v="236"/>
    <b v="1"/>
    <s v="photography/photobooks"/>
    <n v="2.0536666666666665"/>
    <n v="130.53"/>
    <x v="8"/>
  </r>
  <r>
    <x v="0"/>
    <x v="0"/>
    <s v="USD"/>
    <n v="1403301540"/>
    <n v="1400867283"/>
    <b v="1"/>
    <n v="145"/>
    <b v="1"/>
    <s v="photography/photobooks"/>
    <n v="1.033638888888889"/>
    <n v="64.156999999999996"/>
    <x v="8"/>
  </r>
  <r>
    <x v="0"/>
    <x v="0"/>
    <s v="USD"/>
    <n v="1418961600"/>
    <n v="1415824513"/>
    <b v="1"/>
    <n v="167"/>
    <b v="1"/>
    <s v="photography/photobooks"/>
    <n v="1.0347222222222223"/>
    <n v="111.527"/>
    <x v="8"/>
  </r>
  <r>
    <x v="0"/>
    <x v="0"/>
    <s v="USD"/>
    <n v="1465272091"/>
    <n v="1462248091"/>
    <b v="1"/>
    <n v="235"/>
    <b v="1"/>
    <s v="photography/photobooks"/>
    <n v="1.0681333333333334"/>
    <n v="170.447"/>
    <x v="8"/>
  </r>
  <r>
    <x v="0"/>
    <x v="0"/>
    <s v="USD"/>
    <n v="1413575739"/>
    <n v="1410983739"/>
    <b v="1"/>
    <n v="452"/>
    <b v="1"/>
    <s v="photography/photobooks"/>
    <n v="1.3896574712643677"/>
    <n v="133.739"/>
    <x v="8"/>
  </r>
  <r>
    <x v="0"/>
    <x v="0"/>
    <s v="USD"/>
    <n v="1419292800"/>
    <n v="1416592916"/>
    <b v="1"/>
    <n v="241"/>
    <b v="1"/>
    <s v="photography/photobooks"/>
    <n v="1.2484324324324325"/>
    <n v="95.834000000000003"/>
    <x v="8"/>
  </r>
  <r>
    <x v="0"/>
    <x v="11"/>
    <s v="SEK"/>
    <n v="1487592090"/>
    <n v="1485000090"/>
    <b v="1"/>
    <n v="28"/>
    <b v="1"/>
    <s v="photography/photobooks"/>
    <n v="2.0699999999999998"/>
    <n v="221.786"/>
    <x v="8"/>
  </r>
  <r>
    <x v="0"/>
    <x v="0"/>
    <s v="USD"/>
    <n v="1471539138"/>
    <n v="1468947138"/>
    <b v="1"/>
    <n v="140"/>
    <b v="1"/>
    <s v="photography/photobooks"/>
    <n v="1.7400576923076922"/>
    <n v="32.314999999999998"/>
    <x v="8"/>
  </r>
  <r>
    <x v="0"/>
    <x v="0"/>
    <s v="USD"/>
    <n v="1453185447"/>
    <n v="1448951847"/>
    <b v="1"/>
    <n v="280"/>
    <b v="1"/>
    <s v="photography/photobooks"/>
    <n v="1.2032608695652174"/>
    <n v="98.838999999999999"/>
    <x v="8"/>
  </r>
  <r>
    <x v="0"/>
    <x v="0"/>
    <s v="USD"/>
    <n v="1489497886"/>
    <n v="1487082286"/>
    <b v="1"/>
    <n v="70"/>
    <b v="1"/>
    <s v="photography/photobooks"/>
    <n v="1.1044428571428573"/>
    <n v="55.222000000000001"/>
    <x v="8"/>
  </r>
  <r>
    <x v="0"/>
    <x v="0"/>
    <s v="USD"/>
    <n v="1485907200"/>
    <n v="1483292122"/>
    <b v="1"/>
    <n v="160"/>
    <b v="1"/>
    <s v="photography/photobooks"/>
    <n v="2.8156666666666665"/>
    <n v="52.793999999999997"/>
    <x v="8"/>
  </r>
  <r>
    <x v="0"/>
    <x v="0"/>
    <s v="USD"/>
    <n v="1426773920"/>
    <n v="1424185520"/>
    <b v="1"/>
    <n v="141"/>
    <b v="1"/>
    <s v="photography/photobooks"/>
    <n v="1.0067894736842105"/>
    <n v="135.667"/>
    <x v="8"/>
  </r>
  <r>
    <x v="0"/>
    <x v="0"/>
    <s v="USD"/>
    <n v="1445624695"/>
    <n v="1443464695"/>
    <b v="1"/>
    <n v="874"/>
    <b v="1"/>
    <s v="photography/photobooks"/>
    <n v="1.3482571428571428"/>
    <n v="53.991999999999997"/>
    <x v="8"/>
  </r>
  <r>
    <x v="0"/>
    <x v="0"/>
    <s v="USD"/>
    <n v="1417402800"/>
    <n v="1414610126"/>
    <b v="1"/>
    <n v="73"/>
    <b v="1"/>
    <s v="photography/photobooks"/>
    <n v="1.7595744680851064"/>
    <n v="56.643999999999998"/>
    <x v="8"/>
  </r>
  <r>
    <x v="0"/>
    <x v="2"/>
    <s v="AUD"/>
    <n v="1455548400"/>
    <n v="1453461865"/>
    <b v="1"/>
    <n v="294"/>
    <b v="1"/>
    <s v="photography/photobooks"/>
    <n v="4.8402000000000003"/>
    <n v="82.316000000000003"/>
    <x v="8"/>
  </r>
  <r>
    <x v="0"/>
    <x v="0"/>
    <s v="USD"/>
    <n v="1462161540"/>
    <n v="1457913777"/>
    <b v="1"/>
    <n v="740"/>
    <b v="1"/>
    <s v="photography/photobooks"/>
    <n v="1.4514"/>
    <n v="88.260999999999996"/>
    <x v="8"/>
  </r>
  <r>
    <x v="0"/>
    <x v="0"/>
    <s v="USD"/>
    <n v="1441383062"/>
    <n v="1438791062"/>
    <b v="1"/>
    <n v="369"/>
    <b v="1"/>
    <s v="photography/photobooks"/>
    <n v="4.1773333333333333"/>
    <n v="84.905000000000001"/>
    <x v="8"/>
  </r>
  <r>
    <x v="0"/>
    <x v="0"/>
    <s v="USD"/>
    <n v="1464040800"/>
    <n v="1461527631"/>
    <b v="1"/>
    <n v="110"/>
    <b v="1"/>
    <s v="photography/photobooks"/>
    <n v="1.3242499999999999"/>
    <n v="48.155000000000001"/>
    <x v="8"/>
  </r>
  <r>
    <x v="0"/>
    <x v="0"/>
    <s v="USD"/>
    <n v="1440702910"/>
    <n v="1438110910"/>
    <b v="1"/>
    <n v="455"/>
    <b v="1"/>
    <s v="photography/photobooks"/>
    <n v="2.5030841666666666"/>
    <n v="66.015000000000001"/>
    <x v="8"/>
  </r>
  <r>
    <x v="0"/>
    <x v="12"/>
    <s v="EUR"/>
    <n v="1470506400"/>
    <n v="1467358427"/>
    <b v="1"/>
    <n v="224"/>
    <b v="1"/>
    <s v="photography/photobooks"/>
    <n v="1.7989999999999999"/>
    <n v="96.375"/>
    <x v="8"/>
  </r>
  <r>
    <x v="0"/>
    <x v="0"/>
    <s v="USD"/>
    <n v="1421952370"/>
    <n v="1418064370"/>
    <b v="1"/>
    <n v="46"/>
    <b v="1"/>
    <s v="photography/photobooks"/>
    <n v="1.0262857142857142"/>
    <n v="156.17400000000001"/>
    <x v="8"/>
  </r>
  <r>
    <x v="0"/>
    <x v="0"/>
    <s v="USD"/>
    <n v="1483481019"/>
    <n v="1480629819"/>
    <b v="0"/>
    <n v="284"/>
    <b v="1"/>
    <s v="photography/photobooks"/>
    <n v="1.359861"/>
    <n v="95.765000000000001"/>
    <x v="8"/>
  </r>
  <r>
    <x v="0"/>
    <x v="0"/>
    <s v="USD"/>
    <n v="1416964500"/>
    <n v="1414368616"/>
    <b v="1"/>
    <n v="98"/>
    <b v="1"/>
    <s v="photography/photobooks"/>
    <n v="1.1786666666666668"/>
    <n v="180.40799999999999"/>
    <x v="8"/>
  </r>
  <r>
    <x v="2"/>
    <x v="0"/>
    <s v="USD"/>
    <n v="1420045538"/>
    <n v="1417453538"/>
    <b v="0"/>
    <n v="2"/>
    <b v="0"/>
    <s v="photography/nature"/>
    <n v="3.3333333333333332E-4"/>
    <n v="3"/>
    <x v="8"/>
  </r>
  <r>
    <x v="2"/>
    <x v="5"/>
    <s v="CAD"/>
    <n v="1435708500"/>
    <n v="1434412500"/>
    <b v="0"/>
    <n v="1"/>
    <b v="0"/>
    <s v="photography/nature"/>
    <n v="0.04"/>
    <n v="20"/>
    <x v="8"/>
  </r>
  <r>
    <x v="2"/>
    <x v="0"/>
    <s v="USD"/>
    <n v="1416662034"/>
    <n v="1414066434"/>
    <b v="0"/>
    <n v="1"/>
    <b v="0"/>
    <s v="photography/nature"/>
    <n v="4.4444444444444444E-3"/>
    <n v="10"/>
    <x v="8"/>
  </r>
  <r>
    <x v="2"/>
    <x v="0"/>
    <s v="USD"/>
    <n v="1427847480"/>
    <n v="1424222024"/>
    <b v="0"/>
    <n v="0"/>
    <b v="0"/>
    <s v="photography/nature"/>
    <n v="0"/>
    <n v="0"/>
    <x v="8"/>
  </r>
  <r>
    <x v="2"/>
    <x v="0"/>
    <s v="USD"/>
    <n v="1425330960"/>
    <n v="1422393234"/>
    <b v="0"/>
    <n v="1"/>
    <b v="0"/>
    <s v="photography/nature"/>
    <n v="3.3333333333333332E-4"/>
    <n v="1"/>
    <x v="8"/>
  </r>
  <r>
    <x v="2"/>
    <x v="1"/>
    <s v="GBP"/>
    <n v="1410930399"/>
    <n v="1405746399"/>
    <b v="0"/>
    <n v="11"/>
    <b v="0"/>
    <s v="photography/nature"/>
    <n v="0.28899999999999998"/>
    <n v="26.273"/>
    <x v="8"/>
  </r>
  <r>
    <x v="2"/>
    <x v="0"/>
    <s v="USD"/>
    <n v="1487844882"/>
    <n v="1487240082"/>
    <b v="0"/>
    <n v="0"/>
    <b v="0"/>
    <s v="photography/nature"/>
    <n v="0"/>
    <n v="0"/>
    <x v="8"/>
  </r>
  <r>
    <x v="2"/>
    <x v="0"/>
    <s v="USD"/>
    <n v="1447020620"/>
    <n v="1444425020"/>
    <b v="0"/>
    <n v="1"/>
    <b v="0"/>
    <s v="photography/nature"/>
    <n v="8.5714285714285715E-2"/>
    <n v="60"/>
    <x v="8"/>
  </r>
  <r>
    <x v="2"/>
    <x v="0"/>
    <s v="USD"/>
    <n v="1446524159"/>
    <n v="1443928559"/>
    <b v="0"/>
    <n v="6"/>
    <b v="0"/>
    <s v="photography/nature"/>
    <n v="0.34"/>
    <n v="28.332999999999998"/>
    <x v="8"/>
  </r>
  <r>
    <x v="2"/>
    <x v="1"/>
    <s v="GBP"/>
    <n v="1463050034"/>
    <n v="1460458034"/>
    <b v="0"/>
    <n v="7"/>
    <b v="0"/>
    <s v="photography/nature"/>
    <n v="0.13466666666666666"/>
    <n v="14.429"/>
    <x v="8"/>
  </r>
  <r>
    <x v="2"/>
    <x v="0"/>
    <s v="USD"/>
    <n v="1432756039"/>
    <n v="1430164039"/>
    <b v="0"/>
    <n v="0"/>
    <b v="0"/>
    <s v="photography/nature"/>
    <n v="0"/>
    <n v="0"/>
    <x v="8"/>
  </r>
  <r>
    <x v="2"/>
    <x v="0"/>
    <s v="USD"/>
    <n v="1412135940"/>
    <n v="1410366708"/>
    <b v="0"/>
    <n v="16"/>
    <b v="0"/>
    <s v="photography/nature"/>
    <n v="0.49186046511627907"/>
    <n v="132.18799999999999"/>
    <x v="8"/>
  </r>
  <r>
    <x v="2"/>
    <x v="0"/>
    <s v="USD"/>
    <n v="1441176447"/>
    <n v="1438584447"/>
    <b v="0"/>
    <n v="0"/>
    <b v="0"/>
    <s v="photography/nature"/>
    <n v="0"/>
    <n v="0"/>
    <x v="8"/>
  </r>
  <r>
    <x v="2"/>
    <x v="2"/>
    <s v="AUD"/>
    <n v="1438495390"/>
    <n v="1435903390"/>
    <b v="0"/>
    <n v="0"/>
    <b v="0"/>
    <s v="photography/nature"/>
    <n v="0"/>
    <n v="0"/>
    <x v="8"/>
  </r>
  <r>
    <x v="2"/>
    <x v="0"/>
    <s v="USD"/>
    <n v="1442509200"/>
    <n v="1440513832"/>
    <b v="0"/>
    <n v="0"/>
    <b v="0"/>
    <s v="photography/nature"/>
    <n v="0"/>
    <n v="0"/>
    <x v="8"/>
  </r>
  <r>
    <x v="2"/>
    <x v="5"/>
    <s v="CAD"/>
    <n v="1467603624"/>
    <n v="1465011624"/>
    <b v="0"/>
    <n v="12"/>
    <b v="0"/>
    <s v="photography/nature"/>
    <n v="0.45133333333333331"/>
    <n v="56.417000000000002"/>
    <x v="8"/>
  </r>
  <r>
    <x v="2"/>
    <x v="0"/>
    <s v="USD"/>
    <n v="1411227633"/>
    <n v="1408549233"/>
    <b v="0"/>
    <n v="1"/>
    <b v="0"/>
    <s v="photography/nature"/>
    <n v="0.04"/>
    <n v="100"/>
    <x v="8"/>
  </r>
  <r>
    <x v="2"/>
    <x v="1"/>
    <s v="GBP"/>
    <n v="1440763920"/>
    <n v="1435656759"/>
    <b v="0"/>
    <n v="3"/>
    <b v="0"/>
    <s v="photography/nature"/>
    <n v="4.6666666666666669E-2"/>
    <n v="11.667"/>
    <x v="8"/>
  </r>
  <r>
    <x v="2"/>
    <x v="0"/>
    <s v="USD"/>
    <n v="1430270199"/>
    <n v="1428974199"/>
    <b v="0"/>
    <n v="1"/>
    <b v="0"/>
    <s v="photography/nature"/>
    <n v="3.3333333333333335E-3"/>
    <n v="50"/>
    <x v="8"/>
  </r>
  <r>
    <x v="2"/>
    <x v="0"/>
    <s v="USD"/>
    <n v="1415842193"/>
    <n v="1414110593"/>
    <b v="0"/>
    <n v="4"/>
    <b v="0"/>
    <s v="photography/nature"/>
    <n v="3.7600000000000001E-2"/>
    <n v="23.5"/>
    <x v="8"/>
  </r>
  <r>
    <x v="1"/>
    <x v="0"/>
    <s v="USD"/>
    <n v="1383789603"/>
    <n v="1381194003"/>
    <b v="0"/>
    <n v="1"/>
    <b v="0"/>
    <s v="publishing/art books"/>
    <n v="6.7000000000000002E-3"/>
    <n v="67"/>
    <x v="3"/>
  </r>
  <r>
    <x v="1"/>
    <x v="0"/>
    <s v="USD"/>
    <n v="1259715000"/>
    <n v="1253712916"/>
    <b v="0"/>
    <n v="0"/>
    <b v="0"/>
    <s v="publishing/art books"/>
    <n v="0"/>
    <n v="0"/>
    <x v="3"/>
  </r>
  <r>
    <x v="1"/>
    <x v="1"/>
    <s v="GBP"/>
    <n v="1394815751"/>
    <n v="1389635351"/>
    <b v="0"/>
    <n v="2"/>
    <b v="0"/>
    <s v="publishing/art books"/>
    <n v="1.4166666666666666E-2"/>
    <n v="42.5"/>
    <x v="3"/>
  </r>
  <r>
    <x v="1"/>
    <x v="0"/>
    <s v="USD"/>
    <n v="1432843500"/>
    <n v="1430124509"/>
    <b v="0"/>
    <n v="1"/>
    <b v="0"/>
    <s v="publishing/art books"/>
    <n v="1E-3"/>
    <n v="10"/>
    <x v="3"/>
  </r>
  <r>
    <x v="1"/>
    <x v="0"/>
    <s v="USD"/>
    <n v="1307554261"/>
    <n v="1304962261"/>
    <b v="0"/>
    <n v="1"/>
    <b v="0"/>
    <s v="publishing/art books"/>
    <n v="2.5000000000000001E-2"/>
    <n v="100"/>
    <x v="3"/>
  </r>
  <r>
    <x v="1"/>
    <x v="0"/>
    <s v="USD"/>
    <n v="1469656800"/>
    <n v="1467151204"/>
    <b v="0"/>
    <n v="59"/>
    <b v="0"/>
    <s v="publishing/art books"/>
    <n v="0.21249999999999999"/>
    <n v="108.051"/>
    <x v="3"/>
  </r>
  <r>
    <x v="1"/>
    <x v="0"/>
    <s v="USD"/>
    <n v="1392595200"/>
    <n v="1391293745"/>
    <b v="0"/>
    <n v="13"/>
    <b v="0"/>
    <s v="publishing/art books"/>
    <n v="4.1176470588235294E-2"/>
    <n v="26.922999999999998"/>
    <x v="3"/>
  </r>
  <r>
    <x v="1"/>
    <x v="0"/>
    <s v="USD"/>
    <n v="1419384585"/>
    <n v="1416360585"/>
    <b v="0"/>
    <n v="22"/>
    <b v="0"/>
    <s v="publishing/art books"/>
    <n v="0.13639999999999999"/>
    <n v="155"/>
    <x v="3"/>
  </r>
  <r>
    <x v="1"/>
    <x v="0"/>
    <s v="USD"/>
    <n v="1369498714"/>
    <n v="1366906714"/>
    <b v="0"/>
    <n v="0"/>
    <b v="0"/>
    <s v="publishing/art books"/>
    <n v="0"/>
    <n v="0"/>
    <x v="3"/>
  </r>
  <r>
    <x v="1"/>
    <x v="0"/>
    <s v="USD"/>
    <n v="1460140282"/>
    <n v="1457551882"/>
    <b v="0"/>
    <n v="52"/>
    <b v="0"/>
    <s v="publishing/art books"/>
    <n v="0.41399999999999998"/>
    <n v="47.768999999999998"/>
    <x v="3"/>
  </r>
  <r>
    <x v="1"/>
    <x v="1"/>
    <s v="GBP"/>
    <n v="1434738483"/>
    <n v="1432146483"/>
    <b v="0"/>
    <n v="4"/>
    <b v="0"/>
    <s v="publishing/art books"/>
    <n v="6.6115702479338841E-3"/>
    <n v="20"/>
    <x v="3"/>
  </r>
  <r>
    <x v="1"/>
    <x v="1"/>
    <s v="GBP"/>
    <n v="1456703940"/>
    <n v="1454546859"/>
    <b v="0"/>
    <n v="3"/>
    <b v="0"/>
    <s v="publishing/art books"/>
    <n v="0.05"/>
    <n v="41.667000000000002"/>
    <x v="3"/>
  </r>
  <r>
    <x v="1"/>
    <x v="5"/>
    <s v="CAD"/>
    <n v="1491019140"/>
    <n v="1487548802"/>
    <b v="0"/>
    <n v="3"/>
    <b v="0"/>
    <s v="publishing/art books"/>
    <n v="2.4777777777777777E-2"/>
    <n v="74.332999999999998"/>
    <x v="3"/>
  </r>
  <r>
    <x v="1"/>
    <x v="0"/>
    <s v="USD"/>
    <n v="1424211329"/>
    <n v="1421187329"/>
    <b v="0"/>
    <n v="6"/>
    <b v="0"/>
    <s v="publishing/art books"/>
    <n v="5.0599999999999999E-2"/>
    <n v="84.332999999999998"/>
    <x v="3"/>
  </r>
  <r>
    <x v="1"/>
    <x v="0"/>
    <s v="USD"/>
    <n v="1404909296"/>
    <n v="1402317296"/>
    <b v="0"/>
    <n v="35"/>
    <b v="0"/>
    <s v="publishing/art books"/>
    <n v="0.2291"/>
    <n v="65.456999999999994"/>
    <x v="3"/>
  </r>
  <r>
    <x v="1"/>
    <x v="0"/>
    <s v="USD"/>
    <n v="1435698368"/>
    <n v="1431810368"/>
    <b v="0"/>
    <n v="10"/>
    <b v="0"/>
    <s v="publishing/art books"/>
    <n v="0.13"/>
    <n v="65"/>
    <x v="3"/>
  </r>
  <r>
    <x v="1"/>
    <x v="0"/>
    <s v="USD"/>
    <n v="1343161248"/>
    <n v="1337977248"/>
    <b v="0"/>
    <n v="2"/>
    <b v="0"/>
    <s v="publishing/art books"/>
    <n v="5.4999999999999997E-3"/>
    <n v="27.5"/>
    <x v="3"/>
  </r>
  <r>
    <x v="1"/>
    <x v="0"/>
    <s v="USD"/>
    <n v="1283392800"/>
    <n v="1281317691"/>
    <b v="0"/>
    <n v="4"/>
    <b v="0"/>
    <s v="publishing/art books"/>
    <n v="0.10806536636794939"/>
    <n v="51.25"/>
    <x v="3"/>
  </r>
  <r>
    <x v="1"/>
    <x v="0"/>
    <s v="USD"/>
    <n v="1377734091"/>
    <n v="1374882891"/>
    <b v="0"/>
    <n v="2"/>
    <b v="0"/>
    <s v="publishing/art books"/>
    <n v="8.4008400840084006E-3"/>
    <n v="14"/>
    <x v="3"/>
  </r>
  <r>
    <x v="1"/>
    <x v="0"/>
    <s v="USD"/>
    <n v="1337562726"/>
    <n v="1332378726"/>
    <b v="0"/>
    <n v="0"/>
    <b v="0"/>
    <s v="publishing/art books"/>
    <n v="0"/>
    <n v="0"/>
    <x v="3"/>
  </r>
  <r>
    <x v="2"/>
    <x v="1"/>
    <s v="GBP"/>
    <n v="1450521990"/>
    <n v="1447757190"/>
    <b v="0"/>
    <n v="1"/>
    <b v="0"/>
    <s v="photography/places"/>
    <n v="5.0000000000000001E-3"/>
    <n v="5"/>
    <x v="8"/>
  </r>
  <r>
    <x v="2"/>
    <x v="0"/>
    <s v="USD"/>
    <n v="1445894400"/>
    <n v="1440961053"/>
    <b v="0"/>
    <n v="3"/>
    <b v="0"/>
    <s v="photography/places"/>
    <n v="9.2999999999999999E-2"/>
    <n v="31"/>
    <x v="8"/>
  </r>
  <r>
    <x v="2"/>
    <x v="1"/>
    <s v="GBP"/>
    <n v="1411681391"/>
    <n v="1409089391"/>
    <b v="0"/>
    <n v="1"/>
    <b v="0"/>
    <s v="photography/places"/>
    <n v="7.5000000000000002E-4"/>
    <n v="15"/>
    <x v="8"/>
  </r>
  <r>
    <x v="2"/>
    <x v="0"/>
    <s v="USD"/>
    <n v="1401464101"/>
    <n v="1400600101"/>
    <b v="0"/>
    <n v="0"/>
    <b v="0"/>
    <s v="photography/places"/>
    <n v="0"/>
    <n v="0"/>
    <x v="8"/>
  </r>
  <r>
    <x v="2"/>
    <x v="5"/>
    <s v="CAD"/>
    <n v="1482663600"/>
    <n v="1480800568"/>
    <b v="0"/>
    <n v="12"/>
    <b v="0"/>
    <s v="photography/places"/>
    <n v="0.79"/>
    <n v="131.667"/>
    <x v="8"/>
  </r>
  <r>
    <x v="2"/>
    <x v="0"/>
    <s v="USD"/>
    <n v="1428197422"/>
    <n v="1425609022"/>
    <b v="0"/>
    <n v="0"/>
    <b v="0"/>
    <s v="photography/places"/>
    <n v="0"/>
    <n v="0"/>
    <x v="8"/>
  </r>
  <r>
    <x v="2"/>
    <x v="0"/>
    <s v="USD"/>
    <n v="1418510965"/>
    <n v="1415918965"/>
    <b v="0"/>
    <n v="1"/>
    <b v="0"/>
    <s v="photography/places"/>
    <n v="1.3333333333333334E-4"/>
    <n v="1"/>
    <x v="8"/>
  </r>
  <r>
    <x v="2"/>
    <x v="0"/>
    <s v="USD"/>
    <n v="1422735120"/>
    <n v="1420091999"/>
    <b v="0"/>
    <n v="0"/>
    <b v="0"/>
    <s v="photography/places"/>
    <n v="0"/>
    <n v="0"/>
    <x v="8"/>
  </r>
  <r>
    <x v="2"/>
    <x v="0"/>
    <s v="USD"/>
    <n v="1444433886"/>
    <n v="1441841886"/>
    <b v="0"/>
    <n v="0"/>
    <b v="0"/>
    <s v="photography/places"/>
    <n v="0"/>
    <n v="0"/>
    <x v="8"/>
  </r>
  <r>
    <x v="2"/>
    <x v="13"/>
    <s v="EUR"/>
    <n v="1443040464"/>
    <n v="1440448464"/>
    <b v="0"/>
    <n v="2"/>
    <b v="0"/>
    <s v="photography/places"/>
    <n v="1.7000000000000001E-2"/>
    <n v="510"/>
    <x v="8"/>
  </r>
  <r>
    <x v="2"/>
    <x v="1"/>
    <s v="GBP"/>
    <n v="1459700741"/>
    <n v="1457112341"/>
    <b v="0"/>
    <n v="92"/>
    <b v="0"/>
    <s v="photography/places"/>
    <n v="0.29228571428571426"/>
    <n v="44.478000000000002"/>
    <x v="8"/>
  </r>
  <r>
    <x v="2"/>
    <x v="0"/>
    <s v="USD"/>
    <n v="1427503485"/>
    <n v="1423619085"/>
    <b v="0"/>
    <n v="0"/>
    <b v="0"/>
    <s v="photography/places"/>
    <n v="0"/>
    <n v="0"/>
    <x v="8"/>
  </r>
  <r>
    <x v="2"/>
    <x v="0"/>
    <s v="USD"/>
    <n v="1425154655"/>
    <n v="1422562655"/>
    <b v="0"/>
    <n v="3"/>
    <b v="0"/>
    <s v="photography/places"/>
    <n v="1.3636363636363637E-4"/>
    <n v="1"/>
    <x v="8"/>
  </r>
  <r>
    <x v="2"/>
    <x v="0"/>
    <s v="USD"/>
    <n v="1463329260"/>
    <n v="1458147982"/>
    <b v="0"/>
    <n v="10"/>
    <b v="0"/>
    <s v="photography/places"/>
    <n v="0.20499999999999999"/>
    <n v="20.5"/>
    <x v="8"/>
  </r>
  <r>
    <x v="2"/>
    <x v="0"/>
    <s v="USD"/>
    <n v="1403122380"/>
    <n v="1400634728"/>
    <b v="0"/>
    <n v="7"/>
    <b v="0"/>
    <s v="photography/places"/>
    <n v="2.8E-3"/>
    <n v="40"/>
    <x v="8"/>
  </r>
  <r>
    <x v="2"/>
    <x v="1"/>
    <s v="GBP"/>
    <n v="1418469569"/>
    <n v="1414577969"/>
    <b v="0"/>
    <n v="3"/>
    <b v="0"/>
    <s v="photography/places"/>
    <n v="2.3076923076923078E-2"/>
    <n v="25"/>
    <x v="8"/>
  </r>
  <r>
    <x v="2"/>
    <x v="0"/>
    <s v="USD"/>
    <n v="1474360197"/>
    <n v="1471768197"/>
    <b v="0"/>
    <n v="0"/>
    <b v="0"/>
    <s v="photography/places"/>
    <n v="0"/>
    <n v="0"/>
    <x v="8"/>
  </r>
  <r>
    <x v="2"/>
    <x v="0"/>
    <s v="USD"/>
    <n v="1437926458"/>
    <n v="1432742458"/>
    <b v="0"/>
    <n v="1"/>
    <b v="0"/>
    <s v="photography/places"/>
    <n v="1.25E-3"/>
    <n v="1"/>
    <x v="8"/>
  </r>
  <r>
    <x v="2"/>
    <x v="1"/>
    <s v="GBP"/>
    <n v="1460116576"/>
    <n v="1457528176"/>
    <b v="0"/>
    <n v="0"/>
    <b v="0"/>
    <s v="photography/places"/>
    <n v="0"/>
    <n v="0"/>
    <x v="8"/>
  </r>
  <r>
    <x v="2"/>
    <x v="0"/>
    <s v="USD"/>
    <n v="1405401060"/>
    <n v="1401585752"/>
    <b v="0"/>
    <n v="9"/>
    <b v="0"/>
    <s v="photography/places"/>
    <n v="7.3400000000000007E-2"/>
    <n v="40.777999999999999"/>
    <x v="8"/>
  </r>
  <r>
    <x v="0"/>
    <x v="0"/>
    <s v="USD"/>
    <n v="1304561633"/>
    <n v="1301969633"/>
    <b v="0"/>
    <n v="56"/>
    <b v="1"/>
    <s v="music/rock"/>
    <n v="1.082492"/>
    <n v="48.326000000000001"/>
    <x v="4"/>
  </r>
  <r>
    <x v="0"/>
    <x v="0"/>
    <s v="USD"/>
    <n v="1318633200"/>
    <n v="1314947317"/>
    <b v="0"/>
    <n v="32"/>
    <b v="1"/>
    <s v="music/rock"/>
    <n v="1.0016666666666667"/>
    <n v="46.953000000000003"/>
    <x v="4"/>
  </r>
  <r>
    <x v="0"/>
    <x v="0"/>
    <s v="USD"/>
    <n v="1327723459"/>
    <n v="1322539459"/>
    <b v="0"/>
    <n v="30"/>
    <b v="1"/>
    <s v="music/rock"/>
    <n v="1.0003299999999999"/>
    <n v="66.688999999999993"/>
    <x v="4"/>
  </r>
  <r>
    <x v="0"/>
    <x v="0"/>
    <s v="USD"/>
    <n v="1332011835"/>
    <n v="1328559435"/>
    <b v="0"/>
    <n v="70"/>
    <b v="1"/>
    <s v="music/rock"/>
    <n v="1.2210714285714286"/>
    <n v="48.843000000000004"/>
    <x v="4"/>
  </r>
  <r>
    <x v="0"/>
    <x v="0"/>
    <s v="USD"/>
    <n v="1312182000"/>
    <n v="1311380313"/>
    <b v="0"/>
    <n v="44"/>
    <b v="1"/>
    <s v="music/rock"/>
    <n v="1.0069333333333335"/>
    <n v="137.309"/>
    <x v="4"/>
  </r>
  <r>
    <x v="0"/>
    <x v="0"/>
    <s v="USD"/>
    <n v="1300930838"/>
    <n v="1293158438"/>
    <b v="0"/>
    <n v="92"/>
    <b v="1"/>
    <s v="music/rock"/>
    <n v="1.01004125"/>
    <n v="87.83"/>
    <x v="4"/>
  </r>
  <r>
    <x v="0"/>
    <x v="0"/>
    <s v="USD"/>
    <n v="1339701851"/>
    <n v="1337887451"/>
    <b v="0"/>
    <n v="205"/>
    <b v="1"/>
    <s v="music/rock"/>
    <n v="1.4511000000000001"/>
    <n v="70.784999999999997"/>
    <x v="4"/>
  </r>
  <r>
    <x v="0"/>
    <x v="0"/>
    <s v="USD"/>
    <n v="1388553960"/>
    <n v="1385754986"/>
    <b v="0"/>
    <n v="23"/>
    <b v="1"/>
    <s v="music/rock"/>
    <n v="1.0125"/>
    <n v="52.826000000000001"/>
    <x v="4"/>
  </r>
  <r>
    <x v="0"/>
    <x v="0"/>
    <s v="USD"/>
    <n v="1320220800"/>
    <n v="1315612909"/>
    <b v="0"/>
    <n v="4"/>
    <b v="1"/>
    <s v="music/rock"/>
    <n v="1.1833333333333333"/>
    <n v="443.75"/>
    <x v="4"/>
  </r>
  <r>
    <x v="0"/>
    <x v="0"/>
    <s v="USD"/>
    <n v="1355609510"/>
    <n v="1353017510"/>
    <b v="0"/>
    <n v="112"/>
    <b v="1"/>
    <s v="music/rock"/>
    <n v="2.7185000000000001"/>
    <n v="48.545000000000002"/>
    <x v="4"/>
  </r>
  <r>
    <x v="0"/>
    <x v="0"/>
    <s v="USD"/>
    <n v="1370390432"/>
    <n v="1368576032"/>
    <b v="0"/>
    <n v="27"/>
    <b v="1"/>
    <s v="music/rock"/>
    <n v="1.25125"/>
    <n v="37.073999999999998"/>
    <x v="4"/>
  </r>
  <r>
    <x v="0"/>
    <x v="0"/>
    <s v="USD"/>
    <n v="1357160384"/>
    <n v="1354568384"/>
    <b v="0"/>
    <n v="11"/>
    <b v="1"/>
    <s v="music/rock"/>
    <n v="1.1000000000000001"/>
    <n v="50"/>
    <x v="4"/>
  </r>
  <r>
    <x v="0"/>
    <x v="0"/>
    <s v="USD"/>
    <n v="1342921202"/>
    <n v="1340329202"/>
    <b v="0"/>
    <n v="26"/>
    <b v="1"/>
    <s v="music/rock"/>
    <n v="1.0149999999999999"/>
    <n v="39.037999999999997"/>
    <x v="4"/>
  </r>
  <r>
    <x v="0"/>
    <x v="0"/>
    <s v="USD"/>
    <n v="1407085200"/>
    <n v="1401924769"/>
    <b v="0"/>
    <n v="77"/>
    <b v="1"/>
    <s v="music/rock"/>
    <n v="1.0269999999999999"/>
    <n v="66.688000000000002"/>
    <x v="4"/>
  </r>
  <r>
    <x v="0"/>
    <x v="0"/>
    <s v="USD"/>
    <n v="1323742396"/>
    <n v="1319850796"/>
    <b v="0"/>
    <n v="136"/>
    <b v="1"/>
    <s v="music/rock"/>
    <n v="1.1412500000000001"/>
    <n v="67.132000000000005"/>
    <x v="4"/>
  </r>
  <r>
    <x v="0"/>
    <x v="0"/>
    <s v="USD"/>
    <n v="1353621600"/>
    <n v="1350061821"/>
    <b v="0"/>
    <n v="157"/>
    <b v="1"/>
    <s v="music/rock"/>
    <n v="1.042"/>
    <n v="66.369"/>
    <x v="4"/>
  </r>
  <r>
    <x v="0"/>
    <x v="0"/>
    <s v="USD"/>
    <n v="1383332400"/>
    <n v="1380470188"/>
    <b v="0"/>
    <n v="158"/>
    <b v="1"/>
    <s v="music/rock"/>
    <n v="1.4585714285714286"/>
    <n v="64.62"/>
    <x v="4"/>
  </r>
  <r>
    <x v="0"/>
    <x v="0"/>
    <s v="USD"/>
    <n v="1362757335"/>
    <n v="1359301335"/>
    <b v="0"/>
    <n v="27"/>
    <b v="1"/>
    <s v="music/rock"/>
    <n v="1.0506666666666666"/>
    <n v="58.37"/>
    <x v="4"/>
  </r>
  <r>
    <x v="0"/>
    <x v="0"/>
    <s v="USD"/>
    <n v="1410755286"/>
    <n v="1408940886"/>
    <b v="0"/>
    <n v="23"/>
    <b v="1"/>
    <s v="music/rock"/>
    <n v="1.3333333333333333"/>
    <n v="86.956999999999994"/>
    <x v="4"/>
  </r>
  <r>
    <x v="0"/>
    <x v="0"/>
    <s v="USD"/>
    <n v="1361606940"/>
    <n v="1361002140"/>
    <b v="0"/>
    <n v="17"/>
    <b v="1"/>
    <s v="music/rock"/>
    <n v="1.1299999999999999"/>
    <n v="66.471000000000004"/>
    <x v="4"/>
  </r>
  <r>
    <x v="0"/>
    <x v="0"/>
    <s v="USD"/>
    <n v="1338177540"/>
    <n v="1333550015"/>
    <b v="0"/>
    <n v="37"/>
    <b v="1"/>
    <s v="music/rock"/>
    <n v="1.212"/>
    <n v="163.78399999999999"/>
    <x v="4"/>
  </r>
  <r>
    <x v="0"/>
    <x v="0"/>
    <s v="USD"/>
    <n v="1418803140"/>
    <n v="1415343874"/>
    <b v="0"/>
    <n v="65"/>
    <b v="1"/>
    <s v="music/rock"/>
    <n v="1.0172463768115942"/>
    <n v="107.985"/>
    <x v="4"/>
  </r>
  <r>
    <x v="0"/>
    <x v="1"/>
    <s v="GBP"/>
    <n v="1377621089"/>
    <n v="1372437089"/>
    <b v="0"/>
    <n v="18"/>
    <b v="1"/>
    <s v="music/rock"/>
    <n v="1.0106666666666666"/>
    <n v="42.110999999999997"/>
    <x v="4"/>
  </r>
  <r>
    <x v="0"/>
    <x v="0"/>
    <s v="USD"/>
    <n v="1357721335"/>
    <n v="1354265335"/>
    <b v="0"/>
    <n v="25"/>
    <b v="1"/>
    <s v="music/rock"/>
    <n v="1.18"/>
    <n v="47.2"/>
    <x v="4"/>
  </r>
  <r>
    <x v="0"/>
    <x v="0"/>
    <s v="USD"/>
    <n v="1347382053"/>
    <n v="1344962853"/>
    <b v="0"/>
    <n v="104"/>
    <b v="1"/>
    <s v="music/rock"/>
    <n v="1.5533333333333332"/>
    <n v="112.01900000000001"/>
    <x v="4"/>
  </r>
  <r>
    <x v="0"/>
    <x v="0"/>
    <s v="USD"/>
    <n v="1385932867"/>
    <n v="1383337267"/>
    <b v="0"/>
    <n v="108"/>
    <b v="1"/>
    <s v="music/rock"/>
    <n v="1.0118750000000001"/>
    <n v="74.953999999999994"/>
    <x v="4"/>
  </r>
  <r>
    <x v="0"/>
    <x v="0"/>
    <s v="USD"/>
    <n v="1353905940"/>
    <n v="1351011489"/>
    <b v="0"/>
    <n v="38"/>
    <b v="1"/>
    <s v="music/rock"/>
    <n v="1.17"/>
    <n v="61.579000000000001"/>
    <x v="4"/>
  </r>
  <r>
    <x v="0"/>
    <x v="0"/>
    <s v="USD"/>
    <n v="1403026882"/>
    <n v="1400175682"/>
    <b v="0"/>
    <n v="88"/>
    <b v="1"/>
    <s v="music/rock"/>
    <n v="1.00925"/>
    <n v="45.875"/>
    <x v="4"/>
  </r>
  <r>
    <x v="0"/>
    <x v="0"/>
    <s v="USD"/>
    <n v="1392929333"/>
    <n v="1389041333"/>
    <b v="0"/>
    <n v="82"/>
    <b v="1"/>
    <s v="music/rock"/>
    <n v="1.0366666666666666"/>
    <n v="75.853999999999999"/>
    <x v="4"/>
  </r>
  <r>
    <x v="0"/>
    <x v="0"/>
    <s v="USD"/>
    <n v="1330671540"/>
    <n v="1328040375"/>
    <b v="0"/>
    <n v="126"/>
    <b v="1"/>
    <s v="music/rock"/>
    <n v="2.6524999999999999"/>
    <n v="84.206000000000003"/>
    <x v="4"/>
  </r>
  <r>
    <x v="0"/>
    <x v="0"/>
    <s v="USD"/>
    <n v="1350074261"/>
    <n v="1347482261"/>
    <b v="0"/>
    <n v="133"/>
    <b v="1"/>
    <s v="music/rock"/>
    <n v="1.5590999999999999"/>
    <n v="117.226"/>
    <x v="4"/>
  </r>
  <r>
    <x v="0"/>
    <x v="0"/>
    <s v="USD"/>
    <n v="1316851854"/>
    <n v="1311667854"/>
    <b v="0"/>
    <n v="47"/>
    <b v="1"/>
    <s v="music/rock"/>
    <n v="1.0162500000000001"/>
    <n v="86.489000000000004"/>
    <x v="4"/>
  </r>
  <r>
    <x v="0"/>
    <x v="0"/>
    <s v="USD"/>
    <n v="1326690000"/>
    <n v="1324329156"/>
    <b v="0"/>
    <n v="58"/>
    <b v="1"/>
    <s v="music/rock"/>
    <n v="1"/>
    <n v="172.41399999999999"/>
    <x v="4"/>
  </r>
  <r>
    <x v="0"/>
    <x v="0"/>
    <s v="USD"/>
    <n v="1306994340"/>
    <n v="1303706001"/>
    <b v="0"/>
    <n v="32"/>
    <b v="1"/>
    <s v="music/rock"/>
    <n v="1.0049999999999999"/>
    <n v="62.813000000000002"/>
    <x v="4"/>
  </r>
  <r>
    <x v="0"/>
    <x v="0"/>
    <s v="USD"/>
    <n v="1468270261"/>
    <n v="1463086261"/>
    <b v="0"/>
    <n v="37"/>
    <b v="1"/>
    <s v="music/rock"/>
    <n v="1.2529999999999999"/>
    <n v="67.73"/>
    <x v="4"/>
  </r>
  <r>
    <x v="0"/>
    <x v="0"/>
    <s v="USD"/>
    <n v="1307851200"/>
    <n v="1304129088"/>
    <b v="0"/>
    <n v="87"/>
    <b v="1"/>
    <s v="music/rock"/>
    <n v="1.0355555555555556"/>
    <n v="53.563000000000002"/>
    <x v="4"/>
  </r>
  <r>
    <x v="0"/>
    <x v="0"/>
    <s v="USD"/>
    <n v="1262302740"/>
    <n v="1257444140"/>
    <b v="0"/>
    <n v="15"/>
    <b v="1"/>
    <s v="music/rock"/>
    <n v="1.038"/>
    <n v="34.6"/>
    <x v="4"/>
  </r>
  <r>
    <x v="0"/>
    <x v="0"/>
    <s v="USD"/>
    <n v="1362086700"/>
    <n v="1358180968"/>
    <b v="0"/>
    <n v="27"/>
    <b v="1"/>
    <s v="music/rock"/>
    <n v="1.05"/>
    <n v="38.889000000000003"/>
    <x v="4"/>
  </r>
  <r>
    <x v="0"/>
    <x v="0"/>
    <s v="USD"/>
    <n v="1330789165"/>
    <n v="1328197165"/>
    <b v="0"/>
    <n v="19"/>
    <b v="1"/>
    <s v="music/rock"/>
    <n v="1"/>
    <n v="94.736999999999995"/>
    <x v="4"/>
  </r>
  <r>
    <x v="0"/>
    <x v="0"/>
    <s v="USD"/>
    <n v="1280800740"/>
    <n v="1279603955"/>
    <b v="0"/>
    <n v="17"/>
    <b v="1"/>
    <s v="music/rock"/>
    <n v="1.6986000000000001"/>
    <n v="39.966999999999999"/>
    <x v="4"/>
  </r>
  <r>
    <x v="0"/>
    <x v="0"/>
    <s v="USD"/>
    <n v="1418998744"/>
    <n v="1416406744"/>
    <b v="0"/>
    <n v="26"/>
    <b v="1"/>
    <s v="music/pop"/>
    <n v="1.014"/>
    <n v="97.5"/>
    <x v="4"/>
  </r>
  <r>
    <x v="0"/>
    <x v="0"/>
    <s v="USD"/>
    <n v="1308011727"/>
    <n v="1306283727"/>
    <b v="0"/>
    <n v="28"/>
    <b v="1"/>
    <s v="music/pop"/>
    <n v="1"/>
    <n v="42.856999999999999"/>
    <x v="4"/>
  </r>
  <r>
    <x v="0"/>
    <x v="0"/>
    <s v="USD"/>
    <n v="1348516012"/>
    <n v="1345924012"/>
    <b v="0"/>
    <n v="37"/>
    <b v="1"/>
    <s v="music/pop"/>
    <n v="1.2470000000000001"/>
    <n v="168.51400000000001"/>
    <x v="4"/>
  </r>
  <r>
    <x v="0"/>
    <x v="0"/>
    <s v="USD"/>
    <n v="1353551160"/>
    <n v="1348363560"/>
    <b v="0"/>
    <n v="128"/>
    <b v="1"/>
    <s v="music/pop"/>
    <n v="1.095"/>
    <n v="85.546999999999997"/>
    <x v="4"/>
  </r>
  <r>
    <x v="0"/>
    <x v="0"/>
    <s v="USD"/>
    <n v="1379515740"/>
    <n v="1378306140"/>
    <b v="0"/>
    <n v="10"/>
    <b v="1"/>
    <s v="music/pop"/>
    <n v="1.1080000000000001"/>
    <n v="554"/>
    <x v="4"/>
  </r>
  <r>
    <x v="0"/>
    <x v="1"/>
    <s v="GBP"/>
    <n v="1408039860"/>
    <n v="1405248503"/>
    <b v="0"/>
    <n v="83"/>
    <b v="1"/>
    <s v="music/pop"/>
    <n v="1.1020000000000001"/>
    <n v="26.553999999999998"/>
    <x v="4"/>
  </r>
  <r>
    <x v="0"/>
    <x v="0"/>
    <s v="USD"/>
    <n v="1339235377"/>
    <n v="1336643377"/>
    <b v="0"/>
    <n v="46"/>
    <b v="1"/>
    <s v="music/pop"/>
    <n v="1.0471999999999999"/>
    <n v="113.82599999999999"/>
    <x v="4"/>
  </r>
  <r>
    <x v="0"/>
    <x v="0"/>
    <s v="USD"/>
    <n v="1300636482"/>
    <n v="1298048082"/>
    <b v="0"/>
    <n v="90"/>
    <b v="1"/>
    <s v="music/pop"/>
    <n v="1.2526086956521738"/>
    <n v="32.011000000000003"/>
    <x v="4"/>
  </r>
  <r>
    <x v="0"/>
    <x v="0"/>
    <s v="USD"/>
    <n v="1400862355"/>
    <n v="1396974355"/>
    <b v="0"/>
    <n v="81"/>
    <b v="1"/>
    <s v="music/pop"/>
    <n v="1.0058763157894737"/>
    <n v="47.189"/>
    <x v="4"/>
  </r>
  <r>
    <x v="0"/>
    <x v="0"/>
    <s v="USD"/>
    <n v="1381314437"/>
    <n v="1378722437"/>
    <b v="0"/>
    <n v="32"/>
    <b v="1"/>
    <s v="music/pop"/>
    <n v="1.4155"/>
    <n v="88.468999999999994"/>
    <x v="4"/>
  </r>
  <r>
    <x v="0"/>
    <x v="0"/>
    <s v="USD"/>
    <n v="1303801140"/>
    <n v="1300916220"/>
    <b v="0"/>
    <n v="20"/>
    <b v="1"/>
    <s v="music/pop"/>
    <n v="1.0075000000000001"/>
    <n v="100.75"/>
    <x v="4"/>
  </r>
  <r>
    <x v="0"/>
    <x v="0"/>
    <s v="USD"/>
    <n v="1385297393"/>
    <n v="1382701793"/>
    <b v="0"/>
    <n v="70"/>
    <b v="1"/>
    <s v="music/pop"/>
    <n v="1.0066666666666666"/>
    <n v="64.713999999999999"/>
    <x v="4"/>
  </r>
  <r>
    <x v="0"/>
    <x v="0"/>
    <s v="USD"/>
    <n v="1303675296"/>
    <n v="1300996896"/>
    <b v="0"/>
    <n v="168"/>
    <b v="1"/>
    <s v="music/pop"/>
    <n v="1.7423040000000001"/>
    <n v="51.853999999999999"/>
    <x v="4"/>
  </r>
  <r>
    <x v="0"/>
    <x v="0"/>
    <s v="USD"/>
    <n v="1334784160"/>
    <n v="1332192160"/>
    <b v="0"/>
    <n v="34"/>
    <b v="1"/>
    <s v="music/pop"/>
    <n v="1.199090909090909"/>
    <n v="38.793999999999997"/>
    <x v="4"/>
  </r>
  <r>
    <x v="0"/>
    <x v="0"/>
    <s v="USD"/>
    <n v="1333648820"/>
    <n v="1331060420"/>
    <b v="0"/>
    <n v="48"/>
    <b v="1"/>
    <s v="music/pop"/>
    <n v="1.4286666666666668"/>
    <n v="44.646000000000001"/>
    <x v="4"/>
  </r>
  <r>
    <x v="0"/>
    <x v="0"/>
    <s v="USD"/>
    <n v="1355437052"/>
    <n v="1352845052"/>
    <b v="0"/>
    <n v="48"/>
    <b v="1"/>
    <s v="music/pop"/>
    <n v="1.0033493333333334"/>
    <n v="156.773"/>
    <x v="4"/>
  </r>
  <r>
    <x v="0"/>
    <x v="0"/>
    <s v="USD"/>
    <n v="1337885168"/>
    <n v="1335293168"/>
    <b v="0"/>
    <n v="221"/>
    <b v="1"/>
    <s v="music/pop"/>
    <n v="1.0493380000000001"/>
    <n v="118.703"/>
    <x v="4"/>
  </r>
  <r>
    <x v="0"/>
    <x v="0"/>
    <s v="USD"/>
    <n v="1355840400"/>
    <n v="1352524767"/>
    <b v="0"/>
    <n v="107"/>
    <b v="1"/>
    <s v="music/pop"/>
    <n v="1.3223333333333334"/>
    <n v="74.150000000000006"/>
    <x v="4"/>
  </r>
  <r>
    <x v="0"/>
    <x v="1"/>
    <s v="GBP"/>
    <n v="1387281600"/>
    <n v="1384811721"/>
    <b v="0"/>
    <n v="45"/>
    <b v="1"/>
    <s v="music/pop"/>
    <n v="1.1279999999999999"/>
    <n v="12.532999999999999"/>
    <x v="4"/>
  </r>
  <r>
    <x v="0"/>
    <x v="13"/>
    <s v="EUR"/>
    <n v="1462053540"/>
    <n v="1459355950"/>
    <b v="0"/>
    <n v="36"/>
    <b v="1"/>
    <s v="music/pop"/>
    <n v="12.5375"/>
    <n v="27.861000000000001"/>
    <x v="4"/>
  </r>
  <r>
    <x v="0"/>
    <x v="15"/>
    <s v="EUR"/>
    <n v="1453064400"/>
    <n v="1449359831"/>
    <b v="0"/>
    <n v="101"/>
    <b v="1"/>
    <s v="music/pop"/>
    <n v="1.0250632911392406"/>
    <n v="80.177999999999997"/>
    <x v="4"/>
  </r>
  <r>
    <x v="0"/>
    <x v="0"/>
    <s v="USD"/>
    <n v="1325310336"/>
    <n v="1320122736"/>
    <b v="0"/>
    <n v="62"/>
    <b v="1"/>
    <s v="music/pop"/>
    <n v="1.026375"/>
    <n v="132.435"/>
    <x v="4"/>
  </r>
  <r>
    <x v="0"/>
    <x v="0"/>
    <s v="USD"/>
    <n v="1422750707"/>
    <n v="1420158707"/>
    <b v="0"/>
    <n v="32"/>
    <b v="1"/>
    <s v="music/pop"/>
    <n v="1.08"/>
    <n v="33.75"/>
    <x v="4"/>
  </r>
  <r>
    <x v="0"/>
    <x v="0"/>
    <s v="USD"/>
    <n v="1331870340"/>
    <n v="1328033818"/>
    <b v="0"/>
    <n v="89"/>
    <b v="1"/>
    <s v="music/pop"/>
    <n v="1.2240879999999998"/>
    <n v="34.384"/>
    <x v="4"/>
  </r>
  <r>
    <x v="0"/>
    <x v="0"/>
    <s v="USD"/>
    <n v="1298343600"/>
    <n v="1295624113"/>
    <b v="0"/>
    <n v="93"/>
    <b v="1"/>
    <s v="music/pop"/>
    <n v="1.1945714285714286"/>
    <n v="44.957000000000001"/>
    <x v="4"/>
  </r>
  <r>
    <x v="0"/>
    <x v="0"/>
    <s v="USD"/>
    <n v="1364447073"/>
    <n v="1361858673"/>
    <b v="0"/>
    <n v="98"/>
    <b v="1"/>
    <s v="music/pop"/>
    <n v="1.6088"/>
    <n v="41.040999999999997"/>
    <x v="4"/>
  </r>
  <r>
    <x v="0"/>
    <x v="0"/>
    <s v="USD"/>
    <n v="1394521140"/>
    <n v="1392169298"/>
    <b v="0"/>
    <n v="82"/>
    <b v="1"/>
    <s v="music/pop"/>
    <n v="1.2685294117647059"/>
    <n v="52.597999999999999"/>
    <x v="4"/>
  </r>
  <r>
    <x v="0"/>
    <x v="0"/>
    <s v="USD"/>
    <n v="1322454939"/>
    <n v="1319859339"/>
    <b v="0"/>
    <n v="116"/>
    <b v="1"/>
    <s v="music/pop"/>
    <n v="1.026375"/>
    <n v="70.784000000000006"/>
    <x v="4"/>
  </r>
  <r>
    <x v="0"/>
    <x v="0"/>
    <s v="USD"/>
    <n v="1464729276"/>
    <n v="1459545276"/>
    <b v="0"/>
    <n v="52"/>
    <b v="1"/>
    <s v="music/pop"/>
    <n v="1.3975"/>
    <n v="53.75"/>
    <x v="4"/>
  </r>
  <r>
    <x v="0"/>
    <x v="0"/>
    <s v="USD"/>
    <n v="1278302400"/>
    <n v="1273961999"/>
    <b v="0"/>
    <n v="23"/>
    <b v="1"/>
    <s v="music/pop"/>
    <n v="1.026"/>
    <n v="44.609000000000002"/>
    <x v="4"/>
  </r>
  <r>
    <x v="0"/>
    <x v="0"/>
    <s v="USD"/>
    <n v="1470056614"/>
    <n v="1467464614"/>
    <b v="0"/>
    <n v="77"/>
    <b v="1"/>
    <s v="music/pop"/>
    <n v="1.0067349999999999"/>
    <n v="26.149000000000001"/>
    <x v="4"/>
  </r>
  <r>
    <x v="0"/>
    <x v="0"/>
    <s v="USD"/>
    <n v="1338824730"/>
    <n v="1336232730"/>
    <b v="0"/>
    <n v="49"/>
    <b v="1"/>
    <s v="music/pop"/>
    <n v="1.1294117647058823"/>
    <n v="39.183999999999997"/>
    <x v="4"/>
  </r>
  <r>
    <x v="0"/>
    <x v="0"/>
    <s v="USD"/>
    <n v="1425675892"/>
    <n v="1423083892"/>
    <b v="0"/>
    <n v="59"/>
    <b v="1"/>
    <s v="music/pop"/>
    <n v="1.2809523809523808"/>
    <n v="45.593000000000004"/>
    <x v="4"/>
  </r>
  <r>
    <x v="0"/>
    <x v="0"/>
    <s v="USD"/>
    <n v="1471503540"/>
    <n v="1468852306"/>
    <b v="0"/>
    <n v="113"/>
    <b v="1"/>
    <s v="music/pop"/>
    <n v="2.0169999999999999"/>
    <n v="89.248000000000005"/>
    <x v="4"/>
  </r>
  <r>
    <x v="0"/>
    <x v="0"/>
    <s v="USD"/>
    <n v="1318802580"/>
    <n v="1316194540"/>
    <b v="0"/>
    <n v="34"/>
    <b v="1"/>
    <s v="music/pop"/>
    <n v="1.37416"/>
    <n v="40.415999999999997"/>
    <x v="4"/>
  </r>
  <r>
    <x v="0"/>
    <x v="0"/>
    <s v="USD"/>
    <n v="1334980740"/>
    <n v="1330968347"/>
    <b v="0"/>
    <n v="42"/>
    <b v="1"/>
    <s v="music/pop"/>
    <n v="1.1533333333333333"/>
    <n v="82.381"/>
    <x v="4"/>
  </r>
  <r>
    <x v="0"/>
    <x v="3"/>
    <s v="EUR"/>
    <n v="1460786340"/>
    <n v="1455615976"/>
    <b v="0"/>
    <n v="42"/>
    <b v="1"/>
    <s v="music/pop"/>
    <n v="1.1166666666666667"/>
    <n v="159.524"/>
    <x v="4"/>
  </r>
  <r>
    <x v="0"/>
    <x v="0"/>
    <s v="USD"/>
    <n v="1391718671"/>
    <n v="1390509071"/>
    <b v="0"/>
    <n v="49"/>
    <b v="1"/>
    <s v="music/pop"/>
    <n v="1.1839999999999999"/>
    <n v="36.244999999999997"/>
    <x v="4"/>
  </r>
  <r>
    <x v="0"/>
    <x v="0"/>
    <s v="USD"/>
    <n v="1311298745"/>
    <n v="1309311545"/>
    <b v="0"/>
    <n v="56"/>
    <b v="1"/>
    <s v="music/pop"/>
    <n v="1.75"/>
    <n v="62.5"/>
    <x v="4"/>
  </r>
  <r>
    <x v="0"/>
    <x v="0"/>
    <s v="USD"/>
    <n v="1405188667"/>
    <n v="1402596667"/>
    <b v="0"/>
    <n v="25"/>
    <b v="1"/>
    <s v="music/pop"/>
    <n v="1.175"/>
    <n v="47"/>
    <x v="4"/>
  </r>
  <r>
    <x v="3"/>
    <x v="0"/>
    <s v="USD"/>
    <n v="1490752800"/>
    <n v="1486522484"/>
    <b v="0"/>
    <n v="884"/>
    <b v="0"/>
    <s v="music/faith"/>
    <n v="1.0142212307692309"/>
    <n v="74.575000000000003"/>
    <x v="4"/>
  </r>
  <r>
    <x v="3"/>
    <x v="0"/>
    <s v="USD"/>
    <n v="1492142860"/>
    <n v="1486962460"/>
    <b v="0"/>
    <n v="0"/>
    <b v="0"/>
    <s v="music/faith"/>
    <n v="0"/>
    <n v="0"/>
    <x v="4"/>
  </r>
  <r>
    <x v="3"/>
    <x v="6"/>
    <s v="EUR"/>
    <n v="1491590738"/>
    <n v="1489517138"/>
    <b v="0"/>
    <n v="10"/>
    <b v="0"/>
    <s v="music/faith"/>
    <n v="0.21714285714285714"/>
    <n v="76"/>
    <x v="4"/>
  </r>
  <r>
    <x v="3"/>
    <x v="0"/>
    <s v="USD"/>
    <n v="1489775641"/>
    <n v="1487360041"/>
    <b v="0"/>
    <n v="101"/>
    <b v="0"/>
    <s v="music/faith"/>
    <n v="1.0912500000000001"/>
    <n v="86.436000000000007"/>
    <x v="4"/>
  </r>
  <r>
    <x v="3"/>
    <x v="0"/>
    <s v="USD"/>
    <n v="1490331623"/>
    <n v="1487743223"/>
    <b v="0"/>
    <n v="15"/>
    <b v="0"/>
    <s v="music/faith"/>
    <n v="1.0285714285714285"/>
    <n v="24"/>
    <x v="4"/>
  </r>
  <r>
    <x v="3"/>
    <x v="5"/>
    <s v="CAD"/>
    <n v="1493320519"/>
    <n v="1488140119"/>
    <b v="0"/>
    <n v="1"/>
    <b v="0"/>
    <s v="music/faith"/>
    <n v="3.5999999999999999E-3"/>
    <n v="18"/>
    <x v="4"/>
  </r>
  <r>
    <x v="3"/>
    <x v="0"/>
    <s v="USD"/>
    <n v="1491855300"/>
    <n v="1488935245"/>
    <b v="0"/>
    <n v="39"/>
    <b v="0"/>
    <s v="music/faith"/>
    <n v="0.3125"/>
    <n v="80.128"/>
    <x v="4"/>
  </r>
  <r>
    <x v="3"/>
    <x v="0"/>
    <s v="USD"/>
    <n v="1491738594"/>
    <n v="1489150194"/>
    <b v="0"/>
    <n v="7"/>
    <b v="0"/>
    <s v="music/faith"/>
    <n v="0.443"/>
    <n v="253.143"/>
    <x v="4"/>
  </r>
  <r>
    <x v="3"/>
    <x v="0"/>
    <s v="USD"/>
    <n v="1489700230"/>
    <n v="1487111830"/>
    <b v="0"/>
    <n v="14"/>
    <b v="0"/>
    <s v="music/faith"/>
    <n v="1"/>
    <n v="171.429"/>
    <x v="4"/>
  </r>
  <r>
    <x v="3"/>
    <x v="0"/>
    <s v="USD"/>
    <n v="1491470442"/>
    <n v="1488882042"/>
    <b v="0"/>
    <n v="11"/>
    <b v="0"/>
    <s v="music/faith"/>
    <n v="0.254"/>
    <n v="57.726999999999997"/>
    <x v="4"/>
  </r>
  <r>
    <x v="3"/>
    <x v="0"/>
    <s v="USD"/>
    <n v="1491181200"/>
    <n v="1488387008"/>
    <b v="0"/>
    <n v="38"/>
    <b v="0"/>
    <s v="music/faith"/>
    <n v="0.33473333333333333"/>
    <n v="264.26299999999998"/>
    <x v="4"/>
  </r>
  <r>
    <x v="3"/>
    <x v="0"/>
    <s v="USD"/>
    <n v="1490572740"/>
    <n v="1487734667"/>
    <b v="0"/>
    <n v="15"/>
    <b v="0"/>
    <s v="music/faith"/>
    <n v="0.47799999999999998"/>
    <n v="159.333"/>
    <x v="4"/>
  </r>
  <r>
    <x v="3"/>
    <x v="1"/>
    <s v="GBP"/>
    <n v="1491768000"/>
    <n v="1489097112"/>
    <b v="0"/>
    <n v="8"/>
    <b v="0"/>
    <s v="music/faith"/>
    <n v="9.3333333333333338E-2"/>
    <n v="35"/>
    <x v="4"/>
  </r>
  <r>
    <x v="3"/>
    <x v="0"/>
    <s v="USD"/>
    <n v="1490589360"/>
    <n v="1488038674"/>
    <b v="0"/>
    <n v="1"/>
    <b v="0"/>
    <s v="music/faith"/>
    <n v="5.0000000000000001E-4"/>
    <n v="5"/>
    <x v="4"/>
  </r>
  <r>
    <x v="3"/>
    <x v="0"/>
    <s v="USD"/>
    <n v="1491786000"/>
    <n v="1488847514"/>
    <b v="0"/>
    <n v="23"/>
    <b v="0"/>
    <s v="music/faith"/>
    <n v="0.11708333333333333"/>
    <n v="61.087000000000003"/>
    <x v="4"/>
  </r>
  <r>
    <x v="3"/>
    <x v="0"/>
    <s v="USD"/>
    <n v="1491007211"/>
    <n v="1488418811"/>
    <b v="0"/>
    <n v="0"/>
    <b v="0"/>
    <s v="music/faith"/>
    <n v="0"/>
    <n v="0"/>
    <x v="4"/>
  </r>
  <r>
    <x v="3"/>
    <x v="0"/>
    <s v="USD"/>
    <n v="1491781648"/>
    <n v="1489193248"/>
    <b v="0"/>
    <n v="22"/>
    <b v="0"/>
    <s v="music/faith"/>
    <n v="0.20208000000000001"/>
    <n v="114.818"/>
    <x v="4"/>
  </r>
  <r>
    <x v="3"/>
    <x v="0"/>
    <s v="USD"/>
    <n v="1490499180"/>
    <n v="1488430760"/>
    <b v="0"/>
    <n v="0"/>
    <b v="0"/>
    <s v="music/faith"/>
    <n v="0"/>
    <n v="0"/>
    <x v="4"/>
  </r>
  <r>
    <x v="3"/>
    <x v="0"/>
    <s v="USD"/>
    <n v="1491943445"/>
    <n v="1489351445"/>
    <b v="0"/>
    <n v="4"/>
    <b v="0"/>
    <s v="music/faith"/>
    <n v="4.2311459353574929E-2"/>
    <n v="54"/>
    <x v="4"/>
  </r>
  <r>
    <x v="3"/>
    <x v="0"/>
    <s v="USD"/>
    <n v="1491019200"/>
    <n v="1488418990"/>
    <b v="0"/>
    <n v="79"/>
    <b v="0"/>
    <s v="music/faith"/>
    <n v="0.2606"/>
    <n v="65.974999999999994"/>
    <x v="4"/>
  </r>
  <r>
    <x v="2"/>
    <x v="0"/>
    <s v="USD"/>
    <n v="1421337405"/>
    <n v="1418745405"/>
    <b v="0"/>
    <n v="2"/>
    <b v="0"/>
    <s v="music/faith"/>
    <n v="1.9801980198019802E-3"/>
    <n v="5"/>
    <x v="4"/>
  </r>
  <r>
    <x v="2"/>
    <x v="0"/>
    <s v="USD"/>
    <n v="1427745150"/>
    <n v="1425156750"/>
    <b v="0"/>
    <n v="1"/>
    <b v="0"/>
    <s v="music/faith"/>
    <n v="6.0606060606060605E-5"/>
    <n v="1"/>
    <x v="4"/>
  </r>
  <r>
    <x v="2"/>
    <x v="0"/>
    <s v="USD"/>
    <n v="1441003537"/>
    <n v="1435819537"/>
    <b v="0"/>
    <n v="2"/>
    <b v="0"/>
    <s v="music/faith"/>
    <n v="1.0200000000000001E-2"/>
    <n v="25.5"/>
    <x v="4"/>
  </r>
  <r>
    <x v="2"/>
    <x v="0"/>
    <s v="USD"/>
    <n v="1424056873"/>
    <n v="1421464873"/>
    <b v="0"/>
    <n v="11"/>
    <b v="0"/>
    <s v="music/faith"/>
    <n v="0.65100000000000002"/>
    <n v="118.364"/>
    <x v="4"/>
  </r>
  <r>
    <x v="2"/>
    <x v="0"/>
    <s v="USD"/>
    <n v="1441814400"/>
    <n v="1440807846"/>
    <b v="0"/>
    <n v="0"/>
    <b v="0"/>
    <s v="music/faith"/>
    <n v="0"/>
    <n v="0"/>
    <x v="4"/>
  </r>
  <r>
    <x v="2"/>
    <x v="12"/>
    <s v="EUR"/>
    <n v="1440314472"/>
    <n v="1435130472"/>
    <b v="0"/>
    <n v="0"/>
    <b v="0"/>
    <s v="music/faith"/>
    <n v="0"/>
    <n v="0"/>
    <x v="4"/>
  </r>
  <r>
    <x v="2"/>
    <x v="0"/>
    <s v="USD"/>
    <n v="1459181895"/>
    <n v="1456593495"/>
    <b v="0"/>
    <n v="9"/>
    <b v="0"/>
    <s v="music/faith"/>
    <n v="9.74E-2"/>
    <n v="54.110999999999997"/>
    <x v="4"/>
  </r>
  <r>
    <x v="2"/>
    <x v="0"/>
    <s v="USD"/>
    <n v="1462135706"/>
    <n v="1458679706"/>
    <b v="0"/>
    <n v="0"/>
    <b v="0"/>
    <s v="music/faith"/>
    <n v="0"/>
    <n v="0"/>
    <x v="4"/>
  </r>
  <r>
    <x v="2"/>
    <x v="0"/>
    <s v="USD"/>
    <n v="1409513940"/>
    <n v="1405949514"/>
    <b v="0"/>
    <n v="4"/>
    <b v="0"/>
    <s v="music/faith"/>
    <n v="4.8571428571428571E-2"/>
    <n v="21.25"/>
    <x v="4"/>
  </r>
  <r>
    <x v="2"/>
    <x v="12"/>
    <s v="EUR"/>
    <n v="1453122000"/>
    <n v="1449151888"/>
    <b v="0"/>
    <n v="1"/>
    <b v="0"/>
    <s v="music/faith"/>
    <n v="6.7999999999999996E-3"/>
    <n v="34"/>
    <x v="4"/>
  </r>
  <r>
    <x v="2"/>
    <x v="0"/>
    <s v="USD"/>
    <n v="1409585434"/>
    <n v="1406907034"/>
    <b v="0"/>
    <n v="2"/>
    <b v="0"/>
    <s v="music/faith"/>
    <n v="0.105"/>
    <n v="525"/>
    <x v="4"/>
  </r>
  <r>
    <x v="2"/>
    <x v="0"/>
    <s v="USD"/>
    <n v="1435701353"/>
    <n v="1430517353"/>
    <b v="0"/>
    <n v="0"/>
    <b v="0"/>
    <s v="music/faith"/>
    <n v="0"/>
    <n v="0"/>
    <x v="4"/>
  </r>
  <r>
    <x v="2"/>
    <x v="0"/>
    <s v="USD"/>
    <n v="1412536412"/>
    <n v="1409944412"/>
    <b v="0"/>
    <n v="1"/>
    <b v="0"/>
    <s v="music/faith"/>
    <n v="1.6666666666666666E-2"/>
    <n v="50"/>
    <x v="4"/>
  </r>
  <r>
    <x v="2"/>
    <x v="0"/>
    <s v="USD"/>
    <n v="1430517761"/>
    <n v="1427925761"/>
    <b v="0"/>
    <n v="17"/>
    <b v="0"/>
    <s v="music/faith"/>
    <n v="7.868E-2"/>
    <n v="115.706"/>
    <x v="4"/>
  </r>
  <r>
    <x v="2"/>
    <x v="0"/>
    <s v="USD"/>
    <n v="1427772120"/>
    <n v="1425186785"/>
    <b v="0"/>
    <n v="2"/>
    <b v="0"/>
    <s v="music/faith"/>
    <n v="2.2000000000000001E-3"/>
    <n v="5.5"/>
    <x v="4"/>
  </r>
  <r>
    <x v="2"/>
    <x v="0"/>
    <s v="USD"/>
    <n v="1481295099"/>
    <n v="1477835499"/>
    <b v="0"/>
    <n v="3"/>
    <b v="0"/>
    <s v="music/faith"/>
    <n v="7.4999999999999997E-2"/>
    <n v="50"/>
    <x v="4"/>
  </r>
  <r>
    <x v="2"/>
    <x v="0"/>
    <s v="USD"/>
    <n v="1461211200"/>
    <n v="1459467238"/>
    <b v="0"/>
    <n v="41"/>
    <b v="0"/>
    <s v="music/faith"/>
    <n v="0.42725880551301687"/>
    <n v="34.024000000000001"/>
    <x v="4"/>
  </r>
  <r>
    <x v="2"/>
    <x v="0"/>
    <s v="USD"/>
    <n v="1463201940"/>
    <n v="1459435149"/>
    <b v="0"/>
    <n v="2"/>
    <b v="0"/>
    <s v="music/faith"/>
    <n v="2.142857142857143E-3"/>
    <n v="37.5"/>
    <x v="4"/>
  </r>
  <r>
    <x v="2"/>
    <x v="0"/>
    <s v="USD"/>
    <n v="1410958191"/>
    <n v="1408366191"/>
    <b v="0"/>
    <n v="3"/>
    <b v="0"/>
    <s v="music/faith"/>
    <n v="8.7500000000000008E-3"/>
    <n v="11.667"/>
    <x v="4"/>
  </r>
  <r>
    <x v="2"/>
    <x v="0"/>
    <s v="USD"/>
    <n v="1415562471"/>
    <n v="1412966871"/>
    <b v="0"/>
    <n v="8"/>
    <b v="0"/>
    <s v="music/faith"/>
    <n v="5.6250000000000001E-2"/>
    <n v="28.125"/>
    <x v="4"/>
  </r>
  <r>
    <x v="2"/>
    <x v="0"/>
    <s v="USD"/>
    <n v="1449831863"/>
    <n v="1447239863"/>
    <b v="0"/>
    <n v="0"/>
    <b v="0"/>
    <s v="music/faith"/>
    <n v="0"/>
    <n v="0"/>
    <x v="4"/>
  </r>
  <r>
    <x v="2"/>
    <x v="0"/>
    <s v="USD"/>
    <n v="1459642200"/>
    <n v="1456441429"/>
    <b v="0"/>
    <n v="1"/>
    <b v="0"/>
    <s v="music/faith"/>
    <n v="3.4722222222222224E-4"/>
    <n v="1"/>
    <x v="4"/>
  </r>
  <r>
    <x v="2"/>
    <x v="0"/>
    <s v="USD"/>
    <n v="1435730400"/>
    <n v="1430855315"/>
    <b v="0"/>
    <n v="3"/>
    <b v="0"/>
    <s v="music/faith"/>
    <n v="6.5000000000000002E-2"/>
    <n v="216.667"/>
    <x v="4"/>
  </r>
  <r>
    <x v="2"/>
    <x v="0"/>
    <s v="USD"/>
    <n v="1414707762"/>
    <n v="1412115762"/>
    <b v="0"/>
    <n v="4"/>
    <b v="0"/>
    <s v="music/faith"/>
    <n v="5.8333333333333336E-3"/>
    <n v="8.75"/>
    <x v="4"/>
  </r>
  <r>
    <x v="2"/>
    <x v="0"/>
    <s v="USD"/>
    <n v="1408922049"/>
    <n v="1406330049"/>
    <b v="0"/>
    <n v="9"/>
    <b v="0"/>
    <s v="music/faith"/>
    <n v="0.10181818181818182"/>
    <n v="62.222000000000001"/>
    <x v="4"/>
  </r>
  <r>
    <x v="2"/>
    <x v="0"/>
    <s v="USD"/>
    <n v="1403906664"/>
    <n v="1401401064"/>
    <b v="0"/>
    <n v="16"/>
    <b v="0"/>
    <s v="music/faith"/>
    <n v="0.33784615384615385"/>
    <n v="137.25"/>
    <x v="4"/>
  </r>
  <r>
    <x v="2"/>
    <x v="1"/>
    <s v="GBP"/>
    <n v="1428231600"/>
    <n v="1423520177"/>
    <b v="0"/>
    <n v="1"/>
    <b v="0"/>
    <s v="music/faith"/>
    <n v="3.3333333333333332E-4"/>
    <n v="1"/>
    <x v="4"/>
  </r>
  <r>
    <x v="2"/>
    <x v="0"/>
    <s v="USD"/>
    <n v="1445439674"/>
    <n v="1442847674"/>
    <b v="0"/>
    <n v="7"/>
    <b v="0"/>
    <s v="music/faith"/>
    <n v="0.68400000000000005"/>
    <n v="122.143"/>
    <x v="4"/>
  </r>
  <r>
    <x v="2"/>
    <x v="0"/>
    <s v="USD"/>
    <n v="1465521306"/>
    <n v="1460337306"/>
    <b v="0"/>
    <n v="0"/>
    <b v="0"/>
    <s v="music/faith"/>
    <n v="0"/>
    <n v="0"/>
    <x v="4"/>
  </r>
  <r>
    <x v="2"/>
    <x v="0"/>
    <s v="USD"/>
    <n v="1445738783"/>
    <n v="1443146783"/>
    <b v="0"/>
    <n v="0"/>
    <b v="0"/>
    <s v="music/faith"/>
    <n v="0"/>
    <n v="0"/>
    <x v="4"/>
  </r>
  <r>
    <x v="2"/>
    <x v="0"/>
    <s v="USD"/>
    <n v="1434034800"/>
    <n v="1432849552"/>
    <b v="0"/>
    <n v="0"/>
    <b v="0"/>
    <s v="music/faith"/>
    <n v="0"/>
    <n v="0"/>
    <x v="4"/>
  </r>
  <r>
    <x v="2"/>
    <x v="0"/>
    <s v="USD"/>
    <n v="1452920400"/>
    <n v="1447777481"/>
    <b v="0"/>
    <n v="0"/>
    <b v="0"/>
    <s v="music/faith"/>
    <n v="0"/>
    <n v="0"/>
    <x v="4"/>
  </r>
  <r>
    <x v="2"/>
    <x v="0"/>
    <s v="USD"/>
    <n v="1473802200"/>
    <n v="1472746374"/>
    <b v="0"/>
    <n v="0"/>
    <b v="0"/>
    <s v="music/faith"/>
    <n v="0"/>
    <n v="0"/>
    <x v="4"/>
  </r>
  <r>
    <x v="2"/>
    <x v="0"/>
    <s v="USD"/>
    <n v="1431046356"/>
    <n v="1428454356"/>
    <b v="0"/>
    <n v="1"/>
    <b v="0"/>
    <s v="music/faith"/>
    <n v="2.2222222222222223E-4"/>
    <n v="1"/>
    <x v="4"/>
  </r>
  <r>
    <x v="2"/>
    <x v="0"/>
    <s v="USD"/>
    <n v="1470598345"/>
    <n v="1468006345"/>
    <b v="0"/>
    <n v="2"/>
    <b v="0"/>
    <s v="music/faith"/>
    <n v="0.11"/>
    <n v="55"/>
    <x v="4"/>
  </r>
  <r>
    <x v="2"/>
    <x v="0"/>
    <s v="USD"/>
    <n v="1447018833"/>
    <n v="1444423233"/>
    <b v="0"/>
    <n v="1"/>
    <b v="0"/>
    <s v="music/faith"/>
    <n v="7.3333333333333332E-3"/>
    <n v="22"/>
    <x v="4"/>
  </r>
  <r>
    <x v="2"/>
    <x v="0"/>
    <s v="USD"/>
    <n v="1437432392"/>
    <n v="1434840392"/>
    <b v="0"/>
    <n v="15"/>
    <b v="0"/>
    <s v="music/faith"/>
    <n v="0.21249999999999999"/>
    <n v="56.667000000000002"/>
    <x v="4"/>
  </r>
  <r>
    <x v="2"/>
    <x v="0"/>
    <s v="USD"/>
    <n v="1412283542"/>
    <n v="1409691542"/>
    <b v="0"/>
    <n v="1"/>
    <b v="0"/>
    <s v="music/faith"/>
    <n v="4.0000000000000001E-3"/>
    <n v="20"/>
    <x v="4"/>
  </r>
  <r>
    <x v="2"/>
    <x v="0"/>
    <s v="USD"/>
    <n v="1462391932"/>
    <n v="1457297932"/>
    <b v="0"/>
    <n v="1"/>
    <b v="0"/>
    <s v="music/faith"/>
    <n v="1E-3"/>
    <n v="1"/>
    <x v="4"/>
  </r>
  <r>
    <x v="2"/>
    <x v="0"/>
    <s v="USD"/>
    <n v="1437075422"/>
    <n v="1434483422"/>
    <b v="0"/>
    <n v="0"/>
    <b v="0"/>
    <s v="music/faith"/>
    <n v="0"/>
    <n v="0"/>
    <x v="4"/>
  </r>
  <r>
    <x v="0"/>
    <x v="1"/>
    <s v="GBP"/>
    <n v="1433948671"/>
    <n v="1430060671"/>
    <b v="0"/>
    <n v="52"/>
    <b v="1"/>
    <s v="photography/photobooks"/>
    <n v="1.1083333333333334"/>
    <n v="25.577000000000002"/>
    <x v="8"/>
  </r>
  <r>
    <x v="0"/>
    <x v="0"/>
    <s v="USD"/>
    <n v="1483822800"/>
    <n v="1481058170"/>
    <b v="0"/>
    <n v="34"/>
    <b v="1"/>
    <s v="photography/photobooks"/>
    <n v="1.0874999999999999"/>
    <n v="63.970999999999997"/>
    <x v="8"/>
  </r>
  <r>
    <x v="0"/>
    <x v="0"/>
    <s v="USD"/>
    <n v="1472270340"/>
    <n v="1470348775"/>
    <b v="0"/>
    <n v="67"/>
    <b v="1"/>
    <s v="photography/photobooks"/>
    <n v="1.0041666666666667"/>
    <n v="89.924999999999997"/>
    <x v="8"/>
  </r>
  <r>
    <x v="0"/>
    <x v="1"/>
    <s v="GBP"/>
    <n v="1425821477"/>
    <n v="1421937077"/>
    <b v="0"/>
    <n v="70"/>
    <b v="1"/>
    <s v="photography/photobooks"/>
    <n v="1.1845454545454546"/>
    <n v="93.070999999999998"/>
    <x v="8"/>
  </r>
  <r>
    <x v="0"/>
    <x v="0"/>
    <s v="USD"/>
    <n v="1482372000"/>
    <n v="1479276838"/>
    <b v="0"/>
    <n v="89"/>
    <b v="1"/>
    <s v="photography/photobooks"/>
    <n v="1.1401428571428571"/>
    <n v="89.674000000000007"/>
    <x v="8"/>
  </r>
  <r>
    <x v="0"/>
    <x v="0"/>
    <s v="USD"/>
    <n v="1479952800"/>
    <n v="1477368867"/>
    <b v="0"/>
    <n v="107"/>
    <b v="1"/>
    <s v="photography/photobooks"/>
    <n v="1.4810000000000001"/>
    <n v="207.61699999999999"/>
    <x v="8"/>
  </r>
  <r>
    <x v="0"/>
    <x v="1"/>
    <s v="GBP"/>
    <n v="1447426800"/>
    <n v="1444904830"/>
    <b v="0"/>
    <n v="159"/>
    <b v="1"/>
    <s v="photography/photobooks"/>
    <n v="1.0495555555555556"/>
    <n v="59.408999999999999"/>
    <x v="8"/>
  </r>
  <r>
    <x v="0"/>
    <x v="5"/>
    <s v="CAD"/>
    <n v="1441234143"/>
    <n v="1438642143"/>
    <b v="0"/>
    <n v="181"/>
    <b v="1"/>
    <s v="photography/photobooks"/>
    <n v="1.29948"/>
    <n v="358.97199999999998"/>
    <x v="8"/>
  </r>
  <r>
    <x v="0"/>
    <x v="19"/>
    <s v="EUR"/>
    <n v="1488394800"/>
    <n v="1485213921"/>
    <b v="0"/>
    <n v="131"/>
    <b v="1"/>
    <s v="photography/photobooks"/>
    <n v="1.2348756218905472"/>
    <n v="94.736999999999995"/>
    <x v="8"/>
  </r>
  <r>
    <x v="0"/>
    <x v="0"/>
    <s v="USD"/>
    <n v="1461096304"/>
    <n v="1458936304"/>
    <b v="0"/>
    <n v="125"/>
    <b v="1"/>
    <s v="photography/photobooks"/>
    <n v="2.0162"/>
    <n v="80.647999999999996"/>
    <x v="8"/>
  </r>
  <r>
    <x v="0"/>
    <x v="0"/>
    <s v="USD"/>
    <n v="1426787123"/>
    <n v="1424198723"/>
    <b v="0"/>
    <n v="61"/>
    <b v="1"/>
    <s v="photography/photobooks"/>
    <n v="1.0289999999999999"/>
    <n v="168.68899999999999"/>
    <x v="8"/>
  </r>
  <r>
    <x v="0"/>
    <x v="1"/>
    <s v="GBP"/>
    <n v="1476425082"/>
    <n v="1473833082"/>
    <b v="0"/>
    <n v="90"/>
    <b v="1"/>
    <s v="photography/photobooks"/>
    <n v="2.6016666666666666"/>
    <n v="34.689"/>
    <x v="8"/>
  </r>
  <r>
    <x v="0"/>
    <x v="8"/>
    <s v="DKK"/>
    <n v="1458579568"/>
    <n v="1455991168"/>
    <b v="0"/>
    <n v="35"/>
    <b v="1"/>
    <s v="photography/photobooks"/>
    <n v="1.08"/>
    <n v="462.85700000000003"/>
    <x v="8"/>
  </r>
  <r>
    <x v="0"/>
    <x v="5"/>
    <s v="CAD"/>
    <n v="1428091353"/>
    <n v="1425502953"/>
    <b v="0"/>
    <n v="90"/>
    <b v="1"/>
    <s v="photography/photobooks"/>
    <n v="1.1052941176470588"/>
    <n v="104.389"/>
    <x v="8"/>
  </r>
  <r>
    <x v="0"/>
    <x v="0"/>
    <s v="USD"/>
    <n v="1444071361"/>
    <n v="1441479361"/>
    <b v="0"/>
    <n v="4"/>
    <b v="1"/>
    <s v="photography/photobooks"/>
    <n v="1.2"/>
    <n v="7.5"/>
    <x v="8"/>
  </r>
  <r>
    <x v="0"/>
    <x v="0"/>
    <s v="USD"/>
    <n v="1472443269"/>
    <n v="1468987269"/>
    <b v="0"/>
    <n v="120"/>
    <b v="1"/>
    <s v="photography/photobooks"/>
    <n v="1.0282909090909091"/>
    <n v="47.13"/>
    <x v="8"/>
  </r>
  <r>
    <x v="0"/>
    <x v="0"/>
    <s v="USD"/>
    <n v="1485631740"/>
    <n v="1483041083"/>
    <b v="0"/>
    <n v="14"/>
    <b v="1"/>
    <s v="photography/photobooks"/>
    <n v="1.1599999999999999"/>
    <n v="414.286"/>
    <x v="8"/>
  </r>
  <r>
    <x v="0"/>
    <x v="0"/>
    <s v="USD"/>
    <n v="1468536992"/>
    <n v="1463352992"/>
    <b v="0"/>
    <n v="27"/>
    <b v="1"/>
    <s v="photography/photobooks"/>
    <n v="1.147"/>
    <n v="42.481000000000002"/>
    <x v="8"/>
  </r>
  <r>
    <x v="0"/>
    <x v="0"/>
    <s v="USD"/>
    <n v="1427309629"/>
    <n v="1425585229"/>
    <b v="0"/>
    <n v="49"/>
    <b v="1"/>
    <s v="photography/photobooks"/>
    <n v="1.0660000000000001"/>
    <n v="108.776"/>
    <x v="8"/>
  </r>
  <r>
    <x v="0"/>
    <x v="0"/>
    <s v="USD"/>
    <n v="1456416513"/>
    <n v="1454688513"/>
    <b v="0"/>
    <n v="102"/>
    <b v="1"/>
    <s v="photography/photobooks"/>
    <n v="1.6544000000000001"/>
    <n v="81.097999999999999"/>
    <x v="8"/>
  </r>
  <r>
    <x v="0"/>
    <x v="1"/>
    <s v="GBP"/>
    <n v="1442065060"/>
    <n v="1437745060"/>
    <b v="0"/>
    <n v="3"/>
    <b v="1"/>
    <s v="photography/photobooks"/>
    <n v="1.55"/>
    <n v="51.667000000000002"/>
    <x v="8"/>
  </r>
  <r>
    <x v="0"/>
    <x v="0"/>
    <s v="USD"/>
    <n v="1457739245"/>
    <n v="1455147245"/>
    <b v="0"/>
    <n v="25"/>
    <b v="1"/>
    <s v="photography/photobooks"/>
    <n v="8.85"/>
    <n v="35.4"/>
    <x v="8"/>
  </r>
  <r>
    <x v="0"/>
    <x v="0"/>
    <s v="USD"/>
    <n v="1477255840"/>
    <n v="1474663840"/>
    <b v="0"/>
    <n v="118"/>
    <b v="1"/>
    <s v="photography/photobooks"/>
    <n v="1.0190833333333333"/>
    <n v="103.636"/>
    <x v="8"/>
  </r>
  <r>
    <x v="2"/>
    <x v="1"/>
    <s v="GBP"/>
    <n v="1407065979"/>
    <n v="1404560379"/>
    <b v="1"/>
    <n v="39"/>
    <b v="0"/>
    <s v="photography/photobooks"/>
    <n v="0.19600000000000001"/>
    <n v="55.281999999999996"/>
    <x v="8"/>
  </r>
  <r>
    <x v="2"/>
    <x v="0"/>
    <s v="USD"/>
    <n v="1407972712"/>
    <n v="1405380712"/>
    <b v="1"/>
    <n v="103"/>
    <b v="0"/>
    <s v="photography/photobooks"/>
    <n v="0.59467839999999994"/>
    <n v="72.17"/>
    <x v="8"/>
  </r>
  <r>
    <x v="2"/>
    <x v="2"/>
    <s v="AUD"/>
    <n v="1408999088"/>
    <n v="1407184688"/>
    <b v="1"/>
    <n v="0"/>
    <b v="0"/>
    <s v="photography/photobooks"/>
    <n v="0"/>
    <n v="0"/>
    <x v="8"/>
  </r>
  <r>
    <x v="2"/>
    <x v="0"/>
    <s v="USD"/>
    <n v="1407080884"/>
    <n v="1404488884"/>
    <b v="1"/>
    <n v="39"/>
    <b v="0"/>
    <s v="photography/photobooks"/>
    <n v="0.4572"/>
    <n v="58.615000000000002"/>
    <x v="8"/>
  </r>
  <r>
    <x v="2"/>
    <x v="0"/>
    <s v="USD"/>
    <n v="1411824444"/>
    <n v="1406640444"/>
    <b v="1"/>
    <n v="15"/>
    <b v="0"/>
    <s v="photography/photobooks"/>
    <n v="3.7400000000000003E-2"/>
    <n v="12.467000000000001"/>
    <x v="8"/>
  </r>
  <r>
    <x v="2"/>
    <x v="0"/>
    <s v="USD"/>
    <n v="1421177959"/>
    <n v="1418585959"/>
    <b v="1"/>
    <n v="22"/>
    <b v="0"/>
    <s v="photography/photobooks"/>
    <n v="2.7025E-2"/>
    <n v="49.136000000000003"/>
    <x v="8"/>
  </r>
  <r>
    <x v="2"/>
    <x v="0"/>
    <s v="USD"/>
    <n v="1413312194"/>
    <n v="1410288194"/>
    <b v="1"/>
    <n v="92"/>
    <b v="0"/>
    <s v="photography/photobooks"/>
    <n v="0.56514285714285717"/>
    <n v="150.5"/>
    <x v="8"/>
  </r>
  <r>
    <x v="2"/>
    <x v="1"/>
    <s v="GBP"/>
    <n v="1414107040"/>
    <n v="1411515040"/>
    <b v="1"/>
    <n v="25"/>
    <b v="0"/>
    <s v="photography/photobooks"/>
    <n v="0.21309523809523809"/>
    <n v="35.799999999999997"/>
    <x v="8"/>
  </r>
  <r>
    <x v="2"/>
    <x v="1"/>
    <s v="GBP"/>
    <n v="1404666836"/>
    <n v="1399482836"/>
    <b v="1"/>
    <n v="19"/>
    <b v="0"/>
    <s v="photography/photobooks"/>
    <n v="0.156"/>
    <n v="45.158000000000001"/>
    <x v="8"/>
  </r>
  <r>
    <x v="2"/>
    <x v="0"/>
    <s v="USD"/>
    <n v="1421691298"/>
    <n v="1417803298"/>
    <b v="1"/>
    <n v="19"/>
    <b v="0"/>
    <s v="photography/photobooks"/>
    <n v="6.2566666666666673E-2"/>
    <n v="98.789000000000001"/>
    <x v="8"/>
  </r>
  <r>
    <x v="2"/>
    <x v="0"/>
    <s v="USD"/>
    <n v="1417273140"/>
    <n v="1413609292"/>
    <b v="1"/>
    <n v="13"/>
    <b v="0"/>
    <s v="photography/photobooks"/>
    <n v="0.4592"/>
    <n v="88.308000000000007"/>
    <x v="8"/>
  </r>
  <r>
    <x v="2"/>
    <x v="0"/>
    <s v="USD"/>
    <n v="1414193160"/>
    <n v="1410305160"/>
    <b v="1"/>
    <n v="124"/>
    <b v="0"/>
    <s v="photography/photobooks"/>
    <n v="0.65101538461538466"/>
    <n v="170.62899999999999"/>
    <x v="8"/>
  </r>
  <r>
    <x v="2"/>
    <x v="1"/>
    <s v="GBP"/>
    <n v="1414623471"/>
    <n v="1411513071"/>
    <b v="1"/>
    <n v="4"/>
    <b v="0"/>
    <s v="photography/photobooks"/>
    <n v="6.7000000000000004E-2"/>
    <n v="83.75"/>
    <x v="8"/>
  </r>
  <r>
    <x v="2"/>
    <x v="9"/>
    <s v="EUR"/>
    <n v="1424421253"/>
    <n v="1421829253"/>
    <b v="1"/>
    <n v="10"/>
    <b v="0"/>
    <s v="photography/photobooks"/>
    <n v="0.135625"/>
    <n v="65.099999999999994"/>
    <x v="8"/>
  </r>
  <r>
    <x v="2"/>
    <x v="0"/>
    <s v="USD"/>
    <n v="1427485395"/>
    <n v="1423600995"/>
    <b v="1"/>
    <n v="15"/>
    <b v="0"/>
    <s v="photography/photobooks"/>
    <n v="1.9900000000000001E-2"/>
    <n v="66.332999999999998"/>
    <x v="8"/>
  </r>
  <r>
    <x v="2"/>
    <x v="0"/>
    <s v="USD"/>
    <n v="1472834180"/>
    <n v="1470242180"/>
    <b v="1"/>
    <n v="38"/>
    <b v="0"/>
    <s v="photography/photobooks"/>
    <n v="0.36236363636363639"/>
    <n v="104.895"/>
    <x v="8"/>
  </r>
  <r>
    <x v="2"/>
    <x v="0"/>
    <s v="USD"/>
    <n v="1467469510"/>
    <n v="1462285510"/>
    <b v="1"/>
    <n v="152"/>
    <b v="0"/>
    <s v="photography/photobooks"/>
    <n v="0.39743333333333336"/>
    <n v="78.441000000000003"/>
    <x v="8"/>
  </r>
  <r>
    <x v="2"/>
    <x v="0"/>
    <s v="USD"/>
    <n v="1473950945"/>
    <n v="1471272545"/>
    <b v="1"/>
    <n v="24"/>
    <b v="0"/>
    <s v="photography/photobooks"/>
    <n v="0.25763636363636366"/>
    <n v="59.042000000000002"/>
    <x v="8"/>
  </r>
  <r>
    <x v="2"/>
    <x v="0"/>
    <s v="USD"/>
    <n v="1456062489"/>
    <n v="1453211289"/>
    <b v="1"/>
    <n v="76"/>
    <b v="0"/>
    <s v="photography/photobooks"/>
    <n v="0.15491428571428573"/>
    <n v="71.341999999999999"/>
    <x v="8"/>
  </r>
  <r>
    <x v="2"/>
    <x v="0"/>
    <s v="USD"/>
    <n v="1432248478"/>
    <n v="1429656478"/>
    <b v="1"/>
    <n v="185"/>
    <b v="0"/>
    <s v="photography/photobooks"/>
    <n v="0.236925"/>
    <n v="51.226999999999997"/>
    <x v="8"/>
  </r>
  <r>
    <x v="2"/>
    <x v="0"/>
    <s v="USD"/>
    <n v="1422674700"/>
    <n v="1419954240"/>
    <b v="1"/>
    <n v="33"/>
    <b v="0"/>
    <s v="photography/photobooks"/>
    <n v="0.39760000000000001"/>
    <n v="60.241999999999997"/>
    <x v="8"/>
  </r>
  <r>
    <x v="2"/>
    <x v="0"/>
    <s v="USD"/>
    <n v="1413417600"/>
    <n v="1410750855"/>
    <b v="1"/>
    <n v="108"/>
    <b v="0"/>
    <s v="photography/photobooks"/>
    <n v="0.20220833333333332"/>
    <n v="44.935000000000002"/>
    <x v="8"/>
  </r>
  <r>
    <x v="2"/>
    <x v="9"/>
    <s v="EUR"/>
    <n v="1418649177"/>
    <n v="1416057177"/>
    <b v="1"/>
    <n v="29"/>
    <b v="0"/>
    <s v="photography/photobooks"/>
    <n v="0.47631578947368419"/>
    <n v="31.207000000000001"/>
    <x v="8"/>
  </r>
  <r>
    <x v="2"/>
    <x v="0"/>
    <s v="USD"/>
    <n v="1428158637"/>
    <n v="1425570237"/>
    <b v="1"/>
    <n v="24"/>
    <b v="0"/>
    <s v="photography/photobooks"/>
    <n v="0.15329999999999999"/>
    <n v="63.875"/>
    <x v="8"/>
  </r>
  <r>
    <x v="2"/>
    <x v="1"/>
    <s v="GBP"/>
    <n v="1414795542"/>
    <n v="1412203542"/>
    <b v="1"/>
    <n v="4"/>
    <b v="0"/>
    <s v="photography/photobooks"/>
    <n v="1.3818181818181818E-2"/>
    <n v="19"/>
    <x v="8"/>
  </r>
  <r>
    <x v="2"/>
    <x v="0"/>
    <s v="USD"/>
    <n v="1421042403"/>
    <n v="1415858403"/>
    <b v="1"/>
    <n v="4"/>
    <b v="0"/>
    <s v="photography/photobooks"/>
    <n v="5.0000000000000001E-3"/>
    <n v="10"/>
    <x v="8"/>
  </r>
  <r>
    <x v="2"/>
    <x v="0"/>
    <s v="USD"/>
    <n v="1423152678"/>
    <n v="1420560678"/>
    <b v="1"/>
    <n v="15"/>
    <b v="0"/>
    <s v="photography/photobooks"/>
    <n v="4.9575757575757579E-2"/>
    <n v="109.06699999999999"/>
    <x v="8"/>
  </r>
  <r>
    <x v="2"/>
    <x v="1"/>
    <s v="GBP"/>
    <n v="1422553565"/>
    <n v="1417369565"/>
    <b v="1"/>
    <n v="4"/>
    <b v="0"/>
    <s v="photography/photobooks"/>
    <n v="3.5666666666666666E-2"/>
    <n v="26.75"/>
    <x v="8"/>
  </r>
  <r>
    <x v="2"/>
    <x v="0"/>
    <s v="USD"/>
    <n v="1439189940"/>
    <n v="1435970682"/>
    <b v="1"/>
    <n v="139"/>
    <b v="0"/>
    <s v="photography/photobooks"/>
    <n v="0.61124000000000001"/>
    <n v="109.935"/>
    <x v="8"/>
  </r>
  <r>
    <x v="2"/>
    <x v="2"/>
    <s v="AUD"/>
    <n v="1417127040"/>
    <n v="1414531440"/>
    <b v="1"/>
    <n v="2"/>
    <b v="0"/>
    <s v="photography/photobooks"/>
    <n v="1.3333333333333334E-2"/>
    <n v="20"/>
    <x v="8"/>
  </r>
  <r>
    <x v="2"/>
    <x v="0"/>
    <s v="USD"/>
    <n v="1423660422"/>
    <n v="1420636422"/>
    <b v="1"/>
    <n v="18"/>
    <b v="0"/>
    <s v="photography/photobooks"/>
    <n v="0.11077777777777778"/>
    <n v="55.389000000000003"/>
    <x v="8"/>
  </r>
  <r>
    <x v="2"/>
    <x v="12"/>
    <s v="EUR"/>
    <n v="1476460800"/>
    <n v="1473922541"/>
    <b v="1"/>
    <n v="81"/>
    <b v="0"/>
    <s v="photography/photobooks"/>
    <n v="0.38735714285714284"/>
    <n v="133.90100000000001"/>
    <x v="8"/>
  </r>
  <r>
    <x v="2"/>
    <x v="1"/>
    <s v="GBP"/>
    <n v="1469356366"/>
    <n v="1464172366"/>
    <b v="1"/>
    <n v="86"/>
    <b v="0"/>
    <s v="photography/photobooks"/>
    <n v="0.22052631578947368"/>
    <n v="48.720999999999997"/>
    <x v="8"/>
  </r>
  <r>
    <x v="2"/>
    <x v="0"/>
    <s v="USD"/>
    <n v="1481809189"/>
    <n v="1479217189"/>
    <b v="1"/>
    <n v="140"/>
    <b v="0"/>
    <s v="photography/photobooks"/>
    <n v="0.67549999999999999"/>
    <n v="48.25"/>
    <x v="8"/>
  </r>
  <r>
    <x v="2"/>
    <x v="0"/>
    <s v="USD"/>
    <n v="1454572233"/>
    <n v="1449388233"/>
    <b v="1"/>
    <n v="37"/>
    <b v="0"/>
    <s v="photography/photobooks"/>
    <n v="0.136375"/>
    <n v="58.972999999999999"/>
    <x v="8"/>
  </r>
  <r>
    <x v="2"/>
    <x v="1"/>
    <s v="GBP"/>
    <n v="1415740408"/>
    <n v="1414008808"/>
    <b v="1"/>
    <n v="6"/>
    <b v="0"/>
    <s v="photography/photobooks"/>
    <n v="1.7457500000000001E-2"/>
    <n v="11.638"/>
    <x v="8"/>
  </r>
  <r>
    <x v="2"/>
    <x v="1"/>
    <s v="GBP"/>
    <n v="1476109970"/>
    <n v="1473517970"/>
    <b v="1"/>
    <n v="113"/>
    <b v="0"/>
    <s v="photography/photobooks"/>
    <n v="0.20449632511889321"/>
    <n v="83.716999999999999"/>
    <x v="8"/>
  </r>
  <r>
    <x v="2"/>
    <x v="1"/>
    <s v="GBP"/>
    <n v="1450181400"/>
    <n v="1447429868"/>
    <b v="1"/>
    <n v="37"/>
    <b v="0"/>
    <s v="photography/photobooks"/>
    <n v="0.13852941176470587"/>
    <n v="63.649000000000001"/>
    <x v="8"/>
  </r>
  <r>
    <x v="2"/>
    <x v="12"/>
    <s v="EUR"/>
    <n v="1435442340"/>
    <n v="1433416830"/>
    <b v="1"/>
    <n v="18"/>
    <b v="0"/>
    <s v="photography/photobooks"/>
    <n v="0.48485714285714288"/>
    <n v="94.278000000000006"/>
    <x v="8"/>
  </r>
  <r>
    <x v="2"/>
    <x v="0"/>
    <s v="USD"/>
    <n v="1423878182"/>
    <n v="1421199782"/>
    <b v="1"/>
    <n v="75"/>
    <b v="0"/>
    <s v="photography/photobooks"/>
    <n v="0.308"/>
    <n v="71.867000000000004"/>
    <x v="8"/>
  </r>
  <r>
    <x v="2"/>
    <x v="0"/>
    <s v="USD"/>
    <n v="1447521404"/>
    <n v="1444061804"/>
    <b v="1"/>
    <n v="52"/>
    <b v="0"/>
    <s v="photography/photobooks"/>
    <n v="0.35174193548387095"/>
    <n v="104.846"/>
    <x v="8"/>
  </r>
  <r>
    <x v="2"/>
    <x v="12"/>
    <s v="EUR"/>
    <n v="1443808800"/>
    <n v="1441048658"/>
    <b v="1"/>
    <n v="122"/>
    <b v="0"/>
    <s v="photography/photobooks"/>
    <n v="0.36404444444444445"/>
    <n v="67.138999999999996"/>
    <x v="8"/>
  </r>
  <r>
    <x v="2"/>
    <x v="1"/>
    <s v="GBP"/>
    <n v="1412090349"/>
    <n v="1409066349"/>
    <b v="1"/>
    <n v="8"/>
    <b v="0"/>
    <s v="photography/photobooks"/>
    <n v="2.955E-2"/>
    <n v="73.875"/>
    <x v="8"/>
  </r>
  <r>
    <x v="2"/>
    <x v="0"/>
    <s v="USD"/>
    <n v="1411868313"/>
    <n v="1409276313"/>
    <b v="1"/>
    <n v="8"/>
    <b v="0"/>
    <s v="photography/photobooks"/>
    <n v="0.1106"/>
    <n v="69.125"/>
    <x v="8"/>
  </r>
  <r>
    <x v="2"/>
    <x v="0"/>
    <s v="USD"/>
    <n v="1486830030"/>
    <n v="1483806030"/>
    <b v="1"/>
    <n v="96"/>
    <b v="0"/>
    <s v="photography/photobooks"/>
    <n v="0.41407142857142859"/>
    <n v="120.771"/>
    <x v="8"/>
  </r>
  <r>
    <x v="2"/>
    <x v="5"/>
    <s v="CAD"/>
    <n v="1425246439"/>
    <n v="1422222439"/>
    <b v="1"/>
    <n v="9"/>
    <b v="0"/>
    <s v="photography/photobooks"/>
    <n v="0.10857142857142857"/>
    <n v="42.222000000000001"/>
    <x v="8"/>
  </r>
  <r>
    <x v="2"/>
    <x v="0"/>
    <s v="USD"/>
    <n v="1408657826"/>
    <n v="1407621026"/>
    <b v="0"/>
    <n v="2"/>
    <b v="0"/>
    <s v="photography/photobooks"/>
    <n v="3.3333333333333333E-2"/>
    <n v="7.5"/>
    <x v="8"/>
  </r>
  <r>
    <x v="2"/>
    <x v="0"/>
    <s v="USD"/>
    <n v="1414123200"/>
    <n v="1408962270"/>
    <b v="0"/>
    <n v="26"/>
    <b v="0"/>
    <s v="photography/photobooks"/>
    <n v="7.407407407407407E-4"/>
    <n v="1.538"/>
    <x v="8"/>
  </r>
  <r>
    <x v="2"/>
    <x v="1"/>
    <s v="GBP"/>
    <n v="1467531536"/>
    <n v="1464939536"/>
    <b v="0"/>
    <n v="23"/>
    <b v="0"/>
    <s v="photography/photobooks"/>
    <n v="0.13307692307692306"/>
    <n v="37.609000000000002"/>
    <x v="8"/>
  </r>
  <r>
    <x v="2"/>
    <x v="1"/>
    <s v="GBP"/>
    <n v="1407532812"/>
    <n v="1404940812"/>
    <b v="0"/>
    <n v="0"/>
    <b v="0"/>
    <s v="photography/photobooks"/>
    <n v="0"/>
    <n v="0"/>
    <x v="8"/>
  </r>
  <r>
    <x v="2"/>
    <x v="1"/>
    <s v="GBP"/>
    <n v="1425108736"/>
    <n v="1422516736"/>
    <b v="0"/>
    <n v="140"/>
    <b v="0"/>
    <s v="photography/photobooks"/>
    <n v="0.49183333333333334"/>
    <n v="42.156999999999996"/>
    <x v="8"/>
  </r>
  <r>
    <x v="2"/>
    <x v="0"/>
    <s v="USD"/>
    <n v="1435787137"/>
    <n v="1434577537"/>
    <b v="0"/>
    <n v="0"/>
    <b v="0"/>
    <s v="photography/photobooks"/>
    <n v="0"/>
    <n v="0"/>
    <x v="8"/>
  </r>
  <r>
    <x v="2"/>
    <x v="16"/>
    <s v="CHF"/>
    <n v="1469473200"/>
    <n v="1467061303"/>
    <b v="0"/>
    <n v="6"/>
    <b v="0"/>
    <s v="photography/photobooks"/>
    <n v="2.036E-2"/>
    <n v="84.832999999999998"/>
    <x v="8"/>
  </r>
  <r>
    <x v="2"/>
    <x v="0"/>
    <s v="USD"/>
    <n v="1485759540"/>
    <n v="1480607607"/>
    <b v="0"/>
    <n v="100"/>
    <b v="0"/>
    <s v="photography/photobooks"/>
    <n v="0.52327777777777773"/>
    <n v="94.19"/>
    <x v="8"/>
  </r>
  <r>
    <x v="2"/>
    <x v="0"/>
    <s v="USD"/>
    <n v="1428035850"/>
    <n v="1425447450"/>
    <b v="0"/>
    <n v="0"/>
    <b v="0"/>
    <s v="photography/photobooks"/>
    <n v="0"/>
    <n v="0"/>
    <x v="8"/>
  </r>
  <r>
    <x v="2"/>
    <x v="0"/>
    <s v="USD"/>
    <n v="1406743396"/>
    <n v="1404151396"/>
    <b v="0"/>
    <n v="4"/>
    <b v="0"/>
    <s v="photography/photobooks"/>
    <n v="2.0833333333333332E-2"/>
    <n v="6.25"/>
    <x v="8"/>
  </r>
  <r>
    <x v="2"/>
    <x v="0"/>
    <s v="USD"/>
    <n v="1427850090"/>
    <n v="1425261690"/>
    <b v="0"/>
    <n v="8"/>
    <b v="0"/>
    <s v="photography/photobooks"/>
    <n v="6.565384615384616E-2"/>
    <n v="213.375"/>
    <x v="8"/>
  </r>
  <r>
    <x v="0"/>
    <x v="0"/>
    <s v="USD"/>
    <n v="1330760367"/>
    <n v="1326872367"/>
    <b v="0"/>
    <n v="57"/>
    <b v="1"/>
    <s v="music/rock"/>
    <n v="1.3489"/>
    <n v="59.161999999999999"/>
    <x v="4"/>
  </r>
  <r>
    <x v="0"/>
    <x v="5"/>
    <s v="CAD"/>
    <n v="1391194860"/>
    <n v="1388084862"/>
    <b v="0"/>
    <n v="11"/>
    <b v="1"/>
    <s v="music/rock"/>
    <n v="1"/>
    <n v="27.273"/>
    <x v="4"/>
  </r>
  <r>
    <x v="0"/>
    <x v="0"/>
    <s v="USD"/>
    <n v="1351095976"/>
    <n v="1348503976"/>
    <b v="0"/>
    <n v="33"/>
    <b v="1"/>
    <s v="music/rock"/>
    <n v="1.1585714285714286"/>
    <n v="24.576000000000001"/>
    <x v="4"/>
  </r>
  <r>
    <x v="0"/>
    <x v="0"/>
    <s v="USD"/>
    <n v="1389146880"/>
    <n v="1387403967"/>
    <b v="0"/>
    <n v="40"/>
    <b v="1"/>
    <s v="music/rock"/>
    <n v="1.0006666666666666"/>
    <n v="75.05"/>
    <x v="4"/>
  </r>
  <r>
    <x v="0"/>
    <x v="0"/>
    <s v="USD"/>
    <n v="1373572903"/>
    <n v="1371585703"/>
    <b v="0"/>
    <n v="50"/>
    <b v="1"/>
    <s v="music/rock"/>
    <n v="1.0505"/>
    <n v="42.02"/>
    <x v="4"/>
  </r>
  <r>
    <x v="0"/>
    <x v="0"/>
    <s v="USD"/>
    <n v="1392675017"/>
    <n v="1390083017"/>
    <b v="0"/>
    <n v="38"/>
    <b v="1"/>
    <s v="music/rock"/>
    <n v="1.01"/>
    <n v="53.158000000000001"/>
    <x v="4"/>
  </r>
  <r>
    <x v="0"/>
    <x v="0"/>
    <s v="USD"/>
    <n v="1299138561"/>
    <n v="1294818561"/>
    <b v="0"/>
    <n v="96"/>
    <b v="1"/>
    <s v="music/rock"/>
    <n v="1.0066250000000001"/>
    <n v="83.885000000000005"/>
    <x v="4"/>
  </r>
  <r>
    <x v="0"/>
    <x v="0"/>
    <s v="USD"/>
    <n v="1399672800"/>
    <n v="1396906530"/>
    <b v="0"/>
    <n v="48"/>
    <b v="1"/>
    <s v="music/rock"/>
    <n v="1.0016"/>
    <n v="417.33300000000003"/>
    <x v="4"/>
  </r>
  <r>
    <x v="0"/>
    <x v="0"/>
    <s v="USD"/>
    <n v="1295647200"/>
    <n v="1291428371"/>
    <b v="0"/>
    <n v="33"/>
    <b v="1"/>
    <s v="music/rock"/>
    <n v="1.6668333333333334"/>
    <n v="75.765000000000001"/>
    <x v="4"/>
  </r>
  <r>
    <x v="0"/>
    <x v="0"/>
    <s v="USD"/>
    <n v="1393259107"/>
    <n v="1390667107"/>
    <b v="0"/>
    <n v="226"/>
    <b v="1"/>
    <s v="music/rock"/>
    <n v="1.0153333333333334"/>
    <n v="67.388999999999996"/>
    <x v="4"/>
  </r>
  <r>
    <x v="0"/>
    <x v="0"/>
    <s v="USD"/>
    <n v="1336866863"/>
    <n v="1335570863"/>
    <b v="0"/>
    <n v="14"/>
    <b v="1"/>
    <s v="music/rock"/>
    <n v="1.03"/>
    <n v="73.570999999999998"/>
    <x v="4"/>
  </r>
  <r>
    <x v="0"/>
    <x v="0"/>
    <s v="USD"/>
    <n v="1299243427"/>
    <n v="1296651427"/>
    <b v="0"/>
    <n v="20"/>
    <b v="1"/>
    <s v="music/rock"/>
    <n v="1.4285714285714286"/>
    <n v="25"/>
    <x v="4"/>
  </r>
  <r>
    <x v="0"/>
    <x v="0"/>
    <s v="USD"/>
    <n v="1362211140"/>
    <n v="1359421403"/>
    <b v="0"/>
    <n v="25"/>
    <b v="1"/>
    <s v="music/rock"/>
    <n v="2.625"/>
    <n v="42"/>
    <x v="4"/>
  </r>
  <r>
    <x v="0"/>
    <x v="0"/>
    <s v="USD"/>
    <n v="1422140895"/>
    <n v="1418684895"/>
    <b v="0"/>
    <n v="90"/>
    <b v="1"/>
    <s v="music/rock"/>
    <n v="1.1805000000000001"/>
    <n v="131.167"/>
    <x v="4"/>
  </r>
  <r>
    <x v="0"/>
    <x v="1"/>
    <s v="GBP"/>
    <n v="1459439471"/>
    <n v="1456851071"/>
    <b v="0"/>
    <n v="11"/>
    <b v="1"/>
    <s v="music/rock"/>
    <n v="1.04"/>
    <n v="47.273000000000003"/>
    <x v="4"/>
  </r>
  <r>
    <x v="0"/>
    <x v="0"/>
    <s v="USD"/>
    <n v="1361129129"/>
    <n v="1359660329"/>
    <b v="0"/>
    <n v="55"/>
    <b v="1"/>
    <s v="music/rock"/>
    <n v="2.0034000000000001"/>
    <n v="182.12700000000001"/>
    <x v="4"/>
  </r>
  <r>
    <x v="0"/>
    <x v="0"/>
    <s v="USD"/>
    <n v="1332029335"/>
    <n v="1326848935"/>
    <b v="0"/>
    <n v="30"/>
    <b v="1"/>
    <s v="music/rock"/>
    <n v="3.0683333333333334"/>
    <n v="61.366999999999997"/>
    <x v="4"/>
  </r>
  <r>
    <x v="0"/>
    <x v="0"/>
    <s v="USD"/>
    <n v="1317438000"/>
    <n v="1314989557"/>
    <b v="0"/>
    <n v="28"/>
    <b v="1"/>
    <s v="music/rock"/>
    <n v="1.00149"/>
    <n v="35.768000000000001"/>
    <x v="4"/>
  </r>
  <r>
    <x v="0"/>
    <x v="0"/>
    <s v="USD"/>
    <n v="1475342382"/>
    <n v="1472750382"/>
    <b v="0"/>
    <n v="45"/>
    <b v="1"/>
    <s v="music/rock"/>
    <n v="2.0529999999999999"/>
    <n v="45.622"/>
    <x v="4"/>
  </r>
  <r>
    <x v="0"/>
    <x v="0"/>
    <s v="USD"/>
    <n v="1367902740"/>
    <n v="1366251510"/>
    <b v="0"/>
    <n v="13"/>
    <b v="1"/>
    <s v="music/rock"/>
    <n v="1.0888888888888888"/>
    <n v="75.385000000000005"/>
    <x v="4"/>
  </r>
  <r>
    <x v="0"/>
    <x v="0"/>
    <s v="USD"/>
    <n v="1400561940"/>
    <n v="1397679445"/>
    <b v="0"/>
    <n v="40"/>
    <b v="1"/>
    <s v="music/rock"/>
    <n v="1.0175000000000001"/>
    <n v="50.875"/>
    <x v="4"/>
  </r>
  <r>
    <x v="0"/>
    <x v="0"/>
    <s v="USD"/>
    <n v="1425275940"/>
    <n v="1422371381"/>
    <b v="0"/>
    <n v="21"/>
    <b v="1"/>
    <s v="music/rock"/>
    <n v="1.2524999999999999"/>
    <n v="119.286"/>
    <x v="4"/>
  </r>
  <r>
    <x v="0"/>
    <x v="0"/>
    <s v="USD"/>
    <n v="1298245954"/>
    <n v="1295653954"/>
    <b v="0"/>
    <n v="134"/>
    <b v="1"/>
    <s v="music/rock"/>
    <n v="1.2400610000000001"/>
    <n v="92.542000000000002"/>
    <x v="4"/>
  </r>
  <r>
    <x v="0"/>
    <x v="0"/>
    <s v="USD"/>
    <n v="1307761200"/>
    <n v="1304464914"/>
    <b v="0"/>
    <n v="20"/>
    <b v="1"/>
    <s v="music/rock"/>
    <n v="1.014"/>
    <n v="76.05"/>
    <x v="4"/>
  </r>
  <r>
    <x v="0"/>
    <x v="0"/>
    <s v="USD"/>
    <n v="1466139300"/>
    <n v="1464854398"/>
    <b v="0"/>
    <n v="19"/>
    <b v="1"/>
    <s v="music/rock"/>
    <n v="1"/>
    <n v="52.631999999999998"/>
    <x v="4"/>
  </r>
  <r>
    <x v="0"/>
    <x v="0"/>
    <s v="USD"/>
    <n v="1355585777"/>
    <n v="1352993777"/>
    <b v="0"/>
    <n v="209"/>
    <b v="1"/>
    <s v="music/rock"/>
    <n v="1.3792666666666666"/>
    <n v="98.99"/>
    <x v="4"/>
  </r>
  <r>
    <x v="0"/>
    <x v="0"/>
    <s v="USD"/>
    <n v="1429594832"/>
    <n v="1427780432"/>
    <b v="0"/>
    <n v="38"/>
    <b v="1"/>
    <s v="music/rock"/>
    <n v="1.2088000000000001"/>
    <n v="79.525999999999996"/>
    <x v="4"/>
  </r>
  <r>
    <x v="0"/>
    <x v="0"/>
    <s v="USD"/>
    <n v="1312095540"/>
    <n v="1306608888"/>
    <b v="0"/>
    <n v="24"/>
    <b v="1"/>
    <s v="music/rock"/>
    <n v="1.0736666666666668"/>
    <n v="134.208"/>
    <x v="4"/>
  </r>
  <r>
    <x v="0"/>
    <x v="0"/>
    <s v="USD"/>
    <n v="1350505059"/>
    <n v="1347913059"/>
    <b v="0"/>
    <n v="8"/>
    <b v="1"/>
    <s v="music/rock"/>
    <n v="1.0033333333333334"/>
    <n v="37.625"/>
    <x v="4"/>
  </r>
  <r>
    <x v="0"/>
    <x v="0"/>
    <s v="USD"/>
    <n v="1405033300"/>
    <n v="1402441300"/>
    <b v="0"/>
    <n v="179"/>
    <b v="1"/>
    <s v="music/rock"/>
    <n v="1.0152222222222222"/>
    <n v="51.045000000000002"/>
    <x v="4"/>
  </r>
  <r>
    <x v="0"/>
    <x v="0"/>
    <s v="USD"/>
    <n v="1406509200"/>
    <n v="1404769538"/>
    <b v="0"/>
    <n v="26"/>
    <b v="1"/>
    <s v="music/rock"/>
    <n v="1.0007692307692309"/>
    <n v="50.037999999999997"/>
    <x v="4"/>
  </r>
  <r>
    <x v="0"/>
    <x v="0"/>
    <s v="USD"/>
    <n v="1429920000"/>
    <n v="1426703452"/>
    <b v="0"/>
    <n v="131"/>
    <b v="1"/>
    <s v="music/rock"/>
    <n v="1.1696666666666666"/>
    <n v="133.93100000000001"/>
    <x v="4"/>
  </r>
  <r>
    <x v="0"/>
    <x v="0"/>
    <s v="USD"/>
    <n v="1352860017"/>
    <n v="1348536417"/>
    <b v="0"/>
    <n v="14"/>
    <b v="1"/>
    <s v="music/rock"/>
    <n v="1.01875"/>
    <n v="58.213999999999999"/>
    <x v="4"/>
  </r>
  <r>
    <x v="0"/>
    <x v="0"/>
    <s v="USD"/>
    <n v="1369355437"/>
    <n v="1366763437"/>
    <b v="0"/>
    <n v="174"/>
    <b v="1"/>
    <s v="music/rock"/>
    <n v="1.0212366666666666"/>
    <n v="88.037999999999997"/>
    <x v="4"/>
  </r>
  <r>
    <x v="0"/>
    <x v="5"/>
    <s v="CAD"/>
    <n v="1389012940"/>
    <n v="1385124940"/>
    <b v="0"/>
    <n v="191"/>
    <b v="1"/>
    <s v="music/rock"/>
    <n v="1.5405897142857143"/>
    <n v="70.576999999999998"/>
    <x v="4"/>
  </r>
  <r>
    <x v="0"/>
    <x v="0"/>
    <s v="USD"/>
    <n v="1405715472"/>
    <n v="1403901072"/>
    <b v="0"/>
    <n v="38"/>
    <b v="1"/>
    <s v="music/rock"/>
    <n v="1.0125"/>
    <n v="53.289000000000001"/>
    <x v="4"/>
  </r>
  <r>
    <x v="0"/>
    <x v="0"/>
    <s v="USD"/>
    <n v="1410546413"/>
    <n v="1407954413"/>
    <b v="0"/>
    <n v="22"/>
    <b v="1"/>
    <s v="music/rock"/>
    <n v="1"/>
    <n v="136.364"/>
    <x v="4"/>
  </r>
  <r>
    <x v="0"/>
    <x v="0"/>
    <s v="USD"/>
    <n v="1324014521"/>
    <n v="1318826921"/>
    <b v="0"/>
    <n v="149"/>
    <b v="1"/>
    <s v="music/rock"/>
    <n v="1.0874800874800874"/>
    <n v="40.546999999999997"/>
    <x v="4"/>
  </r>
  <r>
    <x v="0"/>
    <x v="0"/>
    <s v="USD"/>
    <n v="1316716129"/>
    <n v="1314124129"/>
    <b v="0"/>
    <n v="56"/>
    <b v="1"/>
    <s v="music/rock"/>
    <n v="1.3183333333333334"/>
    <n v="70.625"/>
    <x v="4"/>
  </r>
  <r>
    <x v="0"/>
    <x v="0"/>
    <s v="USD"/>
    <n v="1391706084"/>
    <n v="1389891684"/>
    <b v="0"/>
    <n v="19"/>
    <b v="1"/>
    <s v="music/rock"/>
    <n v="1.3346666666666667"/>
    <n v="52.683999999999997"/>
    <x v="4"/>
  </r>
  <r>
    <x v="2"/>
    <x v="1"/>
    <s v="GBP"/>
    <n v="1422256341"/>
    <n v="1419664341"/>
    <b v="0"/>
    <n v="0"/>
    <b v="0"/>
    <s v="games/mobile games"/>
    <n v="0"/>
    <n v="0"/>
    <x v="6"/>
  </r>
  <r>
    <x v="2"/>
    <x v="0"/>
    <s v="USD"/>
    <n v="1488958200"/>
    <n v="1484912974"/>
    <b v="0"/>
    <n v="16"/>
    <b v="0"/>
    <s v="games/mobile games"/>
    <n v="8.0833333333333326E-2"/>
    <n v="90.938000000000002"/>
    <x v="6"/>
  </r>
  <r>
    <x v="2"/>
    <x v="0"/>
    <s v="USD"/>
    <n v="1402600085"/>
    <n v="1400008085"/>
    <b v="0"/>
    <n v="2"/>
    <b v="0"/>
    <s v="games/mobile games"/>
    <n v="4.0000000000000001E-3"/>
    <n v="5"/>
    <x v="6"/>
  </r>
  <r>
    <x v="2"/>
    <x v="0"/>
    <s v="USD"/>
    <n v="1399223500"/>
    <n v="1396631500"/>
    <b v="0"/>
    <n v="48"/>
    <b v="0"/>
    <s v="games/mobile games"/>
    <n v="0.42892307692307691"/>
    <n v="58.082999999999998"/>
    <x v="6"/>
  </r>
  <r>
    <x v="2"/>
    <x v="1"/>
    <s v="GBP"/>
    <n v="1478425747"/>
    <n v="1475398147"/>
    <b v="0"/>
    <n v="2"/>
    <b v="0"/>
    <s v="games/mobile games"/>
    <n v="3.6363636363636364E-5"/>
    <n v="2"/>
    <x v="6"/>
  </r>
  <r>
    <x v="2"/>
    <x v="0"/>
    <s v="USD"/>
    <n v="1488340800"/>
    <n v="1483768497"/>
    <b v="0"/>
    <n v="2"/>
    <b v="0"/>
    <s v="games/mobile games"/>
    <n v="5.0000000000000001E-3"/>
    <n v="62.5"/>
    <x v="6"/>
  </r>
  <r>
    <x v="2"/>
    <x v="0"/>
    <s v="USD"/>
    <n v="1478383912"/>
    <n v="1475791912"/>
    <b v="0"/>
    <n v="1"/>
    <b v="0"/>
    <s v="games/mobile games"/>
    <n v="5.0000000000000001E-4"/>
    <n v="10"/>
    <x v="6"/>
  </r>
  <r>
    <x v="2"/>
    <x v="0"/>
    <s v="USD"/>
    <n v="1450166340"/>
    <n v="1448044925"/>
    <b v="0"/>
    <n v="17"/>
    <b v="0"/>
    <s v="games/mobile games"/>
    <n v="4.8680000000000001E-2"/>
    <n v="71.587999999999994"/>
    <x v="6"/>
  </r>
  <r>
    <x v="2"/>
    <x v="0"/>
    <s v="USD"/>
    <n v="1483488249"/>
    <n v="1480896249"/>
    <b v="0"/>
    <n v="0"/>
    <b v="0"/>
    <s v="games/mobile games"/>
    <n v="0"/>
    <n v="0"/>
    <x v="6"/>
  </r>
  <r>
    <x v="2"/>
    <x v="0"/>
    <s v="USD"/>
    <n v="1454213820"/>
    <n v="1451723535"/>
    <b v="0"/>
    <n v="11"/>
    <b v="0"/>
    <s v="games/mobile games"/>
    <n v="0.10314285714285715"/>
    <n v="32.817999999999998"/>
    <x v="6"/>
  </r>
  <r>
    <x v="2"/>
    <x v="0"/>
    <s v="USD"/>
    <n v="1416512901"/>
    <n v="1413053301"/>
    <b v="0"/>
    <n v="95"/>
    <b v="0"/>
    <s v="games/mobile games"/>
    <n v="0.7178461538461538"/>
    <n v="49.116"/>
    <x v="6"/>
  </r>
  <r>
    <x v="2"/>
    <x v="0"/>
    <s v="USD"/>
    <n v="1435633602"/>
    <n v="1433041602"/>
    <b v="0"/>
    <n v="13"/>
    <b v="0"/>
    <s v="games/mobile games"/>
    <n v="1.06E-2"/>
    <n v="16.308"/>
    <x v="6"/>
  </r>
  <r>
    <x v="2"/>
    <x v="5"/>
    <s v="CAD"/>
    <n v="1436373900"/>
    <n v="1433861210"/>
    <b v="0"/>
    <n v="2"/>
    <b v="0"/>
    <s v="games/mobile games"/>
    <n v="4.4999999999999997E-3"/>
    <n v="18"/>
    <x v="6"/>
  </r>
  <r>
    <x v="2"/>
    <x v="0"/>
    <s v="USD"/>
    <n v="1467155733"/>
    <n v="1465427733"/>
    <b v="0"/>
    <n v="2"/>
    <b v="0"/>
    <s v="games/mobile games"/>
    <n v="1.6249999999999999E-4"/>
    <n v="13"/>
    <x v="6"/>
  </r>
  <r>
    <x v="2"/>
    <x v="0"/>
    <s v="USD"/>
    <n v="1470519308"/>
    <n v="1465335308"/>
    <b v="0"/>
    <n v="3"/>
    <b v="0"/>
    <s v="games/mobile games"/>
    <n v="5.1000000000000004E-3"/>
    <n v="17"/>
    <x v="6"/>
  </r>
  <r>
    <x v="2"/>
    <x v="2"/>
    <s v="AUD"/>
    <n v="1402901405"/>
    <n v="1400309405"/>
    <b v="0"/>
    <n v="0"/>
    <b v="0"/>
    <s v="games/mobile games"/>
    <n v="0"/>
    <n v="0"/>
    <x v="6"/>
  </r>
  <r>
    <x v="2"/>
    <x v="0"/>
    <s v="USD"/>
    <n v="1425170525"/>
    <n v="1422664925"/>
    <b v="0"/>
    <n v="0"/>
    <b v="0"/>
    <s v="games/mobile games"/>
    <n v="0"/>
    <n v="0"/>
    <x v="6"/>
  </r>
  <r>
    <x v="2"/>
    <x v="2"/>
    <s v="AUD"/>
    <n v="1402618355"/>
    <n v="1400026355"/>
    <b v="0"/>
    <n v="0"/>
    <b v="0"/>
    <s v="games/mobile games"/>
    <n v="0"/>
    <n v="0"/>
    <x v="6"/>
  </r>
  <r>
    <x v="2"/>
    <x v="3"/>
    <s v="EUR"/>
    <n v="1457966129"/>
    <n v="1455377729"/>
    <b v="0"/>
    <n v="2"/>
    <b v="0"/>
    <s v="games/mobile games"/>
    <n v="1.1999999999999999E-3"/>
    <n v="3"/>
    <x v="6"/>
  </r>
  <r>
    <x v="2"/>
    <x v="1"/>
    <s v="GBP"/>
    <n v="1459341380"/>
    <n v="1456839380"/>
    <b v="0"/>
    <n v="24"/>
    <b v="0"/>
    <s v="games/mobile games"/>
    <n v="0.20080000000000001"/>
    <n v="41.832999999999998"/>
    <x v="6"/>
  </r>
  <r>
    <x v="0"/>
    <x v="0"/>
    <s v="USD"/>
    <n v="1425955189"/>
    <n v="1423366789"/>
    <b v="0"/>
    <n v="70"/>
    <b v="1"/>
    <s v="music/indie rock"/>
    <n v="1.726845"/>
    <n v="49.338000000000001"/>
    <x v="4"/>
  </r>
  <r>
    <x v="0"/>
    <x v="0"/>
    <s v="USD"/>
    <n v="1341964080"/>
    <n v="1339109212"/>
    <b v="0"/>
    <n v="81"/>
    <b v="1"/>
    <s v="music/indie rock"/>
    <n v="1.008955223880597"/>
    <n v="41.728000000000002"/>
    <x v="4"/>
  </r>
  <r>
    <x v="0"/>
    <x v="0"/>
    <s v="USD"/>
    <n v="1333921508"/>
    <n v="1331333108"/>
    <b v="0"/>
    <n v="32"/>
    <b v="1"/>
    <s v="music/indie rock"/>
    <n v="1.0480480480480481"/>
    <n v="32.719000000000001"/>
    <x v="4"/>
  </r>
  <r>
    <x v="0"/>
    <x v="0"/>
    <s v="USD"/>
    <n v="1354017600"/>
    <n v="1350967535"/>
    <b v="0"/>
    <n v="26"/>
    <b v="1"/>
    <s v="music/indie rock"/>
    <n v="1.351"/>
    <n v="51.962000000000003"/>
    <x v="4"/>
  </r>
  <r>
    <x v="0"/>
    <x v="0"/>
    <s v="USD"/>
    <n v="1344636000"/>
    <n v="1341800110"/>
    <b v="0"/>
    <n v="105"/>
    <b v="1"/>
    <s v="music/indie rock"/>
    <n v="1.1632786885245903"/>
    <n v="50.686"/>
    <x v="4"/>
  </r>
  <r>
    <x v="0"/>
    <x v="0"/>
    <s v="USD"/>
    <n v="1415832338"/>
    <n v="1413236738"/>
    <b v="0"/>
    <n v="29"/>
    <b v="1"/>
    <s v="music/indie rock"/>
    <n v="1.0208333333333333"/>
    <n v="42.241"/>
    <x v="4"/>
  </r>
  <r>
    <x v="0"/>
    <x v="3"/>
    <s v="EUR"/>
    <n v="1449178200"/>
    <n v="1447614732"/>
    <b v="0"/>
    <n v="8"/>
    <b v="1"/>
    <s v="music/indie rock"/>
    <n v="1.1116666666666666"/>
    <n v="416.875"/>
    <x v="4"/>
  </r>
  <r>
    <x v="0"/>
    <x v="0"/>
    <s v="USD"/>
    <n v="1275368340"/>
    <n v="1272692732"/>
    <b v="0"/>
    <n v="89"/>
    <b v="1"/>
    <s v="music/indie rock"/>
    <n v="1.6608000000000001"/>
    <n v="46.652000000000001"/>
    <x v="4"/>
  </r>
  <r>
    <x v="0"/>
    <x v="0"/>
    <s v="USD"/>
    <n v="1363024946"/>
    <n v="1359140546"/>
    <b v="0"/>
    <n v="44"/>
    <b v="1"/>
    <s v="music/indie rock"/>
    <n v="1.0660000000000001"/>
    <n v="48.454999999999998"/>
    <x v="4"/>
  </r>
  <r>
    <x v="0"/>
    <x v="0"/>
    <s v="USD"/>
    <n v="1355597528"/>
    <n v="1353005528"/>
    <b v="0"/>
    <n v="246"/>
    <b v="1"/>
    <s v="music/indie rock"/>
    <n v="1.4458441666666668"/>
    <n v="70.528999999999996"/>
    <x v="4"/>
  </r>
  <r>
    <x v="0"/>
    <x v="0"/>
    <s v="USD"/>
    <n v="1279778400"/>
    <n v="1275851354"/>
    <b v="0"/>
    <n v="120"/>
    <b v="1"/>
    <s v="music/indie rock"/>
    <n v="1.0555000000000001"/>
    <n v="87.957999999999998"/>
    <x v="4"/>
  </r>
  <r>
    <x v="0"/>
    <x v="0"/>
    <s v="USD"/>
    <n v="1307459881"/>
    <n v="1304867881"/>
    <b v="0"/>
    <n v="26"/>
    <b v="1"/>
    <s v="music/indie rock"/>
    <n v="1.3660000000000001"/>
    <n v="26.268999999999998"/>
    <x v="4"/>
  </r>
  <r>
    <x v="0"/>
    <x v="0"/>
    <s v="USD"/>
    <n v="1302926340"/>
    <n v="1301524585"/>
    <b v="0"/>
    <n v="45"/>
    <b v="1"/>
    <s v="music/indie rock"/>
    <n v="1.04"/>
    <n v="57.777999999999999"/>
    <x v="4"/>
  </r>
  <r>
    <x v="0"/>
    <x v="0"/>
    <s v="USD"/>
    <n v="1329082983"/>
    <n v="1326404583"/>
    <b v="0"/>
    <n v="20"/>
    <b v="1"/>
    <s v="music/indie rock"/>
    <n v="1.145"/>
    <n v="57.25"/>
    <x v="4"/>
  </r>
  <r>
    <x v="0"/>
    <x v="0"/>
    <s v="USD"/>
    <n v="1445363722"/>
    <n v="1442771722"/>
    <b v="0"/>
    <n v="47"/>
    <b v="1"/>
    <s v="music/indie rock"/>
    <n v="1.0171957671957672"/>
    <n v="196.34"/>
    <x v="4"/>
  </r>
  <r>
    <x v="0"/>
    <x v="0"/>
    <s v="USD"/>
    <n v="1334250165"/>
    <n v="1331658165"/>
    <b v="0"/>
    <n v="13"/>
    <b v="1"/>
    <s v="music/indie rock"/>
    <n v="1.2394678492239468"/>
    <n v="43"/>
    <x v="4"/>
  </r>
  <r>
    <x v="0"/>
    <x v="0"/>
    <s v="USD"/>
    <n v="1393966800"/>
    <n v="1392040806"/>
    <b v="0"/>
    <n v="183"/>
    <b v="1"/>
    <s v="music/indie rock"/>
    <n v="1.0245669291338582"/>
    <n v="35.552"/>
    <x v="4"/>
  </r>
  <r>
    <x v="0"/>
    <x v="0"/>
    <s v="USD"/>
    <n v="1454349600"/>
    <n v="1451277473"/>
    <b v="0"/>
    <n v="21"/>
    <b v="1"/>
    <s v="music/indie rock"/>
    <n v="1.4450000000000001"/>
    <n v="68.81"/>
    <x v="4"/>
  </r>
  <r>
    <x v="0"/>
    <x v="0"/>
    <s v="USD"/>
    <n v="1427319366"/>
    <n v="1424730966"/>
    <b v="0"/>
    <n v="42"/>
    <b v="1"/>
    <s v="music/indie rock"/>
    <n v="1.3333333333333333"/>
    <n v="28.571000000000002"/>
    <x v="4"/>
  </r>
  <r>
    <x v="0"/>
    <x v="0"/>
    <s v="USD"/>
    <n v="1349517540"/>
    <n v="1347137731"/>
    <b v="0"/>
    <n v="54"/>
    <b v="1"/>
    <s v="music/indie rock"/>
    <n v="1.0936440000000001"/>
    <n v="50.631999999999998"/>
    <x v="4"/>
  </r>
  <r>
    <x v="2"/>
    <x v="1"/>
    <s v="GBP"/>
    <n v="1432299600"/>
    <n v="1429707729"/>
    <b v="0"/>
    <n v="25"/>
    <b v="0"/>
    <s v="technology/gadgets"/>
    <n v="2.696969696969697E-2"/>
    <n v="106.8"/>
    <x v="2"/>
  </r>
  <r>
    <x v="2"/>
    <x v="9"/>
    <s v="EUR"/>
    <n v="1425495447"/>
    <n v="1422903447"/>
    <b v="0"/>
    <n v="3"/>
    <b v="0"/>
    <s v="technology/gadgets"/>
    <n v="1.2E-2"/>
    <n v="4"/>
    <x v="2"/>
  </r>
  <r>
    <x v="2"/>
    <x v="0"/>
    <s v="USD"/>
    <n v="1485541791"/>
    <n v="1480357791"/>
    <b v="0"/>
    <n v="41"/>
    <b v="0"/>
    <s v="technology/gadgets"/>
    <n v="0.46600000000000003"/>
    <n v="34.097999999999999"/>
    <x v="2"/>
  </r>
  <r>
    <x v="2"/>
    <x v="0"/>
    <s v="USD"/>
    <n v="1451752021"/>
    <n v="1447864021"/>
    <b v="0"/>
    <n v="2"/>
    <b v="0"/>
    <s v="technology/gadgets"/>
    <n v="1E-3"/>
    <n v="25"/>
    <x v="2"/>
  </r>
  <r>
    <x v="2"/>
    <x v="0"/>
    <s v="USD"/>
    <n v="1410127994"/>
    <n v="1407535994"/>
    <b v="0"/>
    <n v="4"/>
    <b v="0"/>
    <s v="technology/gadgets"/>
    <n v="1.6800000000000001E-3"/>
    <n v="10.5"/>
    <x v="2"/>
  </r>
  <r>
    <x v="2"/>
    <x v="0"/>
    <s v="USD"/>
    <n v="1466697983"/>
    <n v="1464105983"/>
    <b v="0"/>
    <n v="99"/>
    <b v="0"/>
    <s v="technology/gadgets"/>
    <n v="0.42759999999999998"/>
    <n v="215.96"/>
    <x v="2"/>
  </r>
  <r>
    <x v="2"/>
    <x v="0"/>
    <s v="USD"/>
    <n v="1400853925"/>
    <n v="1399557925"/>
    <b v="0"/>
    <n v="4"/>
    <b v="0"/>
    <s v="technology/gadgets"/>
    <n v="2.8333333333333335E-3"/>
    <n v="21.25"/>
    <x v="2"/>
  </r>
  <r>
    <x v="2"/>
    <x v="0"/>
    <s v="USD"/>
    <n v="1483048900"/>
    <n v="1480456900"/>
    <b v="0"/>
    <n v="4"/>
    <b v="0"/>
    <s v="technology/gadgets"/>
    <n v="1.7319999999999999E-2"/>
    <n v="108.25"/>
    <x v="2"/>
  </r>
  <r>
    <x v="2"/>
    <x v="0"/>
    <s v="USD"/>
    <n v="1414059479"/>
    <n v="1411467479"/>
    <b v="0"/>
    <n v="38"/>
    <b v="0"/>
    <s v="technology/gadgets"/>
    <n v="0.14111428571428572"/>
    <n v="129.97399999999999"/>
    <x v="2"/>
  </r>
  <r>
    <x v="2"/>
    <x v="9"/>
    <s v="EUR"/>
    <n v="1446331500"/>
    <n v="1442531217"/>
    <b v="0"/>
    <n v="285"/>
    <b v="0"/>
    <s v="technology/gadgets"/>
    <n v="0.39395294117647056"/>
    <n v="117.495"/>
    <x v="2"/>
  </r>
  <r>
    <x v="2"/>
    <x v="4"/>
    <s v="NZD"/>
    <n v="1407545334"/>
    <n v="1404953334"/>
    <b v="0"/>
    <n v="1"/>
    <b v="0"/>
    <s v="technology/gadgets"/>
    <n v="2.3529411764705883E-4"/>
    <n v="10"/>
    <x v="2"/>
  </r>
  <r>
    <x v="2"/>
    <x v="0"/>
    <s v="USD"/>
    <n v="1433395560"/>
    <n v="1430803560"/>
    <b v="0"/>
    <n v="42"/>
    <b v="0"/>
    <s v="technology/gadgets"/>
    <n v="0.59299999999999997"/>
    <n v="70.594999999999999"/>
    <x v="2"/>
  </r>
  <r>
    <x v="2"/>
    <x v="1"/>
    <s v="GBP"/>
    <n v="1412770578"/>
    <n v="1410178578"/>
    <b v="0"/>
    <n v="26"/>
    <b v="0"/>
    <s v="technology/gadgets"/>
    <n v="1.3270833333333334E-2"/>
    <n v="24.5"/>
    <x v="2"/>
  </r>
  <r>
    <x v="2"/>
    <x v="0"/>
    <s v="USD"/>
    <n v="1414814340"/>
    <n v="1413519073"/>
    <b v="0"/>
    <n v="2"/>
    <b v="0"/>
    <s v="technology/gadgets"/>
    <n v="9.0090090090090086E-2"/>
    <n v="30"/>
    <x v="2"/>
  </r>
  <r>
    <x v="2"/>
    <x v="0"/>
    <s v="USD"/>
    <n v="1409620222"/>
    <n v="1407892222"/>
    <b v="0"/>
    <n v="4"/>
    <b v="0"/>
    <s v="technology/gadgets"/>
    <n v="1.6E-2"/>
    <n v="2"/>
    <x v="2"/>
  </r>
  <r>
    <x v="2"/>
    <x v="0"/>
    <s v="USD"/>
    <n v="1478542375"/>
    <n v="1476378775"/>
    <b v="0"/>
    <n v="6"/>
    <b v="0"/>
    <s v="technology/gadgets"/>
    <n v="5.1000000000000004E-3"/>
    <n v="17"/>
    <x v="2"/>
  </r>
  <r>
    <x v="2"/>
    <x v="7"/>
    <s v="HKD"/>
    <n v="1486708133"/>
    <n v="1484116133"/>
    <b v="0"/>
    <n v="70"/>
    <b v="0"/>
    <s v="technology/gadgets"/>
    <n v="0.52570512820512816"/>
    <n v="2928.9290000000001"/>
    <x v="2"/>
  </r>
  <r>
    <x v="2"/>
    <x v="0"/>
    <s v="USD"/>
    <n v="1407869851"/>
    <n v="1404845851"/>
    <b v="0"/>
    <n v="9"/>
    <b v="0"/>
    <s v="technology/gadgets"/>
    <n v="1.04E-2"/>
    <n v="28.888999999999999"/>
    <x v="2"/>
  </r>
  <r>
    <x v="2"/>
    <x v="0"/>
    <s v="USD"/>
    <n v="1432069249"/>
    <n v="1429477249"/>
    <b v="0"/>
    <n v="8"/>
    <b v="0"/>
    <s v="technology/gadgets"/>
    <n v="0.47399999999999998"/>
    <n v="29.625"/>
    <x v="2"/>
  </r>
  <r>
    <x v="2"/>
    <x v="1"/>
    <s v="GBP"/>
    <n v="1445468400"/>
    <n v="1443042061"/>
    <b v="0"/>
    <n v="105"/>
    <b v="0"/>
    <s v="technology/gadgets"/>
    <n v="0.43030000000000002"/>
    <n v="40.981000000000002"/>
    <x v="2"/>
  </r>
  <r>
    <x v="0"/>
    <x v="0"/>
    <s v="USD"/>
    <n v="1342243143"/>
    <n v="1339651143"/>
    <b v="0"/>
    <n v="38"/>
    <b v="1"/>
    <s v="music/indie rock"/>
    <n v="1.3680000000000001"/>
    <n v="54"/>
    <x v="4"/>
  </r>
  <r>
    <x v="0"/>
    <x v="0"/>
    <s v="USD"/>
    <n v="1386828507"/>
    <n v="1384236507"/>
    <b v="0"/>
    <n v="64"/>
    <b v="1"/>
    <s v="music/indie rock"/>
    <n v="1.1555"/>
    <n v="36.109000000000002"/>
    <x v="4"/>
  </r>
  <r>
    <x v="0"/>
    <x v="0"/>
    <s v="USD"/>
    <n v="1317099540"/>
    <n v="1313612532"/>
    <b v="0"/>
    <n v="13"/>
    <b v="1"/>
    <s v="music/indie rock"/>
    <n v="2.4079999999999999"/>
    <n v="23.154"/>
    <x v="4"/>
  </r>
  <r>
    <x v="0"/>
    <x v="0"/>
    <s v="USD"/>
    <n v="1389814380"/>
    <n v="1387390555"/>
    <b v="0"/>
    <n v="33"/>
    <b v="1"/>
    <s v="music/indie rock"/>
    <n v="1.1439999999999999"/>
    <n v="104"/>
    <x v="4"/>
  </r>
  <r>
    <x v="0"/>
    <x v="0"/>
    <s v="USD"/>
    <n v="1381449600"/>
    <n v="1379540288"/>
    <b v="0"/>
    <n v="52"/>
    <b v="1"/>
    <s v="music/indie rock"/>
    <n v="1.1033333333333333"/>
    <n v="31.827000000000002"/>
    <x v="4"/>
  </r>
  <r>
    <x v="0"/>
    <x v="0"/>
    <s v="USD"/>
    <n v="1288657560"/>
    <n v="1286319256"/>
    <b v="0"/>
    <n v="107"/>
    <b v="1"/>
    <s v="music/indie rock"/>
    <n v="1.9537933333333333"/>
    <n v="27.39"/>
    <x v="4"/>
  </r>
  <r>
    <x v="0"/>
    <x v="0"/>
    <s v="USD"/>
    <n v="1331182740"/>
    <n v="1329856839"/>
    <b v="0"/>
    <n v="11"/>
    <b v="1"/>
    <s v="music/indie rock"/>
    <n v="1.0333333333333334"/>
    <n v="56.363999999999997"/>
    <x v="4"/>
  </r>
  <r>
    <x v="0"/>
    <x v="0"/>
    <s v="USD"/>
    <n v="1367940794"/>
    <n v="1365348794"/>
    <b v="0"/>
    <n v="34"/>
    <b v="1"/>
    <s v="music/indie rock"/>
    <n v="1.031372549019608"/>
    <n v="77.352999999999994"/>
    <x v="4"/>
  </r>
  <r>
    <x v="0"/>
    <x v="0"/>
    <s v="USD"/>
    <n v="1309825866"/>
    <n v="1306197066"/>
    <b v="0"/>
    <n v="75"/>
    <b v="1"/>
    <s v="music/indie rock"/>
    <n v="1.003125"/>
    <n v="42.8"/>
    <x v="4"/>
  </r>
  <r>
    <x v="0"/>
    <x v="0"/>
    <s v="USD"/>
    <n v="1373203482"/>
    <n v="1368019482"/>
    <b v="0"/>
    <n v="26"/>
    <b v="1"/>
    <s v="music/indie rock"/>
    <n v="1.27"/>
    <n v="48.845999999999997"/>
    <x v="4"/>
  </r>
  <r>
    <x v="0"/>
    <x v="0"/>
    <s v="USD"/>
    <n v="1337657400"/>
    <n v="1336512309"/>
    <b v="0"/>
    <n v="50"/>
    <b v="1"/>
    <s v="music/indie rock"/>
    <n v="1.20601"/>
    <n v="48.24"/>
    <x v="4"/>
  </r>
  <r>
    <x v="0"/>
    <x v="0"/>
    <s v="USD"/>
    <n v="1327433173"/>
    <n v="1325618773"/>
    <b v="0"/>
    <n v="80"/>
    <b v="1"/>
    <s v="music/indie rock"/>
    <n v="1.0699047619047619"/>
    <n v="70.212999999999994"/>
    <x v="4"/>
  </r>
  <r>
    <x v="0"/>
    <x v="0"/>
    <s v="USD"/>
    <n v="1411787307"/>
    <n v="1409195307"/>
    <b v="0"/>
    <n v="110"/>
    <b v="1"/>
    <s v="music/indie rock"/>
    <n v="1.7243333333333333"/>
    <n v="94.055000000000007"/>
    <x v="4"/>
  </r>
  <r>
    <x v="0"/>
    <x v="0"/>
    <s v="USD"/>
    <n v="1324789200"/>
    <n v="1321649321"/>
    <b v="0"/>
    <n v="77"/>
    <b v="1"/>
    <s v="music/indie rock"/>
    <n v="1.2362"/>
    <n v="80.272999999999996"/>
    <x v="4"/>
  </r>
  <r>
    <x v="0"/>
    <x v="0"/>
    <s v="USD"/>
    <n v="1403326740"/>
    <n v="1400106171"/>
    <b v="0"/>
    <n v="50"/>
    <b v="1"/>
    <s v="music/indie rock"/>
    <n v="1.0840000000000001"/>
    <n v="54.2"/>
    <x v="4"/>
  </r>
  <r>
    <x v="0"/>
    <x v="0"/>
    <s v="USD"/>
    <n v="1323151140"/>
    <n v="1320528070"/>
    <b v="0"/>
    <n v="145"/>
    <b v="1"/>
    <s v="music/indie rock"/>
    <n v="1.1652013333333333"/>
    <n v="60.268999999999998"/>
    <x v="4"/>
  </r>
  <r>
    <x v="0"/>
    <x v="0"/>
    <s v="USD"/>
    <n v="1339732740"/>
    <n v="1338346281"/>
    <b v="0"/>
    <n v="29"/>
    <b v="1"/>
    <s v="music/indie rock"/>
    <n v="1.8724499999999999"/>
    <n v="38.74"/>
    <x v="4"/>
  </r>
  <r>
    <x v="0"/>
    <x v="0"/>
    <s v="USD"/>
    <n v="1372741200"/>
    <n v="1370067231"/>
    <b v="0"/>
    <n v="114"/>
    <b v="1"/>
    <s v="music/indie rock"/>
    <n v="1.1593333333333333"/>
    <n v="152.54400000000001"/>
    <x v="4"/>
  </r>
  <r>
    <x v="0"/>
    <x v="0"/>
    <s v="USD"/>
    <n v="1362955108"/>
    <n v="1360366708"/>
    <b v="0"/>
    <n v="96"/>
    <b v="1"/>
    <s v="music/indie rock"/>
    <n v="1.107"/>
    <n v="115.313"/>
    <x v="4"/>
  </r>
  <r>
    <x v="0"/>
    <x v="0"/>
    <s v="USD"/>
    <n v="1308110340"/>
    <n v="1304770233"/>
    <b v="0"/>
    <n v="31"/>
    <b v="1"/>
    <s v="music/indie rock"/>
    <n v="1.7092307692307693"/>
    <n v="35.838999999999999"/>
    <x v="4"/>
  </r>
  <r>
    <x v="0"/>
    <x v="0"/>
    <s v="USD"/>
    <n v="1400137131"/>
    <n v="1397545131"/>
    <b v="1"/>
    <n v="4883"/>
    <b v="1"/>
    <s v="technology/hardware"/>
    <n v="1.2611835600000001"/>
    <n v="64.569999999999993"/>
    <x v="2"/>
  </r>
  <r>
    <x v="0"/>
    <x v="0"/>
    <s v="USD"/>
    <n v="1309809140"/>
    <n v="1302033140"/>
    <b v="1"/>
    <n v="95"/>
    <b v="1"/>
    <s v="technology/hardware"/>
    <n v="1.3844033333333334"/>
    <n v="87.436000000000007"/>
    <x v="2"/>
  </r>
  <r>
    <x v="0"/>
    <x v="0"/>
    <s v="USD"/>
    <n v="1470896916"/>
    <n v="1467008916"/>
    <b v="1"/>
    <n v="2478"/>
    <b v="1"/>
    <s v="technology/hardware"/>
    <n v="17.052499999999998"/>
    <n v="68.816000000000003"/>
    <x v="2"/>
  </r>
  <r>
    <x v="0"/>
    <x v="0"/>
    <s v="USD"/>
    <n v="1398952890"/>
    <n v="1396360890"/>
    <b v="1"/>
    <n v="1789"/>
    <b v="1"/>
    <s v="technology/hardware"/>
    <n v="7.8805550000000002"/>
    <n v="176.2"/>
    <x v="2"/>
  </r>
  <r>
    <x v="0"/>
    <x v="3"/>
    <s v="EUR"/>
    <n v="1436680958"/>
    <n v="1433224958"/>
    <b v="1"/>
    <n v="680"/>
    <b v="1"/>
    <s v="technology/hardware"/>
    <n v="3.4801799999999998"/>
    <n v="511.791"/>
    <x v="2"/>
  </r>
  <r>
    <x v="0"/>
    <x v="0"/>
    <s v="USD"/>
    <n v="1397961361"/>
    <n v="1392780961"/>
    <b v="1"/>
    <n v="70"/>
    <b v="1"/>
    <s v="technology/hardware"/>
    <n v="1.4974666666666667"/>
    <n v="160.44300000000001"/>
    <x v="2"/>
  </r>
  <r>
    <x v="0"/>
    <x v="0"/>
    <s v="USD"/>
    <n v="1258955940"/>
    <n v="1255730520"/>
    <b v="1"/>
    <n v="23"/>
    <b v="1"/>
    <s v="technology/hardware"/>
    <n v="1.0063375000000001"/>
    <n v="35.003"/>
    <x v="2"/>
  </r>
  <r>
    <x v="0"/>
    <x v="0"/>
    <s v="USD"/>
    <n v="1465232520"/>
    <n v="1460557809"/>
    <b v="1"/>
    <n v="4245"/>
    <b v="1"/>
    <s v="technology/hardware"/>
    <n v="8.0021100000000001"/>
    <n v="188.50700000000001"/>
    <x v="2"/>
  </r>
  <r>
    <x v="0"/>
    <x v="1"/>
    <s v="GBP"/>
    <n v="1404986951"/>
    <n v="1402394951"/>
    <b v="1"/>
    <n v="943"/>
    <b v="1"/>
    <s v="technology/hardware"/>
    <n v="1.0600260000000001"/>
    <n v="56.204999999999998"/>
    <x v="2"/>
  </r>
  <r>
    <x v="0"/>
    <x v="0"/>
    <s v="USD"/>
    <n v="1303446073"/>
    <n v="1300767673"/>
    <b v="1"/>
    <n v="1876"/>
    <b v="1"/>
    <s v="technology/hardware"/>
    <n v="2.0051866666666669"/>
    <n v="51.305"/>
    <x v="2"/>
  </r>
  <r>
    <x v="0"/>
    <x v="0"/>
    <s v="USD"/>
    <n v="1478516737"/>
    <n v="1475921137"/>
    <b v="1"/>
    <n v="834"/>
    <b v="1"/>
    <s v="technology/hardware"/>
    <n v="2.1244399999999999"/>
    <n v="127.36499999999999"/>
    <x v="2"/>
  </r>
  <r>
    <x v="0"/>
    <x v="5"/>
    <s v="CAD"/>
    <n v="1381934015"/>
    <n v="1378737215"/>
    <b v="1"/>
    <n v="682"/>
    <b v="1"/>
    <s v="technology/hardware"/>
    <n v="1.9847237142857144"/>
    <n v="101.855"/>
    <x v="2"/>
  </r>
  <r>
    <x v="0"/>
    <x v="0"/>
    <s v="USD"/>
    <n v="1330657200"/>
    <n v="1328158065"/>
    <b v="1"/>
    <n v="147"/>
    <b v="1"/>
    <s v="technology/hardware"/>
    <n v="2.2594666666666665"/>
    <n v="230.55799999999999"/>
    <x v="2"/>
  </r>
  <r>
    <x v="0"/>
    <x v="0"/>
    <s v="USD"/>
    <n v="1457758800"/>
    <n v="1453730176"/>
    <b v="1"/>
    <n v="415"/>
    <b v="1"/>
    <s v="technology/hardware"/>
    <n v="6.9894800000000004"/>
    <n v="842.10599999999999"/>
    <x v="2"/>
  </r>
  <r>
    <x v="0"/>
    <x v="0"/>
    <s v="USD"/>
    <n v="1337799600"/>
    <n v="1334989881"/>
    <b v="1"/>
    <n v="290"/>
    <b v="1"/>
    <s v="technology/hardware"/>
    <n v="3.9859528571428569"/>
    <n v="577.27599999999995"/>
    <x v="2"/>
  </r>
  <r>
    <x v="0"/>
    <x v="0"/>
    <s v="USD"/>
    <n v="1429391405"/>
    <n v="1425507005"/>
    <b v="1"/>
    <n v="365"/>
    <b v="1"/>
    <s v="technology/hardware"/>
    <n v="2.9403333333333332"/>
    <n v="483.34199999999998"/>
    <x v="2"/>
  </r>
  <r>
    <x v="0"/>
    <x v="0"/>
    <s v="USD"/>
    <n v="1351304513"/>
    <n v="1348712513"/>
    <b v="1"/>
    <n v="660"/>
    <b v="1"/>
    <s v="technology/hardware"/>
    <n v="1.6750470000000002"/>
    <n v="76.138999999999996"/>
    <x v="2"/>
  </r>
  <r>
    <x v="0"/>
    <x v="0"/>
    <s v="USD"/>
    <n v="1364078561"/>
    <n v="1361490161"/>
    <b v="1"/>
    <n v="1356"/>
    <b v="1"/>
    <s v="technology/hardware"/>
    <n v="14.355717142857143"/>
    <n v="74.108000000000004"/>
    <x v="2"/>
  </r>
  <r>
    <x v="0"/>
    <x v="0"/>
    <s v="USD"/>
    <n v="1412121600"/>
    <n v="1408565860"/>
    <b v="1"/>
    <n v="424"/>
    <b v="1"/>
    <s v="technology/hardware"/>
    <n v="1.5673440000000001"/>
    <n v="36.966000000000001"/>
    <x v="2"/>
  </r>
  <r>
    <x v="0"/>
    <x v="11"/>
    <s v="SEK"/>
    <n v="1419151341"/>
    <n v="1416559341"/>
    <b v="1"/>
    <n v="33"/>
    <b v="1"/>
    <s v="technology/hardware"/>
    <n v="1.1790285714285715"/>
    <n v="2500.9699999999998"/>
    <x v="2"/>
  </r>
  <r>
    <x v="0"/>
    <x v="0"/>
    <s v="USD"/>
    <n v="1349495940"/>
    <n v="1346042417"/>
    <b v="1"/>
    <n v="1633"/>
    <b v="1"/>
    <s v="technology/hardware"/>
    <n v="11.053811999999999"/>
    <n v="67.69"/>
    <x v="2"/>
  </r>
  <r>
    <x v="0"/>
    <x v="0"/>
    <s v="USD"/>
    <n v="1400006636"/>
    <n v="1397414636"/>
    <b v="1"/>
    <n v="306"/>
    <b v="1"/>
    <s v="technology/hardware"/>
    <n v="1.9292499999999999"/>
    <n v="63.046999999999997"/>
    <x v="2"/>
  </r>
  <r>
    <x v="0"/>
    <x v="1"/>
    <s v="GBP"/>
    <n v="1410862734"/>
    <n v="1407838734"/>
    <b v="1"/>
    <n v="205"/>
    <b v="1"/>
    <s v="technology/hardware"/>
    <n v="1.268842105263158"/>
    <n v="117.6"/>
    <x v="2"/>
  </r>
  <r>
    <x v="0"/>
    <x v="13"/>
    <s v="EUR"/>
    <n v="1461306772"/>
    <n v="1458714772"/>
    <b v="1"/>
    <n v="1281"/>
    <b v="1"/>
    <s v="technology/hardware"/>
    <n v="2.5957748878923765"/>
    <n v="180.75200000000001"/>
    <x v="2"/>
  </r>
  <r>
    <x v="0"/>
    <x v="0"/>
    <s v="USD"/>
    <n v="1326330000"/>
    <n v="1324433310"/>
    <b v="1"/>
    <n v="103"/>
    <b v="1"/>
    <s v="technology/hardware"/>
    <n v="2.6227999999999998"/>
    <n v="127.32"/>
    <x v="2"/>
  </r>
  <r>
    <x v="0"/>
    <x v="0"/>
    <s v="USD"/>
    <n v="1408021098"/>
    <n v="1405429098"/>
    <b v="1"/>
    <n v="1513"/>
    <b v="1"/>
    <s v="technology/hardware"/>
    <n v="2.0674309000000002"/>
    <n v="136.64400000000001"/>
    <x v="2"/>
  </r>
  <r>
    <x v="0"/>
    <x v="0"/>
    <s v="USD"/>
    <n v="1398959729"/>
    <n v="1396367729"/>
    <b v="1"/>
    <n v="405"/>
    <b v="1"/>
    <s v="technology/hardware"/>
    <n v="3.7012999999999998"/>
    <n v="182.78"/>
    <x v="2"/>
  </r>
  <r>
    <x v="0"/>
    <x v="0"/>
    <s v="USD"/>
    <n v="1480777515"/>
    <n v="1478095515"/>
    <b v="1"/>
    <n v="510"/>
    <b v="1"/>
    <s v="technology/hardware"/>
    <n v="2.8496600000000001"/>
    <n v="279.37799999999999"/>
    <x v="2"/>
  </r>
  <r>
    <x v="0"/>
    <x v="1"/>
    <s v="GBP"/>
    <n v="1470423668"/>
    <n v="1467831668"/>
    <b v="1"/>
    <n v="1887"/>
    <b v="1"/>
    <s v="technology/hardware"/>
    <n v="5.7907999999999999"/>
    <n v="61.375999999999998"/>
    <x v="2"/>
  </r>
  <r>
    <x v="0"/>
    <x v="0"/>
    <s v="USD"/>
    <n v="1366429101"/>
    <n v="1361248701"/>
    <b v="1"/>
    <n v="701"/>
    <b v="1"/>
    <s v="technology/hardware"/>
    <n v="11.318"/>
    <n v="80.727999999999994"/>
    <x v="2"/>
  </r>
  <r>
    <x v="0"/>
    <x v="0"/>
    <s v="USD"/>
    <n v="1384488000"/>
    <n v="1381752061"/>
    <b v="1"/>
    <n v="3863"/>
    <b v="1"/>
    <s v="technology/hardware"/>
    <n v="2.6302771750000002"/>
    <n v="272.35599999999999"/>
    <x v="2"/>
  </r>
  <r>
    <x v="0"/>
    <x v="0"/>
    <s v="USD"/>
    <n v="1353201444"/>
    <n v="1350605844"/>
    <b v="1"/>
    <n v="238"/>
    <b v="1"/>
    <s v="technology/hardware"/>
    <n v="6.7447999999999997"/>
    <n v="70.849000000000004"/>
    <x v="2"/>
  </r>
  <r>
    <x v="0"/>
    <x v="0"/>
    <s v="USD"/>
    <n v="1470466800"/>
    <n v="1467134464"/>
    <b v="1"/>
    <n v="2051"/>
    <b v="1"/>
    <s v="technology/hardware"/>
    <n v="2.5683081313131315"/>
    <n v="247.94"/>
    <x v="2"/>
  </r>
  <r>
    <x v="0"/>
    <x v="1"/>
    <s v="GBP"/>
    <n v="1376899269"/>
    <n v="1371715269"/>
    <b v="1"/>
    <n v="402"/>
    <b v="1"/>
    <s v="technology/hardware"/>
    <n v="3.7549600000000001"/>
    <n v="186.81399999999999"/>
    <x v="2"/>
  </r>
  <r>
    <x v="0"/>
    <x v="0"/>
    <s v="USD"/>
    <n v="1362938851"/>
    <n v="1360346851"/>
    <b v="1"/>
    <n v="253"/>
    <b v="1"/>
    <s v="technology/hardware"/>
    <n v="2.0870837499999997"/>
    <n v="131.989"/>
    <x v="2"/>
  </r>
  <r>
    <x v="0"/>
    <x v="1"/>
    <s v="GBP"/>
    <n v="1373751325"/>
    <n v="1371159325"/>
    <b v="1"/>
    <n v="473"/>
    <b v="1"/>
    <s v="technology/hardware"/>
    <n v="3.4660000000000002"/>
    <n v="29.311"/>
    <x v="2"/>
  </r>
  <r>
    <x v="0"/>
    <x v="0"/>
    <s v="USD"/>
    <n v="1450511940"/>
    <n v="1446527540"/>
    <b v="1"/>
    <n v="821"/>
    <b v="1"/>
    <s v="technology/hardware"/>
    <n v="4.0232999999999999"/>
    <n v="245.024"/>
    <x v="2"/>
  </r>
  <r>
    <x v="0"/>
    <x v="0"/>
    <s v="USD"/>
    <n v="1339484400"/>
    <n v="1336627492"/>
    <b v="1"/>
    <n v="388"/>
    <b v="1"/>
    <s v="technology/hardware"/>
    <n v="10.2684514"/>
    <n v="1323.2539999999999"/>
    <x v="2"/>
  </r>
  <r>
    <x v="0"/>
    <x v="0"/>
    <s v="USD"/>
    <n v="1447909140"/>
    <n v="1444734146"/>
    <b v="1"/>
    <n v="813"/>
    <b v="1"/>
    <s v="technology/hardware"/>
    <n v="1.14901155"/>
    <n v="282.66000000000003"/>
    <x v="2"/>
  </r>
  <r>
    <x v="0"/>
    <x v="12"/>
    <s v="EUR"/>
    <n v="1459684862"/>
    <n v="1456232462"/>
    <b v="1"/>
    <n v="1945"/>
    <b v="1"/>
    <s v="technology/hardware"/>
    <n v="3.5482402000000004"/>
    <n v="91.213999999999999"/>
    <x v="2"/>
  </r>
  <r>
    <x v="2"/>
    <x v="5"/>
    <s v="CAD"/>
    <n v="1404926665"/>
    <n v="1402334665"/>
    <b v="0"/>
    <n v="12"/>
    <b v="0"/>
    <s v="photography/people"/>
    <n v="5.0799999999999998E-2"/>
    <n v="31.75"/>
    <x v="8"/>
  </r>
  <r>
    <x v="2"/>
    <x v="7"/>
    <s v="HKD"/>
    <n v="1480863887"/>
    <n v="1478268287"/>
    <b v="0"/>
    <n v="0"/>
    <b v="0"/>
    <s v="photography/people"/>
    <n v="0"/>
    <n v="0"/>
    <x v="8"/>
  </r>
  <r>
    <x v="2"/>
    <x v="0"/>
    <s v="USD"/>
    <n v="1472799600"/>
    <n v="1470874618"/>
    <b v="0"/>
    <n v="16"/>
    <b v="0"/>
    <s v="photography/people"/>
    <n v="4.2999999999999997E-2"/>
    <n v="88.688000000000002"/>
    <x v="8"/>
  </r>
  <r>
    <x v="2"/>
    <x v="0"/>
    <s v="USD"/>
    <n v="1417377481"/>
    <n v="1412189881"/>
    <b v="0"/>
    <n v="7"/>
    <b v="0"/>
    <s v="photography/people"/>
    <n v="0.21146666666666666"/>
    <n v="453.14299999999997"/>
    <x v="8"/>
  </r>
  <r>
    <x v="2"/>
    <x v="1"/>
    <s v="GBP"/>
    <n v="1470178800"/>
    <n v="1467650771"/>
    <b v="0"/>
    <n v="4"/>
    <b v="0"/>
    <s v="photography/people"/>
    <n v="3.1875000000000001E-2"/>
    <n v="12.75"/>
    <x v="8"/>
  </r>
  <r>
    <x v="2"/>
    <x v="1"/>
    <s v="GBP"/>
    <n v="1457947483"/>
    <n v="1455359083"/>
    <b v="0"/>
    <n v="1"/>
    <b v="0"/>
    <s v="photography/people"/>
    <n v="5.0000000000000001E-4"/>
    <n v="1"/>
    <x v="8"/>
  </r>
  <r>
    <x v="2"/>
    <x v="1"/>
    <s v="GBP"/>
    <n v="1425223276"/>
    <n v="1422631276"/>
    <b v="0"/>
    <n v="28"/>
    <b v="0"/>
    <s v="photography/people"/>
    <n v="0.42472727272727273"/>
    <n v="83.429000000000002"/>
    <x v="8"/>
  </r>
  <r>
    <x v="2"/>
    <x v="0"/>
    <s v="USD"/>
    <n v="1440094742"/>
    <n v="1437502742"/>
    <b v="0"/>
    <n v="1"/>
    <b v="0"/>
    <s v="photography/people"/>
    <n v="4.1666666666666666E-3"/>
    <n v="25"/>
    <x v="8"/>
  </r>
  <r>
    <x v="2"/>
    <x v="0"/>
    <s v="USD"/>
    <n v="1481473208"/>
    <n v="1478881208"/>
    <b v="0"/>
    <n v="1"/>
    <b v="0"/>
    <s v="photography/people"/>
    <n v="0.01"/>
    <n v="50"/>
    <x v="8"/>
  </r>
  <r>
    <x v="2"/>
    <x v="0"/>
    <s v="USD"/>
    <n v="1455338532"/>
    <n v="1454042532"/>
    <b v="0"/>
    <n v="5"/>
    <b v="0"/>
    <s v="photography/people"/>
    <n v="0.16966666666666666"/>
    <n v="101.8"/>
    <x v="8"/>
  </r>
  <r>
    <x v="2"/>
    <x v="0"/>
    <s v="USD"/>
    <n v="1435958786"/>
    <n v="1434144386"/>
    <b v="0"/>
    <n v="3"/>
    <b v="0"/>
    <s v="photography/people"/>
    <n v="7.0000000000000007E-2"/>
    <n v="46.667000000000002"/>
    <x v="8"/>
  </r>
  <r>
    <x v="2"/>
    <x v="0"/>
    <s v="USD"/>
    <n v="1424229991"/>
    <n v="1421637991"/>
    <b v="0"/>
    <n v="2"/>
    <b v="0"/>
    <s v="photography/people"/>
    <n v="1.3333333333333333E-3"/>
    <n v="1"/>
    <x v="8"/>
  </r>
  <r>
    <x v="2"/>
    <x v="1"/>
    <s v="GBP"/>
    <n v="1450706837"/>
    <n v="1448114837"/>
    <b v="0"/>
    <n v="0"/>
    <b v="0"/>
    <s v="photography/people"/>
    <n v="0"/>
    <n v="0"/>
    <x v="8"/>
  </r>
  <r>
    <x v="2"/>
    <x v="0"/>
    <s v="USD"/>
    <n v="1481072942"/>
    <n v="1475885342"/>
    <b v="0"/>
    <n v="0"/>
    <b v="0"/>
    <s v="photography/people"/>
    <n v="0"/>
    <n v="0"/>
    <x v="8"/>
  </r>
  <r>
    <x v="2"/>
    <x v="5"/>
    <s v="CAD"/>
    <n v="1437082736"/>
    <n v="1435354736"/>
    <b v="0"/>
    <n v="3"/>
    <b v="0"/>
    <s v="photography/people"/>
    <n v="7.8E-2"/>
    <n v="26"/>
    <x v="8"/>
  </r>
  <r>
    <x v="2"/>
    <x v="0"/>
    <s v="USD"/>
    <n v="1405021211"/>
    <n v="1402429211"/>
    <b v="0"/>
    <n v="0"/>
    <b v="0"/>
    <s v="photography/people"/>
    <n v="0"/>
    <n v="0"/>
    <x v="8"/>
  </r>
  <r>
    <x v="2"/>
    <x v="0"/>
    <s v="USD"/>
    <n v="1409091612"/>
    <n v="1406499612"/>
    <b v="0"/>
    <n v="0"/>
    <b v="0"/>
    <s v="photography/people"/>
    <n v="0"/>
    <n v="0"/>
    <x v="8"/>
  </r>
  <r>
    <x v="2"/>
    <x v="0"/>
    <s v="USD"/>
    <n v="1406861438"/>
    <n v="1402973438"/>
    <b v="0"/>
    <n v="3"/>
    <b v="0"/>
    <s v="photography/people"/>
    <n v="0.26200000000000001"/>
    <n v="218.333"/>
    <x v="8"/>
  </r>
  <r>
    <x v="2"/>
    <x v="1"/>
    <s v="GBP"/>
    <n v="1415882108"/>
    <n v="1413286508"/>
    <b v="0"/>
    <n v="7"/>
    <b v="0"/>
    <s v="photography/people"/>
    <n v="7.6129032258064515E-3"/>
    <n v="33.713999999999999"/>
    <x v="8"/>
  </r>
  <r>
    <x v="2"/>
    <x v="5"/>
    <s v="CAD"/>
    <n v="1452120613"/>
    <n v="1449528613"/>
    <b v="0"/>
    <n v="25"/>
    <b v="0"/>
    <s v="photography/people"/>
    <n v="0.125"/>
    <n v="25"/>
    <x v="8"/>
  </r>
  <r>
    <x v="0"/>
    <x v="12"/>
    <s v="EUR"/>
    <n v="1434139200"/>
    <n v="1431406916"/>
    <b v="1"/>
    <n v="1637"/>
    <b v="1"/>
    <s v="technology/hardware"/>
    <n v="3.8212909090909091"/>
    <n v="128.38800000000001"/>
    <x v="2"/>
  </r>
  <r>
    <x v="0"/>
    <x v="0"/>
    <s v="USD"/>
    <n v="1485191143"/>
    <n v="1482599143"/>
    <b v="1"/>
    <n v="1375"/>
    <b v="1"/>
    <s v="technology/hardware"/>
    <n v="2.1679422000000002"/>
    <n v="78.834000000000003"/>
    <x v="2"/>
  </r>
  <r>
    <x v="0"/>
    <x v="0"/>
    <s v="USD"/>
    <n v="1278111600"/>
    <n v="1276830052"/>
    <b v="1"/>
    <n v="17"/>
    <b v="1"/>
    <s v="technology/hardware"/>
    <n v="3.12"/>
    <n v="91.765000000000001"/>
    <x v="2"/>
  </r>
  <r>
    <x v="0"/>
    <x v="0"/>
    <s v="USD"/>
    <n v="1405002663"/>
    <n v="1402410663"/>
    <b v="1"/>
    <n v="354"/>
    <b v="1"/>
    <s v="technology/hardware"/>
    <n v="2.3442048"/>
    <n v="331.10199999999998"/>
    <x v="2"/>
  </r>
  <r>
    <x v="0"/>
    <x v="0"/>
    <s v="USD"/>
    <n v="1381895940"/>
    <n v="1379532618"/>
    <b v="1"/>
    <n v="191"/>
    <b v="1"/>
    <s v="technology/hardware"/>
    <n v="1.236801"/>
    <n v="194.262"/>
    <x v="2"/>
  </r>
  <r>
    <x v="0"/>
    <x v="0"/>
    <s v="USD"/>
    <n v="1417611645"/>
    <n v="1414584045"/>
    <b v="1"/>
    <n v="303"/>
    <b v="1"/>
    <s v="technology/hardware"/>
    <n v="2.4784000000000002"/>
    <n v="408.97699999999998"/>
    <x v="2"/>
  </r>
  <r>
    <x v="0"/>
    <x v="0"/>
    <s v="USD"/>
    <n v="1282622400"/>
    <n v="1276891586"/>
    <b v="1"/>
    <n v="137"/>
    <b v="1"/>
    <s v="technology/hardware"/>
    <n v="1.157092"/>
    <n v="84.459000000000003"/>
    <x v="2"/>
  </r>
  <r>
    <x v="0"/>
    <x v="0"/>
    <s v="USD"/>
    <n v="1316442622"/>
    <n v="1312641022"/>
    <b v="1"/>
    <n v="41"/>
    <b v="1"/>
    <s v="technology/hardware"/>
    <n v="1.1707484768810599"/>
    <n v="44.853999999999999"/>
    <x v="2"/>
  </r>
  <r>
    <x v="0"/>
    <x v="12"/>
    <s v="EUR"/>
    <n v="1479890743"/>
    <n v="1476776743"/>
    <b v="1"/>
    <n v="398"/>
    <b v="1"/>
    <s v="technology/hardware"/>
    <n v="3.05158"/>
    <n v="383.36399999999998"/>
    <x v="2"/>
  </r>
  <r>
    <x v="0"/>
    <x v="0"/>
    <s v="USD"/>
    <n v="1471564491"/>
    <n v="1468972491"/>
    <b v="1"/>
    <n v="1737"/>
    <b v="1"/>
    <s v="technology/hardware"/>
    <n v="3.2005299999999997"/>
    <n v="55.277000000000001"/>
    <x v="2"/>
  </r>
  <r>
    <x v="0"/>
    <x v="15"/>
    <s v="EUR"/>
    <n v="1452553200"/>
    <n v="1449650173"/>
    <b v="1"/>
    <n v="971"/>
    <b v="1"/>
    <s v="technology/hardware"/>
    <n v="8.1956399999999991"/>
    <n v="422.02100000000002"/>
    <x v="2"/>
  </r>
  <r>
    <x v="0"/>
    <x v="0"/>
    <s v="USD"/>
    <n v="1423165441"/>
    <n v="1420573441"/>
    <b v="1"/>
    <n v="183"/>
    <b v="1"/>
    <s v="technology/hardware"/>
    <n v="2.3490000000000002"/>
    <n v="64.180000000000007"/>
    <x v="2"/>
  </r>
  <r>
    <x v="0"/>
    <x v="0"/>
    <s v="USD"/>
    <n v="1468019014"/>
    <n v="1462835014"/>
    <b v="1"/>
    <n v="4562"/>
    <b v="1"/>
    <s v="technology/hardware"/>
    <n v="4.9491375"/>
    <n v="173.578"/>
    <x v="2"/>
  </r>
  <r>
    <x v="0"/>
    <x v="0"/>
    <s v="USD"/>
    <n v="1364184539"/>
    <n v="1361250539"/>
    <b v="1"/>
    <n v="26457"/>
    <b v="1"/>
    <s v="technology/hardware"/>
    <n v="78.137822333333332"/>
    <n v="88.602000000000004"/>
    <x v="2"/>
  </r>
  <r>
    <x v="0"/>
    <x v="0"/>
    <s v="USD"/>
    <n v="1315602163"/>
    <n v="1313010163"/>
    <b v="1"/>
    <n v="162"/>
    <b v="1"/>
    <s v="technology/hardware"/>
    <n v="1.1300013888888889"/>
    <n v="50.222000000000001"/>
    <x v="2"/>
  </r>
  <r>
    <x v="0"/>
    <x v="0"/>
    <s v="USD"/>
    <n v="1362863299"/>
    <n v="1360271299"/>
    <b v="1"/>
    <n v="479"/>
    <b v="1"/>
    <s v="technology/hardware"/>
    <n v="9.2154220000000002"/>
    <n v="192.38900000000001"/>
    <x v="2"/>
  </r>
  <r>
    <x v="0"/>
    <x v="0"/>
    <s v="USD"/>
    <n v="1332561600"/>
    <n v="1329873755"/>
    <b v="1"/>
    <n v="426"/>
    <b v="1"/>
    <s v="technology/hardware"/>
    <n v="1.2510239999999999"/>
    <n v="73.417000000000002"/>
    <x v="2"/>
  </r>
  <r>
    <x v="0"/>
    <x v="17"/>
    <s v="EUR"/>
    <n v="1439455609"/>
    <n v="1436863609"/>
    <b v="1"/>
    <n v="450"/>
    <b v="1"/>
    <s v="technology/hardware"/>
    <n v="1.0224343076923077"/>
    <n v="147.685"/>
    <x v="2"/>
  </r>
  <r>
    <x v="0"/>
    <x v="0"/>
    <s v="USD"/>
    <n v="1474563621"/>
    <n v="1471971621"/>
    <b v="1"/>
    <n v="1780"/>
    <b v="1"/>
    <s v="technology/hardware"/>
    <n v="4.8490975000000001"/>
    <n v="108.968"/>
    <x v="2"/>
  </r>
  <r>
    <x v="0"/>
    <x v="0"/>
    <s v="USD"/>
    <n v="1400108640"/>
    <n v="1396923624"/>
    <b v="1"/>
    <n v="122"/>
    <b v="1"/>
    <s v="technology/hardware"/>
    <n v="1.9233333333333333"/>
    <n v="23.648"/>
    <x v="2"/>
  </r>
  <r>
    <x v="0"/>
    <x v="0"/>
    <s v="USD"/>
    <n v="1411522897"/>
    <n v="1407634897"/>
    <b v="1"/>
    <n v="95"/>
    <b v="1"/>
    <s v="technology/hardware"/>
    <n v="2.8109999999999999"/>
    <n v="147.947"/>
    <x v="2"/>
  </r>
  <r>
    <x v="0"/>
    <x v="0"/>
    <s v="USD"/>
    <n v="1465652372"/>
    <n v="1463060372"/>
    <b v="1"/>
    <n v="325"/>
    <b v="1"/>
    <s v="technology/hardware"/>
    <n v="1.2513700000000001"/>
    <n v="385.03699999999998"/>
    <x v="2"/>
  </r>
  <r>
    <x v="0"/>
    <x v="0"/>
    <s v="USD"/>
    <n v="1434017153"/>
    <n v="1431425153"/>
    <b v="1"/>
    <n v="353"/>
    <b v="1"/>
    <s v="technology/hardware"/>
    <n v="1.61459"/>
    <n v="457.39100000000002"/>
    <x v="2"/>
  </r>
  <r>
    <x v="0"/>
    <x v="0"/>
    <s v="USD"/>
    <n v="1344826800"/>
    <n v="1341875544"/>
    <b v="1"/>
    <n v="105"/>
    <b v="1"/>
    <s v="technology/hardware"/>
    <n v="5.8535000000000004"/>
    <n v="222.99"/>
    <x v="2"/>
  </r>
  <r>
    <x v="0"/>
    <x v="12"/>
    <s v="EUR"/>
    <n v="1433996746"/>
    <n v="1431404746"/>
    <b v="1"/>
    <n v="729"/>
    <b v="1"/>
    <s v="technology/hardware"/>
    <n v="2.0114999999999998"/>
    <n v="220.74100000000001"/>
    <x v="2"/>
  </r>
  <r>
    <x v="0"/>
    <x v="0"/>
    <s v="USD"/>
    <n v="1398052740"/>
    <n v="1394127585"/>
    <b v="1"/>
    <n v="454"/>
    <b v="1"/>
    <s v="technology/hardware"/>
    <n v="1.3348307999999998"/>
    <n v="73.504000000000005"/>
    <x v="2"/>
  </r>
  <r>
    <x v="0"/>
    <x v="0"/>
    <s v="USD"/>
    <n v="1427740319"/>
    <n v="1423855919"/>
    <b v="1"/>
    <n v="539"/>
    <b v="1"/>
    <s v="technology/hardware"/>
    <n v="1.2024900000000001"/>
    <n v="223.096"/>
    <x v="2"/>
  </r>
  <r>
    <x v="0"/>
    <x v="0"/>
    <s v="USD"/>
    <n v="1268690100"/>
    <n v="1265493806"/>
    <b v="1"/>
    <n v="79"/>
    <b v="1"/>
    <s v="technology/hardware"/>
    <n v="1.2616666666666667"/>
    <n v="47.911000000000001"/>
    <x v="2"/>
  </r>
  <r>
    <x v="0"/>
    <x v="0"/>
    <s v="USD"/>
    <n v="1409099481"/>
    <n v="1406507481"/>
    <b v="1"/>
    <n v="94"/>
    <b v="1"/>
    <s v="technology/hardware"/>
    <n v="3.6120000000000001"/>
    <n v="96.063999999999993"/>
    <x v="2"/>
  </r>
  <r>
    <x v="0"/>
    <x v="1"/>
    <s v="GBP"/>
    <n v="1354233296"/>
    <n v="1351641296"/>
    <b v="1"/>
    <n v="625"/>
    <b v="1"/>
    <s v="technology/hardware"/>
    <n v="2.26239013671875"/>
    <n v="118.614"/>
    <x v="2"/>
  </r>
  <r>
    <x v="0"/>
    <x v="9"/>
    <s v="EUR"/>
    <n v="1420765200"/>
    <n v="1417506853"/>
    <b v="1"/>
    <n v="508"/>
    <b v="1"/>
    <s v="technology/hardware"/>
    <n v="1.2035"/>
    <n v="118.455"/>
    <x v="2"/>
  </r>
  <r>
    <x v="0"/>
    <x v="0"/>
    <s v="USD"/>
    <n v="1481778000"/>
    <n v="1479216874"/>
    <b v="1"/>
    <n v="531"/>
    <b v="1"/>
    <s v="technology/hardware"/>
    <n v="3.0418799999999999"/>
    <n v="143.215"/>
    <x v="2"/>
  </r>
  <r>
    <x v="0"/>
    <x v="0"/>
    <s v="USD"/>
    <n v="1398477518"/>
    <n v="1395885518"/>
    <b v="1"/>
    <n v="158"/>
    <b v="1"/>
    <s v="technology/hardware"/>
    <n v="1.7867599999999999"/>
    <n v="282.71499999999997"/>
    <x v="2"/>
  </r>
  <r>
    <x v="0"/>
    <x v="0"/>
    <s v="USD"/>
    <n v="1430981880"/>
    <n v="1426216033"/>
    <b v="1"/>
    <n v="508"/>
    <b v="1"/>
    <s v="technology/hardware"/>
    <n v="3.868199871794872"/>
    <n v="593.93600000000004"/>
    <x v="2"/>
  </r>
  <r>
    <x v="0"/>
    <x v="0"/>
    <s v="USD"/>
    <n v="1450486800"/>
    <n v="1446562807"/>
    <b v="1"/>
    <n v="644"/>
    <b v="1"/>
    <s v="technology/hardware"/>
    <n v="2.1103642500000004"/>
    <n v="262.15699999999998"/>
    <x v="2"/>
  </r>
  <r>
    <x v="0"/>
    <x v="0"/>
    <s v="USD"/>
    <n v="1399668319"/>
    <n v="1397076319"/>
    <b v="1"/>
    <n v="848"/>
    <b v="1"/>
    <s v="technology/hardware"/>
    <n v="1.3166833333333334"/>
    <n v="46.581000000000003"/>
    <x v="2"/>
  </r>
  <r>
    <x v="0"/>
    <x v="0"/>
    <s v="USD"/>
    <n v="1388383353"/>
    <n v="1383195753"/>
    <b v="1"/>
    <n v="429"/>
    <b v="1"/>
    <s v="technology/hardware"/>
    <n v="3.0047639999999998"/>
    <n v="70.040999999999997"/>
    <x v="2"/>
  </r>
  <r>
    <x v="0"/>
    <x v="1"/>
    <s v="GBP"/>
    <n v="1372701600"/>
    <n v="1369895421"/>
    <b v="1"/>
    <n v="204"/>
    <b v="1"/>
    <s v="technology/hardware"/>
    <n v="4.2051249999999998"/>
    <n v="164.90700000000001"/>
    <x v="2"/>
  </r>
  <r>
    <x v="0"/>
    <x v="0"/>
    <s v="USD"/>
    <n v="1480568340"/>
    <n v="1477996325"/>
    <b v="1"/>
    <n v="379"/>
    <b v="1"/>
    <s v="technology/hardware"/>
    <n v="1.362168"/>
    <n v="449.26400000000001"/>
    <x v="2"/>
  </r>
  <r>
    <x v="0"/>
    <x v="0"/>
    <s v="USD"/>
    <n v="1384557303"/>
    <n v="1383257703"/>
    <b v="1"/>
    <n v="271"/>
    <b v="1"/>
    <s v="technology/hardware"/>
    <n v="2.4817133333333334"/>
    <n v="27.472999999999999"/>
    <x v="2"/>
  </r>
  <r>
    <x v="0"/>
    <x v="0"/>
    <s v="USD"/>
    <n v="1478785027"/>
    <n v="1476189427"/>
    <b v="0"/>
    <n v="120"/>
    <b v="1"/>
    <s v="technology/hardware"/>
    <n v="1.8186315789473684"/>
    <n v="143.97499999999999"/>
    <x v="2"/>
  </r>
  <r>
    <x v="0"/>
    <x v="0"/>
    <s v="USD"/>
    <n v="1453481974"/>
    <n v="1448297974"/>
    <b v="0"/>
    <n v="140"/>
    <b v="1"/>
    <s v="technology/hardware"/>
    <n v="1.2353000000000001"/>
    <n v="88.236000000000004"/>
    <x v="2"/>
  </r>
  <r>
    <x v="0"/>
    <x v="0"/>
    <s v="USD"/>
    <n v="1481432340"/>
    <n v="1476764077"/>
    <b v="0"/>
    <n v="193"/>
    <b v="1"/>
    <s v="technology/hardware"/>
    <n v="5.0620938628158845"/>
    <n v="36.326000000000001"/>
    <x v="2"/>
  </r>
  <r>
    <x v="0"/>
    <x v="0"/>
    <s v="USD"/>
    <n v="1434212714"/>
    <n v="1431620714"/>
    <b v="0"/>
    <n v="180"/>
    <b v="1"/>
    <s v="technology/hardware"/>
    <n v="1.0821333333333334"/>
    <n v="90.177999999999997"/>
    <x v="2"/>
  </r>
  <r>
    <x v="0"/>
    <x v="0"/>
    <s v="USD"/>
    <n v="1341799647"/>
    <n v="1339207647"/>
    <b v="0"/>
    <n v="263"/>
    <b v="1"/>
    <s v="technology/hardware"/>
    <n v="8.1918387755102042"/>
    <n v="152.624"/>
    <x v="2"/>
  </r>
  <r>
    <x v="0"/>
    <x v="0"/>
    <s v="USD"/>
    <n v="1369282044"/>
    <n v="1366690044"/>
    <b v="0"/>
    <n v="217"/>
    <b v="1"/>
    <s v="technology/hardware"/>
    <n v="1.2110000000000001"/>
    <n v="55.805999999999997"/>
    <x v="2"/>
  </r>
  <r>
    <x v="0"/>
    <x v="2"/>
    <s v="AUD"/>
    <n v="1429228800"/>
    <n v="1426714870"/>
    <b v="0"/>
    <n v="443"/>
    <b v="1"/>
    <s v="technology/hardware"/>
    <n v="1.0299897959183673"/>
    <n v="227.85300000000001"/>
    <x v="2"/>
  </r>
  <r>
    <x v="0"/>
    <x v="0"/>
    <s v="USD"/>
    <n v="1369323491"/>
    <n v="1366731491"/>
    <b v="0"/>
    <n v="1373"/>
    <b v="1"/>
    <s v="technology/hardware"/>
    <n v="1.4833229411764706"/>
    <n v="91.83"/>
    <x v="2"/>
  </r>
  <r>
    <x v="0"/>
    <x v="1"/>
    <s v="GBP"/>
    <n v="1386025140"/>
    <n v="1382963963"/>
    <b v="0"/>
    <n v="742"/>
    <b v="1"/>
    <s v="technology/hardware"/>
    <n v="1.2019070000000001"/>
    <n v="80.991"/>
    <x v="2"/>
  </r>
  <r>
    <x v="0"/>
    <x v="0"/>
    <s v="USD"/>
    <n v="1433036578"/>
    <n v="1429580578"/>
    <b v="0"/>
    <n v="170"/>
    <b v="1"/>
    <s v="technology/hardware"/>
    <n v="4.7327000000000004"/>
    <n v="278.39400000000001"/>
    <x v="2"/>
  </r>
  <r>
    <x v="0"/>
    <x v="0"/>
    <s v="USD"/>
    <n v="1388017937"/>
    <n v="1385425937"/>
    <b v="0"/>
    <n v="242"/>
    <b v="1"/>
    <s v="technology/hardware"/>
    <n v="1.303625"/>
    <n v="43.094999999999999"/>
    <x v="2"/>
  </r>
  <r>
    <x v="0"/>
    <x v="0"/>
    <s v="USD"/>
    <n v="1455933653"/>
    <n v="1452045653"/>
    <b v="0"/>
    <n v="541"/>
    <b v="1"/>
    <s v="technology/hardware"/>
    <n v="3.5304799999999998"/>
    <n v="326.29199999999997"/>
    <x v="2"/>
  </r>
  <r>
    <x v="0"/>
    <x v="0"/>
    <s v="USD"/>
    <n v="1448466551"/>
    <n v="1445870951"/>
    <b v="0"/>
    <n v="121"/>
    <b v="1"/>
    <s v="technology/hardware"/>
    <n v="1.0102"/>
    <n v="41.744"/>
    <x v="2"/>
  </r>
  <r>
    <x v="0"/>
    <x v="1"/>
    <s v="GBP"/>
    <n v="1399033810"/>
    <n v="1396441810"/>
    <b v="0"/>
    <n v="621"/>
    <b v="1"/>
    <s v="technology/hardware"/>
    <n v="1.1359142857142857"/>
    <n v="64.021000000000001"/>
    <x v="2"/>
  </r>
  <r>
    <x v="0"/>
    <x v="0"/>
    <s v="USD"/>
    <n v="1417579200"/>
    <n v="1415031043"/>
    <b v="0"/>
    <n v="101"/>
    <b v="1"/>
    <s v="technology/hardware"/>
    <n v="1.6741666666666666"/>
    <n v="99.454999999999998"/>
    <x v="2"/>
  </r>
  <r>
    <x v="0"/>
    <x v="0"/>
    <s v="USD"/>
    <n v="1366222542"/>
    <n v="1363630542"/>
    <b v="0"/>
    <n v="554"/>
    <b v="1"/>
    <s v="technology/hardware"/>
    <n v="1.5345200000000001"/>
    <n v="138.495"/>
    <x v="2"/>
  </r>
  <r>
    <x v="0"/>
    <x v="1"/>
    <s v="GBP"/>
    <n v="1456487532"/>
    <n v="1453895532"/>
    <b v="0"/>
    <n v="666"/>
    <b v="1"/>
    <s v="technology/hardware"/>
    <n v="2.022322"/>
    <n v="45.548000000000002"/>
    <x v="2"/>
  </r>
  <r>
    <x v="0"/>
    <x v="1"/>
    <s v="GBP"/>
    <n v="1425326400"/>
    <n v="1421916830"/>
    <b v="0"/>
    <n v="410"/>
    <b v="1"/>
    <s v="technology/hardware"/>
    <n v="1.6828125"/>
    <n v="10.507"/>
    <x v="2"/>
  </r>
  <r>
    <x v="0"/>
    <x v="0"/>
    <s v="USD"/>
    <n v="1454277540"/>
    <n v="1450880854"/>
    <b v="0"/>
    <n v="375"/>
    <b v="1"/>
    <s v="technology/hardware"/>
    <n v="1.4345666666666668"/>
    <n v="114.765"/>
    <x v="2"/>
  </r>
  <r>
    <x v="0"/>
    <x v="0"/>
    <s v="USD"/>
    <n v="1406129150"/>
    <n v="1400945150"/>
    <b v="0"/>
    <n v="1364"/>
    <b v="1"/>
    <s v="technology/hardware"/>
    <n v="1.964"/>
    <n v="35.997"/>
    <x v="2"/>
  </r>
  <r>
    <x v="0"/>
    <x v="0"/>
    <s v="USD"/>
    <n v="1483208454"/>
    <n v="1480616454"/>
    <b v="0"/>
    <n v="35"/>
    <b v="1"/>
    <s v="technology/hardware"/>
    <n v="1.0791999999999999"/>
    <n v="154.17099999999999"/>
    <x v="2"/>
  </r>
  <r>
    <x v="0"/>
    <x v="8"/>
    <s v="DKK"/>
    <n v="1458807098"/>
    <n v="1456218698"/>
    <b v="0"/>
    <n v="203"/>
    <b v="1"/>
    <s v="technology/hardware"/>
    <n v="1.14977"/>
    <n v="566.38900000000001"/>
    <x v="2"/>
  </r>
  <r>
    <x v="0"/>
    <x v="12"/>
    <s v="EUR"/>
    <n v="1463333701"/>
    <n v="1460482501"/>
    <b v="0"/>
    <n v="49"/>
    <b v="1"/>
    <s v="technology/hardware"/>
    <n v="1.4804999999999999"/>
    <n v="120.857"/>
    <x v="2"/>
  </r>
  <r>
    <x v="0"/>
    <x v="0"/>
    <s v="USD"/>
    <n v="1370001600"/>
    <n v="1366879523"/>
    <b v="0"/>
    <n v="5812"/>
    <b v="1"/>
    <s v="technology/hardware"/>
    <n v="1.9116676082790633"/>
    <n v="86.164000000000001"/>
    <x v="2"/>
  </r>
  <r>
    <x v="0"/>
    <x v="1"/>
    <s v="GBP"/>
    <n v="1387958429"/>
    <n v="1385366429"/>
    <b v="0"/>
    <n v="1556"/>
    <b v="1"/>
    <s v="technology/hardware"/>
    <n v="1.99215125"/>
    <n v="51.212000000000003"/>
    <x v="2"/>
  </r>
  <r>
    <x v="0"/>
    <x v="0"/>
    <s v="USD"/>
    <n v="1408818683"/>
    <n v="1406226683"/>
    <b v="0"/>
    <n v="65"/>
    <b v="1"/>
    <s v="technology/hardware"/>
    <n v="2.1859999999999999"/>
    <n v="67.262"/>
    <x v="2"/>
  </r>
  <r>
    <x v="0"/>
    <x v="1"/>
    <s v="GBP"/>
    <n v="1432499376"/>
    <n v="1429648176"/>
    <b v="0"/>
    <n v="10"/>
    <b v="1"/>
    <s v="technology/hardware"/>
    <n v="1.2686868686868686"/>
    <n v="62.8"/>
    <x v="2"/>
  </r>
  <r>
    <x v="0"/>
    <x v="0"/>
    <s v="USD"/>
    <n v="1476994315"/>
    <n v="1474402315"/>
    <b v="0"/>
    <n v="76"/>
    <b v="1"/>
    <s v="technology/hardware"/>
    <n v="1.0522388"/>
    <n v="346.13099999999997"/>
    <x v="2"/>
  </r>
  <r>
    <x v="0"/>
    <x v="0"/>
    <s v="USD"/>
    <n v="1451776791"/>
    <n v="1449098391"/>
    <b v="0"/>
    <n v="263"/>
    <b v="1"/>
    <s v="technology/hardware"/>
    <n v="1.2840666000000001"/>
    <n v="244.119"/>
    <x v="2"/>
  </r>
  <r>
    <x v="0"/>
    <x v="12"/>
    <s v="EUR"/>
    <n v="1467128723"/>
    <n v="1464536723"/>
    <b v="0"/>
    <n v="1530"/>
    <b v="1"/>
    <s v="technology/hardware"/>
    <n v="3.1732719999999999"/>
    <n v="259.25400000000002"/>
    <x v="2"/>
  </r>
  <r>
    <x v="0"/>
    <x v="0"/>
    <s v="USD"/>
    <n v="1475390484"/>
    <n v="1471502484"/>
    <b v="0"/>
    <n v="278"/>
    <b v="1"/>
    <s v="technology/hardware"/>
    <n v="2.8073000000000001"/>
    <n v="201.964"/>
    <x v="2"/>
  </r>
  <r>
    <x v="0"/>
    <x v="0"/>
    <s v="USD"/>
    <n v="1462629432"/>
    <n v="1460037432"/>
    <b v="0"/>
    <n v="350"/>
    <b v="1"/>
    <s v="technology/hardware"/>
    <n v="1.1073146853146854"/>
    <n v="226.209"/>
    <x v="2"/>
  </r>
  <r>
    <x v="0"/>
    <x v="0"/>
    <s v="USD"/>
    <n v="1431100918"/>
    <n v="1427212918"/>
    <b v="0"/>
    <n v="470"/>
    <b v="1"/>
    <s v="technology/hardware"/>
    <n v="1.5260429999999998"/>
    <n v="324.69"/>
    <x v="2"/>
  </r>
  <r>
    <x v="0"/>
    <x v="0"/>
    <s v="USD"/>
    <n v="1462564182"/>
    <n v="1459972182"/>
    <b v="0"/>
    <n v="3"/>
    <b v="1"/>
    <s v="technology/hardware"/>
    <n v="1.0249999999999999"/>
    <n v="205"/>
    <x v="2"/>
  </r>
  <r>
    <x v="0"/>
    <x v="0"/>
    <s v="USD"/>
    <n v="1374769288"/>
    <n v="1372177288"/>
    <b v="0"/>
    <n v="8200"/>
    <b v="1"/>
    <s v="technology/hardware"/>
    <n v="16.783738373837384"/>
    <n v="20.466000000000001"/>
    <x v="2"/>
  </r>
  <r>
    <x v="0"/>
    <x v="1"/>
    <s v="GBP"/>
    <n v="1406149689"/>
    <n v="1402693689"/>
    <b v="0"/>
    <n v="8359"/>
    <b v="1"/>
    <s v="technology/hardware"/>
    <n v="5.4334915642458101"/>
    <n v="116.35299999999999"/>
    <x v="2"/>
  </r>
  <r>
    <x v="0"/>
    <x v="0"/>
    <s v="USD"/>
    <n v="1433538000"/>
    <n v="1428541276"/>
    <b v="0"/>
    <n v="188"/>
    <b v="1"/>
    <s v="technology/hardware"/>
    <n v="1.1550800000000001"/>
    <n v="307.202"/>
    <x v="2"/>
  </r>
  <r>
    <x v="0"/>
    <x v="3"/>
    <s v="EUR"/>
    <n v="1482085857"/>
    <n v="1479493857"/>
    <b v="0"/>
    <n v="48"/>
    <b v="1"/>
    <s v="technology/hardware"/>
    <n v="1.3120499999999999"/>
    <n v="546.68799999999999"/>
    <x v="2"/>
  </r>
  <r>
    <x v="0"/>
    <x v="1"/>
    <s v="GBP"/>
    <n v="1435258800"/>
    <n v="1432659793"/>
    <b v="0"/>
    <n v="607"/>
    <b v="1"/>
    <s v="technology/hardware"/>
    <n v="2.8816999999999999"/>
    <n v="47.473999999999997"/>
    <x v="2"/>
  </r>
  <r>
    <x v="0"/>
    <x v="0"/>
    <s v="USD"/>
    <n v="1447286300"/>
    <n v="1444690700"/>
    <b v="0"/>
    <n v="50"/>
    <b v="1"/>
    <s v="technology/hardware"/>
    <n v="5.0780000000000003"/>
    <n v="101.56"/>
    <x v="2"/>
  </r>
  <r>
    <x v="0"/>
    <x v="0"/>
    <s v="USD"/>
    <n v="1337144340"/>
    <n v="1333597555"/>
    <b v="0"/>
    <n v="55"/>
    <b v="1"/>
    <s v="music/indie rock"/>
    <n v="1.1457142857142857"/>
    <n v="72.909000000000006"/>
    <x v="4"/>
  </r>
  <r>
    <x v="0"/>
    <x v="0"/>
    <s v="USD"/>
    <n v="1322106796"/>
    <n v="1316919196"/>
    <b v="0"/>
    <n v="38"/>
    <b v="1"/>
    <s v="music/indie rock"/>
    <n v="1.1073333333333333"/>
    <n v="43.710999999999999"/>
    <x v="4"/>
  </r>
  <r>
    <x v="0"/>
    <x v="0"/>
    <s v="USD"/>
    <n v="1338830395"/>
    <n v="1336238395"/>
    <b v="0"/>
    <n v="25"/>
    <b v="1"/>
    <s v="music/indie rock"/>
    <n v="1.1333333333333333"/>
    <n v="34"/>
    <x v="4"/>
  </r>
  <r>
    <x v="0"/>
    <x v="0"/>
    <s v="USD"/>
    <n v="1399186740"/>
    <n v="1396468782"/>
    <b v="0"/>
    <n v="46"/>
    <b v="1"/>
    <s v="music/indie rock"/>
    <n v="1.0833333333333333"/>
    <n v="70.652000000000001"/>
    <x v="4"/>
  </r>
  <r>
    <x v="0"/>
    <x v="0"/>
    <s v="USD"/>
    <n v="1342382587"/>
    <n v="1339790587"/>
    <b v="0"/>
    <n v="83"/>
    <b v="1"/>
    <s v="music/indie rock"/>
    <n v="1.2353333333333334"/>
    <n v="89.301000000000002"/>
    <x v="4"/>
  </r>
  <r>
    <x v="0"/>
    <x v="0"/>
    <s v="USD"/>
    <n v="1323838740"/>
    <n v="1321200332"/>
    <b v="0"/>
    <n v="35"/>
    <b v="1"/>
    <s v="music/indie rock"/>
    <n v="1.0069999999999999"/>
    <n v="115.086"/>
    <x v="4"/>
  </r>
  <r>
    <x v="0"/>
    <x v="0"/>
    <s v="USD"/>
    <n v="1315457658"/>
    <n v="1312865658"/>
    <b v="0"/>
    <n v="25"/>
    <b v="1"/>
    <s v="music/indie rock"/>
    <n v="1.0353333333333334"/>
    <n v="62.12"/>
    <x v="4"/>
  </r>
  <r>
    <x v="0"/>
    <x v="0"/>
    <s v="USD"/>
    <n v="1284177540"/>
    <n v="1281028152"/>
    <b v="0"/>
    <n v="75"/>
    <b v="1"/>
    <s v="music/indie rock"/>
    <n v="1.1551066666666667"/>
    <n v="46.204000000000001"/>
    <x v="4"/>
  </r>
  <r>
    <x v="0"/>
    <x v="0"/>
    <s v="USD"/>
    <n v="1375408194"/>
    <n v="1372384194"/>
    <b v="0"/>
    <n v="62"/>
    <b v="1"/>
    <s v="music/indie rock"/>
    <n v="1.2040040000000001"/>
    <n v="48.548999999999999"/>
    <x v="4"/>
  </r>
  <r>
    <x v="0"/>
    <x v="0"/>
    <s v="USD"/>
    <n v="1361696955"/>
    <n v="1359104955"/>
    <b v="0"/>
    <n v="160"/>
    <b v="1"/>
    <s v="music/indie rock"/>
    <n v="1.1504037499999999"/>
    <n v="57.52"/>
    <x v="4"/>
  </r>
  <r>
    <x v="0"/>
    <x v="0"/>
    <s v="USD"/>
    <n v="1299009600"/>
    <n v="1294818278"/>
    <b v="0"/>
    <n v="246"/>
    <b v="1"/>
    <s v="music/indie rock"/>
    <n v="1.2046777777777777"/>
    <n v="88.147000000000006"/>
    <x v="4"/>
  </r>
  <r>
    <x v="0"/>
    <x v="0"/>
    <s v="USD"/>
    <n v="1318006732"/>
    <n v="1312822732"/>
    <b v="0"/>
    <n v="55"/>
    <b v="1"/>
    <s v="music/indie rock"/>
    <n v="1.0128333333333333"/>
    <n v="110.491"/>
    <x v="4"/>
  </r>
  <r>
    <x v="0"/>
    <x v="0"/>
    <s v="USD"/>
    <n v="1356211832"/>
    <n v="1351024232"/>
    <b v="0"/>
    <n v="23"/>
    <b v="1"/>
    <s v="music/indie rock"/>
    <n v="1.0246666666666666"/>
    <n v="66.825999999999993"/>
    <x v="4"/>
  </r>
  <r>
    <x v="0"/>
    <x v="0"/>
    <s v="USD"/>
    <n v="1330916400"/>
    <n v="1327969730"/>
    <b v="0"/>
    <n v="72"/>
    <b v="1"/>
    <s v="music/indie rock"/>
    <n v="1.2054285714285715"/>
    <n v="58.597000000000001"/>
    <x v="4"/>
  </r>
  <r>
    <x v="0"/>
    <x v="0"/>
    <s v="USD"/>
    <n v="1317576973"/>
    <n v="1312392973"/>
    <b v="0"/>
    <n v="22"/>
    <b v="1"/>
    <s v="music/indie rock"/>
    <n v="1"/>
    <n v="113.636"/>
    <x v="4"/>
  </r>
  <r>
    <x v="0"/>
    <x v="0"/>
    <s v="USD"/>
    <n v="1351223940"/>
    <n v="1349892735"/>
    <b v="0"/>
    <n v="14"/>
    <b v="1"/>
    <s v="music/indie rock"/>
    <n v="1.0166666666666666"/>
    <n v="43.570999999999998"/>
    <x v="4"/>
  </r>
  <r>
    <x v="0"/>
    <x v="0"/>
    <s v="USD"/>
    <n v="1322751735"/>
    <n v="1317564135"/>
    <b v="0"/>
    <n v="38"/>
    <b v="1"/>
    <s v="music/indie rock"/>
    <n v="1"/>
    <n v="78.947000000000003"/>
    <x v="4"/>
  </r>
  <r>
    <x v="0"/>
    <x v="0"/>
    <s v="USD"/>
    <n v="1331174635"/>
    <n v="1328582635"/>
    <b v="0"/>
    <n v="32"/>
    <b v="1"/>
    <s v="music/indie rock"/>
    <n v="1.0033333333333334"/>
    <n v="188.125"/>
    <x v="4"/>
  </r>
  <r>
    <x v="0"/>
    <x v="0"/>
    <s v="USD"/>
    <n v="1435808400"/>
    <n v="1434650084"/>
    <b v="0"/>
    <n v="63"/>
    <b v="1"/>
    <s v="music/indie rock"/>
    <n v="1.3236666666666668"/>
    <n v="63.031999999999996"/>
    <x v="4"/>
  </r>
  <r>
    <x v="0"/>
    <x v="0"/>
    <s v="USD"/>
    <n v="1341028740"/>
    <n v="1339704141"/>
    <b v="0"/>
    <n v="27"/>
    <b v="1"/>
    <s v="music/indie rock"/>
    <n v="1.3666666666666667"/>
    <n v="30.37"/>
    <x v="4"/>
  </r>
  <r>
    <x v="0"/>
    <x v="0"/>
    <s v="USD"/>
    <n v="1329104114"/>
    <n v="1323920114"/>
    <b v="0"/>
    <n v="44"/>
    <b v="1"/>
    <s v="music/indie rock"/>
    <n v="1.1325000000000001"/>
    <n v="51.476999999999997"/>
    <x v="4"/>
  </r>
  <r>
    <x v="0"/>
    <x v="0"/>
    <s v="USD"/>
    <n v="1304628648"/>
    <n v="1302036648"/>
    <b v="0"/>
    <n v="38"/>
    <b v="1"/>
    <s v="music/indie rock"/>
    <n v="1.36"/>
    <n v="35.789000000000001"/>
    <x v="4"/>
  </r>
  <r>
    <x v="0"/>
    <x v="0"/>
    <s v="USD"/>
    <n v="1352488027"/>
    <n v="1349892427"/>
    <b v="0"/>
    <n v="115"/>
    <b v="1"/>
    <s v="music/indie rock"/>
    <n v="1.4612318374694613"/>
    <n v="98.816999999999993"/>
    <x v="4"/>
  </r>
  <r>
    <x v="0"/>
    <x v="0"/>
    <s v="USD"/>
    <n v="1369958400"/>
    <n v="1367286434"/>
    <b v="0"/>
    <n v="37"/>
    <b v="1"/>
    <s v="music/indie rock"/>
    <n v="1.2949999999999999"/>
    <n v="28"/>
    <x v="4"/>
  </r>
  <r>
    <x v="0"/>
    <x v="0"/>
    <s v="USD"/>
    <n v="1416542400"/>
    <n v="1415472953"/>
    <b v="0"/>
    <n v="99"/>
    <b v="1"/>
    <s v="music/indie rock"/>
    <n v="2.54"/>
    <n v="51.313000000000002"/>
    <x v="4"/>
  </r>
  <r>
    <x v="0"/>
    <x v="0"/>
    <s v="USD"/>
    <n v="1359176974"/>
    <n v="1356584974"/>
    <b v="0"/>
    <n v="44"/>
    <b v="1"/>
    <s v="music/indie rock"/>
    <n v="1.0704545454545455"/>
    <n v="53.523000000000003"/>
    <x v="4"/>
  </r>
  <r>
    <x v="0"/>
    <x v="0"/>
    <s v="USD"/>
    <n v="1415815393"/>
    <n v="1413997393"/>
    <b v="0"/>
    <n v="58"/>
    <b v="1"/>
    <s v="music/indie rock"/>
    <n v="1.0773299999999999"/>
    <n v="37.149000000000001"/>
    <x v="4"/>
  </r>
  <r>
    <x v="0"/>
    <x v="0"/>
    <s v="USD"/>
    <n v="1347249300"/>
    <n v="1344917580"/>
    <b v="0"/>
    <n v="191"/>
    <b v="1"/>
    <s v="music/indie rock"/>
    <n v="1.0731250000000001"/>
    <n v="89.894999999999996"/>
    <x v="4"/>
  </r>
  <r>
    <x v="0"/>
    <x v="0"/>
    <s v="USD"/>
    <n v="1436115617"/>
    <n v="1433523617"/>
    <b v="0"/>
    <n v="40"/>
    <b v="1"/>
    <s v="music/indie rock"/>
    <n v="1.06525"/>
    <n v="106.52500000000001"/>
    <x v="4"/>
  </r>
  <r>
    <x v="0"/>
    <x v="0"/>
    <s v="USD"/>
    <n v="1401253140"/>
    <n v="1398873969"/>
    <b v="0"/>
    <n v="38"/>
    <b v="1"/>
    <s v="music/indie rock"/>
    <n v="1.0035000000000001"/>
    <n v="52.816000000000003"/>
    <x v="4"/>
  </r>
  <r>
    <x v="0"/>
    <x v="0"/>
    <s v="USD"/>
    <n v="1313370000"/>
    <n v="1307594625"/>
    <b v="0"/>
    <n v="39"/>
    <b v="1"/>
    <s v="music/indie rock"/>
    <n v="1.0649999999999999"/>
    <n v="54.615000000000002"/>
    <x v="4"/>
  </r>
  <r>
    <x v="0"/>
    <x v="0"/>
    <s v="USD"/>
    <n v="1366064193"/>
    <n v="1364854593"/>
    <b v="0"/>
    <n v="11"/>
    <b v="1"/>
    <s v="music/indie rock"/>
    <n v="1"/>
    <n v="27.273"/>
    <x v="4"/>
  </r>
  <r>
    <x v="0"/>
    <x v="0"/>
    <s v="USD"/>
    <n v="1411505176"/>
    <n v="1408481176"/>
    <b v="0"/>
    <n v="107"/>
    <b v="1"/>
    <s v="music/indie rock"/>
    <n v="1.0485714285714285"/>
    <n v="68.597999999999999"/>
    <x v="4"/>
  </r>
  <r>
    <x v="0"/>
    <x v="0"/>
    <s v="USD"/>
    <n v="1291870740"/>
    <n v="1286480070"/>
    <b v="0"/>
    <n v="147"/>
    <b v="1"/>
    <s v="music/indie rock"/>
    <n v="1.0469999999999999"/>
    <n v="35.612000000000002"/>
    <x v="4"/>
  </r>
  <r>
    <x v="0"/>
    <x v="0"/>
    <s v="USD"/>
    <n v="1298167001"/>
    <n v="1295575001"/>
    <b v="0"/>
    <n v="36"/>
    <b v="1"/>
    <s v="music/indie rock"/>
    <n v="2.2566666666666668"/>
    <n v="94.028000000000006"/>
    <x v="4"/>
  </r>
  <r>
    <x v="0"/>
    <x v="0"/>
    <s v="USD"/>
    <n v="1349203203"/>
    <n v="1345056003"/>
    <b v="0"/>
    <n v="92"/>
    <b v="1"/>
    <s v="music/indie rock"/>
    <n v="1.0090416666666666"/>
    <n v="526.45699999999999"/>
    <x v="4"/>
  </r>
  <r>
    <x v="0"/>
    <x v="0"/>
    <s v="USD"/>
    <n v="1445921940"/>
    <n v="1444699549"/>
    <b v="0"/>
    <n v="35"/>
    <b v="1"/>
    <s v="music/indie rock"/>
    <n v="1.4775"/>
    <n v="50.656999999999996"/>
    <x v="4"/>
  </r>
  <r>
    <x v="0"/>
    <x v="0"/>
    <s v="USD"/>
    <n v="1311538136"/>
    <n v="1308946136"/>
    <b v="0"/>
    <n v="17"/>
    <b v="1"/>
    <s v="music/indie rock"/>
    <n v="1.3461099999999999"/>
    <n v="79.183000000000007"/>
    <x v="4"/>
  </r>
  <r>
    <x v="0"/>
    <x v="0"/>
    <s v="USD"/>
    <n v="1345086445"/>
    <n v="1342494445"/>
    <b v="0"/>
    <n v="22"/>
    <b v="1"/>
    <s v="music/indie rock"/>
    <n v="1.0075000000000001"/>
    <n v="91.590999999999994"/>
    <x v="4"/>
  </r>
  <r>
    <x v="0"/>
    <x v="0"/>
    <s v="USD"/>
    <n v="1388617736"/>
    <n v="1384384136"/>
    <b v="0"/>
    <n v="69"/>
    <b v="1"/>
    <s v="music/indie rock"/>
    <n v="1.00880375"/>
    <n v="116.96299999999999"/>
    <x v="4"/>
  </r>
  <r>
    <x v="2"/>
    <x v="16"/>
    <s v="CHF"/>
    <n v="1484156948"/>
    <n v="1481564948"/>
    <b v="0"/>
    <n v="10"/>
    <b v="0"/>
    <s v="games/video games"/>
    <n v="5.6800000000000002E-3"/>
    <n v="28.4"/>
    <x v="6"/>
  </r>
  <r>
    <x v="2"/>
    <x v="14"/>
    <s v="MXN"/>
    <n v="1483773169"/>
    <n v="1481181169"/>
    <b v="0"/>
    <n v="3"/>
    <b v="0"/>
    <s v="games/video games"/>
    <n v="3.875E-3"/>
    <n v="103.333"/>
    <x v="6"/>
  </r>
  <r>
    <x v="2"/>
    <x v="0"/>
    <s v="USD"/>
    <n v="1268636340"/>
    <n v="1263982307"/>
    <b v="0"/>
    <n v="5"/>
    <b v="0"/>
    <s v="games/video games"/>
    <n v="0.1"/>
    <n v="10"/>
    <x v="6"/>
  </r>
  <r>
    <x v="2"/>
    <x v="0"/>
    <s v="USD"/>
    <n v="1291093200"/>
    <n v="1286930435"/>
    <b v="0"/>
    <n v="5"/>
    <b v="0"/>
    <s v="games/video games"/>
    <n v="0.10454545454545454"/>
    <n v="23"/>
    <x v="6"/>
  </r>
  <r>
    <x v="2"/>
    <x v="0"/>
    <s v="USD"/>
    <n v="1438734833"/>
    <n v="1436142833"/>
    <b v="0"/>
    <n v="27"/>
    <b v="0"/>
    <s v="games/video games"/>
    <n v="1.4200000000000001E-2"/>
    <n v="31.556000000000001"/>
    <x v="6"/>
  </r>
  <r>
    <x v="2"/>
    <x v="0"/>
    <s v="USD"/>
    <n v="1418080887"/>
    <n v="1415488887"/>
    <b v="0"/>
    <n v="2"/>
    <b v="0"/>
    <s v="games/video games"/>
    <n v="5.0000000000000001E-4"/>
    <n v="5"/>
    <x v="6"/>
  </r>
  <r>
    <x v="2"/>
    <x v="1"/>
    <s v="GBP"/>
    <n v="1426158463"/>
    <n v="1423570063"/>
    <b v="0"/>
    <n v="236"/>
    <b v="0"/>
    <s v="games/video games"/>
    <n v="0.28842857142857142"/>
    <n v="34.22"/>
    <x v="6"/>
  </r>
  <r>
    <x v="2"/>
    <x v="5"/>
    <s v="CAD"/>
    <n v="1411324369"/>
    <n v="1406140369"/>
    <b v="0"/>
    <n v="1"/>
    <b v="0"/>
    <s v="games/video games"/>
    <n v="1.6666666666666668E-3"/>
    <n v="25"/>
    <x v="6"/>
  </r>
  <r>
    <x v="2"/>
    <x v="0"/>
    <s v="USD"/>
    <n v="1457570100"/>
    <n v="1454978100"/>
    <b v="0"/>
    <n v="12"/>
    <b v="0"/>
    <s v="games/video games"/>
    <n v="0.11799999999999999"/>
    <n v="19.667000000000002"/>
    <x v="6"/>
  </r>
  <r>
    <x v="2"/>
    <x v="0"/>
    <s v="USD"/>
    <n v="1408154663"/>
    <n v="1405130663"/>
    <b v="0"/>
    <n v="4"/>
    <b v="0"/>
    <s v="games/video games"/>
    <n v="2.0238095238095236E-3"/>
    <n v="21.25"/>
    <x v="6"/>
  </r>
  <r>
    <x v="2"/>
    <x v="0"/>
    <s v="USD"/>
    <n v="1436677091"/>
    <n v="1434085091"/>
    <b v="0"/>
    <n v="3"/>
    <b v="0"/>
    <s v="games/video games"/>
    <n v="0.05"/>
    <n v="8.3330000000000002"/>
    <x v="6"/>
  </r>
  <r>
    <x v="2"/>
    <x v="0"/>
    <s v="USD"/>
    <n v="1391427692"/>
    <n v="1388835692"/>
    <b v="0"/>
    <n v="99"/>
    <b v="0"/>
    <s v="games/video games"/>
    <n v="2.1129899999999997E-2"/>
    <n v="21.343"/>
    <x v="6"/>
  </r>
  <r>
    <x v="2"/>
    <x v="0"/>
    <s v="USD"/>
    <n v="1303628340"/>
    <n v="1300328399"/>
    <b v="0"/>
    <n v="3"/>
    <b v="0"/>
    <s v="games/video games"/>
    <n v="1.6E-2"/>
    <n v="5.3330000000000002"/>
    <x v="6"/>
  </r>
  <r>
    <x v="2"/>
    <x v="0"/>
    <s v="USD"/>
    <n v="1367097391"/>
    <n v="1364505391"/>
    <b v="0"/>
    <n v="3"/>
    <b v="0"/>
    <s v="games/video games"/>
    <n v="1.7333333333333333E-2"/>
    <n v="34.667000000000002"/>
    <x v="6"/>
  </r>
  <r>
    <x v="2"/>
    <x v="0"/>
    <s v="USD"/>
    <n v="1349392033"/>
    <n v="1346800033"/>
    <b v="0"/>
    <n v="22"/>
    <b v="0"/>
    <s v="games/video games"/>
    <n v="9.5600000000000004E-2"/>
    <n v="21.727"/>
    <x v="6"/>
  </r>
  <r>
    <x v="2"/>
    <x v="0"/>
    <s v="USD"/>
    <n v="1382184786"/>
    <n v="1379592786"/>
    <b v="0"/>
    <n v="4"/>
    <b v="0"/>
    <s v="games/video games"/>
    <n v="5.9612499999999998E-4"/>
    <n v="11.923"/>
    <x v="6"/>
  </r>
  <r>
    <x v="2"/>
    <x v="5"/>
    <s v="CAD"/>
    <n v="1417804229"/>
    <n v="1415212229"/>
    <b v="0"/>
    <n v="534"/>
    <b v="0"/>
    <s v="games/video games"/>
    <n v="0.28405999999999998"/>
    <n v="26.597000000000001"/>
    <x v="6"/>
  </r>
  <r>
    <x v="2"/>
    <x v="1"/>
    <s v="GBP"/>
    <n v="1383959939"/>
    <n v="1381364339"/>
    <b v="0"/>
    <n v="12"/>
    <b v="0"/>
    <s v="games/video games"/>
    <n v="0.128"/>
    <n v="10.667"/>
    <x v="6"/>
  </r>
  <r>
    <x v="2"/>
    <x v="0"/>
    <s v="USD"/>
    <n v="1478196008"/>
    <n v="1475604008"/>
    <b v="0"/>
    <n v="56"/>
    <b v="0"/>
    <s v="games/video games"/>
    <n v="5.4199999999999998E-2"/>
    <n v="29.036000000000001"/>
    <x v="6"/>
  </r>
  <r>
    <x v="2"/>
    <x v="0"/>
    <s v="USD"/>
    <n v="1357934424"/>
    <n v="1355342424"/>
    <b v="0"/>
    <n v="11"/>
    <b v="0"/>
    <s v="games/video games"/>
    <n v="1.1199999999999999E-3"/>
    <n v="50.908999999999999"/>
    <x v="6"/>
  </r>
  <r>
    <x v="2"/>
    <x v="0"/>
    <s v="USD"/>
    <n v="1415947159"/>
    <n v="1413351559"/>
    <b v="0"/>
    <n v="0"/>
    <b v="0"/>
    <s v="games/video games"/>
    <n v="0"/>
    <n v="0"/>
    <x v="6"/>
  </r>
  <r>
    <x v="2"/>
    <x v="12"/>
    <s v="EUR"/>
    <n v="1451494210"/>
    <n v="1449075010"/>
    <b v="0"/>
    <n v="12"/>
    <b v="0"/>
    <s v="games/video games"/>
    <n v="5.7238095238095241E-2"/>
    <n v="50.082999999999998"/>
    <x v="6"/>
  </r>
  <r>
    <x v="2"/>
    <x v="0"/>
    <s v="USD"/>
    <n v="1279738800"/>
    <n v="1275599812"/>
    <b v="0"/>
    <n v="5"/>
    <b v="0"/>
    <s v="games/video games"/>
    <n v="0.1125"/>
    <n v="45"/>
    <x v="6"/>
  </r>
  <r>
    <x v="2"/>
    <x v="0"/>
    <s v="USD"/>
    <n v="1379164040"/>
    <n v="1376399240"/>
    <b v="0"/>
    <n v="24"/>
    <b v="0"/>
    <s v="games/video games"/>
    <n v="1.7098591549295775E-2"/>
    <n v="25.292000000000002"/>
    <x v="6"/>
  </r>
  <r>
    <x v="2"/>
    <x v="0"/>
    <s v="USD"/>
    <n v="1385534514"/>
    <n v="1382938914"/>
    <b v="0"/>
    <n v="89"/>
    <b v="0"/>
    <s v="games/video games"/>
    <n v="0.30433333333333334"/>
    <n v="51.292000000000002"/>
    <x v="6"/>
  </r>
  <r>
    <x v="2"/>
    <x v="0"/>
    <s v="USD"/>
    <n v="1455207510"/>
    <n v="1453997910"/>
    <b v="0"/>
    <n v="1"/>
    <b v="0"/>
    <s v="games/video games"/>
    <n v="2.0000000000000001E-4"/>
    <n v="1"/>
    <x v="6"/>
  </r>
  <r>
    <x v="2"/>
    <x v="0"/>
    <s v="USD"/>
    <n v="1416125148"/>
    <n v="1413356748"/>
    <b v="0"/>
    <n v="55"/>
    <b v="0"/>
    <s v="games/video games"/>
    <n v="6.9641025641025639E-3"/>
    <n v="49.381999999999998"/>
    <x v="6"/>
  </r>
  <r>
    <x v="2"/>
    <x v="1"/>
    <s v="GBP"/>
    <n v="1427992582"/>
    <n v="1425404182"/>
    <b v="0"/>
    <n v="2"/>
    <b v="0"/>
    <s v="games/video games"/>
    <n v="0.02"/>
    <n v="1"/>
    <x v="6"/>
  </r>
  <r>
    <x v="2"/>
    <x v="0"/>
    <s v="USD"/>
    <n v="1280534400"/>
    <n v="1277512556"/>
    <b v="0"/>
    <n v="0"/>
    <b v="0"/>
    <s v="games/video games"/>
    <n v="0"/>
    <n v="0"/>
    <x v="6"/>
  </r>
  <r>
    <x v="2"/>
    <x v="10"/>
    <s v="NOK"/>
    <n v="1468392599"/>
    <n v="1465800599"/>
    <b v="0"/>
    <n v="4"/>
    <b v="0"/>
    <s v="games/video games"/>
    <n v="8.0999999999999996E-3"/>
    <n v="101.25"/>
    <x v="6"/>
  </r>
  <r>
    <x v="2"/>
    <x v="0"/>
    <s v="USD"/>
    <n v="1467231614"/>
    <n v="1464639614"/>
    <b v="0"/>
    <n v="6"/>
    <b v="0"/>
    <s v="games/video games"/>
    <n v="2.6222222222222224E-3"/>
    <n v="19.667000000000002"/>
    <x v="6"/>
  </r>
  <r>
    <x v="2"/>
    <x v="0"/>
    <s v="USD"/>
    <n v="1394909909"/>
    <n v="1392321509"/>
    <b v="0"/>
    <n v="4"/>
    <b v="0"/>
    <s v="games/video games"/>
    <n v="1.6666666666666668E-3"/>
    <n v="12.5"/>
    <x v="6"/>
  </r>
  <r>
    <x v="2"/>
    <x v="0"/>
    <s v="USD"/>
    <n v="1420876740"/>
    <n v="1417470718"/>
    <b v="0"/>
    <n v="4"/>
    <b v="0"/>
    <s v="games/video games"/>
    <n v="9.1244548809124457E-5"/>
    <n v="8.5"/>
    <x v="6"/>
  </r>
  <r>
    <x v="2"/>
    <x v="0"/>
    <s v="USD"/>
    <n v="1390921827"/>
    <n v="1389193827"/>
    <b v="0"/>
    <n v="2"/>
    <b v="0"/>
    <s v="games/video games"/>
    <n v="8.0000000000000002E-3"/>
    <n v="1"/>
    <x v="6"/>
  </r>
  <r>
    <x v="2"/>
    <x v="1"/>
    <s v="GBP"/>
    <n v="1459443385"/>
    <n v="1456854985"/>
    <b v="0"/>
    <n v="5"/>
    <b v="0"/>
    <s v="games/video games"/>
    <n v="2.3E-2"/>
    <n v="23"/>
    <x v="6"/>
  </r>
  <r>
    <x v="2"/>
    <x v="0"/>
    <s v="USD"/>
    <n v="1379363406"/>
    <n v="1375475406"/>
    <b v="0"/>
    <n v="83"/>
    <b v="0"/>
    <s v="games/video games"/>
    <n v="2.6660714285714284E-2"/>
    <n v="17.988"/>
    <x v="6"/>
  </r>
  <r>
    <x v="2"/>
    <x v="0"/>
    <s v="USD"/>
    <n v="1482479940"/>
    <n v="1479684783"/>
    <b v="0"/>
    <n v="57"/>
    <b v="0"/>
    <s v="games/video games"/>
    <n v="0.28192"/>
    <n v="370.947"/>
    <x v="6"/>
  </r>
  <r>
    <x v="2"/>
    <x v="0"/>
    <s v="USD"/>
    <n v="1360009774"/>
    <n v="1356121774"/>
    <b v="0"/>
    <n v="311"/>
    <b v="0"/>
    <s v="games/video games"/>
    <n v="6.5900366666666668E-2"/>
    <n v="63.569000000000003"/>
    <x v="6"/>
  </r>
  <r>
    <x v="2"/>
    <x v="0"/>
    <s v="USD"/>
    <n v="1310837574"/>
    <n v="1308245574"/>
    <b v="0"/>
    <n v="2"/>
    <b v="0"/>
    <s v="games/video games"/>
    <n v="7.2222222222222219E-3"/>
    <n v="13"/>
    <x v="6"/>
  </r>
  <r>
    <x v="2"/>
    <x v="0"/>
    <s v="USD"/>
    <n v="1337447105"/>
    <n v="1334855105"/>
    <b v="0"/>
    <n v="16"/>
    <b v="0"/>
    <s v="games/video games"/>
    <n v="8.5000000000000006E-3"/>
    <n v="5.3129999999999997"/>
    <x v="6"/>
  </r>
  <r>
    <x v="0"/>
    <x v="0"/>
    <s v="USD"/>
    <n v="1443040059"/>
    <n v="1440448059"/>
    <b v="0"/>
    <n v="13"/>
    <b v="1"/>
    <s v="music/rock"/>
    <n v="1.1575"/>
    <n v="35.615000000000002"/>
    <x v="4"/>
  </r>
  <r>
    <x v="0"/>
    <x v="0"/>
    <s v="USD"/>
    <n v="1406226191"/>
    <n v="1403547791"/>
    <b v="0"/>
    <n v="58"/>
    <b v="1"/>
    <s v="music/rock"/>
    <n v="1.1226666666666667"/>
    <n v="87.102999999999994"/>
    <x v="4"/>
  </r>
  <r>
    <x v="0"/>
    <x v="0"/>
    <s v="USD"/>
    <n v="1433735400"/>
    <n v="1429306520"/>
    <b v="0"/>
    <n v="44"/>
    <b v="1"/>
    <s v="music/rock"/>
    <n v="1.3220000000000001"/>
    <n v="75.114000000000004"/>
    <x v="4"/>
  </r>
  <r>
    <x v="0"/>
    <x v="0"/>
    <s v="USD"/>
    <n v="1466827140"/>
    <n v="1464196414"/>
    <b v="0"/>
    <n v="83"/>
    <b v="1"/>
    <s v="music/rock"/>
    <n v="1.0263636363636364"/>
    <n v="68.012"/>
    <x v="4"/>
  </r>
  <r>
    <x v="0"/>
    <x v="6"/>
    <s v="EUR"/>
    <n v="1460127635"/>
    <n v="1457539235"/>
    <b v="0"/>
    <n v="117"/>
    <b v="1"/>
    <s v="music/rock"/>
    <n v="1.3864000000000001"/>
    <n v="29.623999999999999"/>
    <x v="4"/>
  </r>
  <r>
    <x v="0"/>
    <x v="0"/>
    <s v="USD"/>
    <n v="1417813618"/>
    <n v="1413922018"/>
    <b v="0"/>
    <n v="32"/>
    <b v="1"/>
    <s v="music/rock"/>
    <n v="1.466"/>
    <n v="91.625"/>
    <x v="4"/>
  </r>
  <r>
    <x v="0"/>
    <x v="0"/>
    <s v="USD"/>
    <n v="1347672937"/>
    <n v="1346463337"/>
    <b v="0"/>
    <n v="8"/>
    <b v="1"/>
    <s v="music/rock"/>
    <n v="1.2"/>
    <n v="22.5"/>
    <x v="4"/>
  </r>
  <r>
    <x v="0"/>
    <x v="0"/>
    <s v="USD"/>
    <n v="1486702800"/>
    <n v="1484058261"/>
    <b v="0"/>
    <n v="340"/>
    <b v="1"/>
    <s v="music/rock"/>
    <n v="1.215816111111111"/>
    <n v="64.367000000000004"/>
    <x v="4"/>
  </r>
  <r>
    <x v="0"/>
    <x v="0"/>
    <s v="USD"/>
    <n v="1488473351"/>
    <n v="1488214151"/>
    <b v="0"/>
    <n v="7"/>
    <b v="1"/>
    <s v="music/rock"/>
    <n v="1"/>
    <n v="21.856999999999999"/>
    <x v="4"/>
  </r>
  <r>
    <x v="0"/>
    <x v="0"/>
    <s v="USD"/>
    <n v="1440266422"/>
    <n v="1436810422"/>
    <b v="0"/>
    <n v="19"/>
    <b v="1"/>
    <s v="music/rock"/>
    <n v="1.8085714285714285"/>
    <n v="33.316000000000003"/>
    <x v="4"/>
  </r>
  <r>
    <x v="0"/>
    <x v="0"/>
    <s v="USD"/>
    <n v="1434949200"/>
    <n v="1431903495"/>
    <b v="0"/>
    <n v="47"/>
    <b v="1"/>
    <s v="music/rock"/>
    <n v="1.0607500000000001"/>
    <n v="90.277000000000001"/>
    <x v="4"/>
  </r>
  <r>
    <x v="0"/>
    <x v="0"/>
    <s v="USD"/>
    <n v="1429365320"/>
    <n v="1426773320"/>
    <b v="0"/>
    <n v="13"/>
    <b v="1"/>
    <s v="music/rock"/>
    <n v="1"/>
    <n v="76.923000000000002"/>
    <x v="4"/>
  </r>
  <r>
    <x v="0"/>
    <x v="0"/>
    <s v="USD"/>
    <n v="1378785540"/>
    <n v="1376066243"/>
    <b v="0"/>
    <n v="90"/>
    <b v="1"/>
    <s v="music/rock"/>
    <n v="1.2692857142857144"/>
    <n v="59.232999999999997"/>
    <x v="4"/>
  </r>
  <r>
    <x v="0"/>
    <x v="1"/>
    <s v="GBP"/>
    <n v="1462453307"/>
    <n v="1459861307"/>
    <b v="0"/>
    <n v="63"/>
    <b v="1"/>
    <s v="music/rock"/>
    <n v="1.0297499999999999"/>
    <n v="65.381"/>
    <x v="4"/>
  </r>
  <r>
    <x v="0"/>
    <x v="0"/>
    <s v="USD"/>
    <n v="1469059986"/>
    <n v="1468455186"/>
    <b v="0"/>
    <n v="26"/>
    <b v="1"/>
    <s v="music/rock"/>
    <n v="2.5"/>
    <n v="67.308000000000007"/>
    <x v="4"/>
  </r>
  <r>
    <x v="0"/>
    <x v="0"/>
    <s v="USD"/>
    <n v="1430579509"/>
    <n v="1427987509"/>
    <b v="0"/>
    <n v="71"/>
    <b v="1"/>
    <s v="music/rock"/>
    <n v="1.2602"/>
    <n v="88.745999999999995"/>
    <x v="4"/>
  </r>
  <r>
    <x v="0"/>
    <x v="0"/>
    <s v="USD"/>
    <n v="1465192867"/>
    <n v="1463032867"/>
    <b v="0"/>
    <n v="38"/>
    <b v="1"/>
    <s v="music/rock"/>
    <n v="1.0012000000000001"/>
    <n v="65.867999999999995"/>
    <x v="4"/>
  </r>
  <r>
    <x v="0"/>
    <x v="0"/>
    <s v="USD"/>
    <n v="1484752597"/>
    <n v="1482160597"/>
    <b v="0"/>
    <n v="859"/>
    <b v="1"/>
    <s v="music/rock"/>
    <n v="1.3864000000000001"/>
    <n v="40.348999999999997"/>
    <x v="4"/>
  </r>
  <r>
    <x v="0"/>
    <x v="0"/>
    <s v="USD"/>
    <n v="1428725192"/>
    <n v="1426133192"/>
    <b v="0"/>
    <n v="21"/>
    <b v="1"/>
    <s v="music/rock"/>
    <n v="1.6140000000000001"/>
    <n v="76.856999999999999"/>
    <x v="4"/>
  </r>
  <r>
    <x v="0"/>
    <x v="0"/>
    <s v="USD"/>
    <n v="1447434268"/>
    <n v="1443801868"/>
    <b v="0"/>
    <n v="78"/>
    <b v="1"/>
    <s v="music/rock"/>
    <n v="1.071842"/>
    <n v="68.707999999999998"/>
    <x v="4"/>
  </r>
  <r>
    <x v="0"/>
    <x v="0"/>
    <s v="USD"/>
    <n v="1487635653"/>
    <n v="1486426053"/>
    <b v="0"/>
    <n v="53"/>
    <b v="1"/>
    <s v="games/tabletop games"/>
    <n v="1.5309999999999999"/>
    <n v="57.774000000000001"/>
    <x v="6"/>
  </r>
  <r>
    <x v="0"/>
    <x v="5"/>
    <s v="CAD"/>
    <n v="1412285825"/>
    <n v="1409261825"/>
    <b v="0"/>
    <n v="356"/>
    <b v="1"/>
    <s v="games/tabletop games"/>
    <n v="5.2416666666666663"/>
    <n v="44.170999999999999"/>
    <x v="6"/>
  </r>
  <r>
    <x v="0"/>
    <x v="0"/>
    <s v="USD"/>
    <n v="1486616400"/>
    <n v="1484037977"/>
    <b v="0"/>
    <n v="279"/>
    <b v="1"/>
    <s v="games/tabletop games"/>
    <n v="4.8927777777777779"/>
    <n v="31.565999999999999"/>
    <x v="6"/>
  </r>
  <r>
    <x v="0"/>
    <x v="0"/>
    <s v="USD"/>
    <n v="1453737600"/>
    <n v="1452530041"/>
    <b v="1"/>
    <n v="266"/>
    <b v="1"/>
    <s v="games/tabletop games"/>
    <n v="2.8473999999999999"/>
    <n v="107.045"/>
    <x v="6"/>
  </r>
  <r>
    <x v="0"/>
    <x v="1"/>
    <s v="GBP"/>
    <n v="1364286239"/>
    <n v="1360830239"/>
    <b v="0"/>
    <n v="623"/>
    <b v="1"/>
    <s v="games/tabletop games"/>
    <n v="18.569700000000001"/>
    <n v="149.035"/>
    <x v="6"/>
  </r>
  <r>
    <x v="0"/>
    <x v="0"/>
    <s v="USD"/>
    <n v="1473213600"/>
    <n v="1470062743"/>
    <b v="0"/>
    <n v="392"/>
    <b v="1"/>
    <s v="games/tabletop games"/>
    <n v="1.0967499999999999"/>
    <n v="55.957000000000001"/>
    <x v="6"/>
  </r>
  <r>
    <x v="0"/>
    <x v="0"/>
    <s v="USD"/>
    <n v="1428033540"/>
    <n v="1425531666"/>
    <b v="1"/>
    <n v="3562"/>
    <b v="1"/>
    <s v="games/tabletop games"/>
    <n v="10.146425000000001"/>
    <n v="56.97"/>
    <x v="6"/>
  </r>
  <r>
    <x v="0"/>
    <x v="2"/>
    <s v="AUD"/>
    <n v="1477414800"/>
    <n v="1474380241"/>
    <b v="0"/>
    <n v="514"/>
    <b v="1"/>
    <s v="games/tabletop games"/>
    <n v="4.1217692027666546"/>
    <n v="44.055999999999997"/>
    <x v="6"/>
  </r>
  <r>
    <x v="0"/>
    <x v="1"/>
    <s v="GBP"/>
    <n v="1461276000"/>
    <n v="1460055300"/>
    <b v="0"/>
    <n v="88"/>
    <b v="1"/>
    <s v="games/tabletop games"/>
    <n v="5.0324999999999998"/>
    <n v="68.625"/>
    <x v="6"/>
  </r>
  <r>
    <x v="0"/>
    <x v="0"/>
    <s v="USD"/>
    <n v="1458716340"/>
    <n v="1455721204"/>
    <b v="0"/>
    <n v="537"/>
    <b v="1"/>
    <s v="games/tabletop games"/>
    <n v="1.8461052631578947"/>
    <n v="65.317999999999998"/>
    <x v="6"/>
  </r>
  <r>
    <x v="0"/>
    <x v="1"/>
    <s v="GBP"/>
    <n v="1487102427"/>
    <n v="1486065627"/>
    <b v="0"/>
    <n v="25"/>
    <b v="1"/>
    <s v="games/tabletop games"/>
    <n v="1.1973333333333334"/>
    <n v="35.92"/>
    <x v="6"/>
  </r>
  <r>
    <x v="0"/>
    <x v="1"/>
    <s v="GBP"/>
    <n v="1481842800"/>
    <n v="1479414344"/>
    <b v="0"/>
    <n v="3238"/>
    <b v="1"/>
    <s v="games/tabletop games"/>
    <n v="10.812401666666668"/>
    <n v="40.070999999999998"/>
    <x v="6"/>
  </r>
  <r>
    <x v="0"/>
    <x v="0"/>
    <s v="USD"/>
    <n v="1479704340"/>
    <n v="1477043072"/>
    <b v="0"/>
    <n v="897"/>
    <b v="1"/>
    <s v="games/tabletop games"/>
    <n v="4.5237333333333334"/>
    <n v="75.647999999999996"/>
    <x v="6"/>
  </r>
  <r>
    <x v="0"/>
    <x v="0"/>
    <s v="USD"/>
    <n v="1459012290"/>
    <n v="1456423890"/>
    <b v="0"/>
    <n v="878"/>
    <b v="1"/>
    <s v="games/tabletop games"/>
    <n v="5.3737000000000004"/>
    <n v="61.204000000000001"/>
    <x v="6"/>
  </r>
  <r>
    <x v="0"/>
    <x v="0"/>
    <s v="USD"/>
    <n v="1439317900"/>
    <n v="1436725900"/>
    <b v="0"/>
    <n v="115"/>
    <b v="1"/>
    <s v="games/tabletop games"/>
    <n v="1.2032608695652174"/>
    <n v="48.13"/>
    <x v="6"/>
  </r>
  <r>
    <x v="0"/>
    <x v="0"/>
    <s v="USD"/>
    <n v="1480662000"/>
    <n v="1478000502"/>
    <b v="0"/>
    <n v="234"/>
    <b v="1"/>
    <s v="games/tabletop games"/>
    <n v="1.1383571428571428"/>
    <n v="68.106999999999999"/>
    <x v="6"/>
  </r>
  <r>
    <x v="0"/>
    <x v="0"/>
    <s v="USD"/>
    <n v="1425132059"/>
    <n v="1422540059"/>
    <b v="0"/>
    <n v="4330"/>
    <b v="1"/>
    <s v="games/tabletop games"/>
    <n v="9.5103109999999997"/>
    <n v="65.891000000000005"/>
    <x v="6"/>
  </r>
  <r>
    <x v="0"/>
    <x v="0"/>
    <s v="USD"/>
    <n v="1447507200"/>
    <n v="1444911600"/>
    <b v="0"/>
    <n v="651"/>
    <b v="1"/>
    <s v="games/tabletop games"/>
    <n v="1.3289249999999999"/>
    <n v="81.653999999999996"/>
    <x v="6"/>
  </r>
  <r>
    <x v="0"/>
    <x v="17"/>
    <s v="EUR"/>
    <n v="1444903198"/>
    <n v="1442311198"/>
    <b v="1"/>
    <n v="251"/>
    <b v="1"/>
    <s v="games/tabletop games"/>
    <n v="1.4697777777777778"/>
    <n v="52.701000000000001"/>
    <x v="6"/>
  </r>
  <r>
    <x v="0"/>
    <x v="1"/>
    <s v="GBP"/>
    <n v="1436151600"/>
    <n v="1433775668"/>
    <b v="0"/>
    <n v="263"/>
    <b v="1"/>
    <s v="games/tabletop games"/>
    <n v="5.4215"/>
    <n v="41.228000000000002"/>
    <x v="6"/>
  </r>
  <r>
    <x v="0"/>
    <x v="1"/>
    <s v="GBP"/>
    <n v="1358367565"/>
    <n v="1357157965"/>
    <b v="0"/>
    <n v="28"/>
    <b v="1"/>
    <s v="music/electronic music"/>
    <n v="3.8271818181818182"/>
    <n v="15.035"/>
    <x v="4"/>
  </r>
  <r>
    <x v="0"/>
    <x v="0"/>
    <s v="USD"/>
    <n v="1351801368"/>
    <n v="1349209368"/>
    <b v="0"/>
    <n v="721"/>
    <b v="1"/>
    <s v="music/electronic music"/>
    <n v="7.0418124999999998"/>
    <n v="39.067"/>
    <x v="4"/>
  </r>
  <r>
    <x v="0"/>
    <x v="5"/>
    <s v="CAD"/>
    <n v="1443127082"/>
    <n v="1440535082"/>
    <b v="0"/>
    <n v="50"/>
    <b v="1"/>
    <s v="music/electronic music"/>
    <n v="1.0954999999999999"/>
    <n v="43.82"/>
    <x v="4"/>
  </r>
  <r>
    <x v="0"/>
    <x v="0"/>
    <s v="USD"/>
    <n v="1362814119"/>
    <n v="1360222119"/>
    <b v="0"/>
    <n v="73"/>
    <b v="1"/>
    <s v="music/electronic music"/>
    <n v="1.3286666666666667"/>
    <n v="27.300999999999998"/>
    <x v="4"/>
  </r>
  <r>
    <x v="0"/>
    <x v="0"/>
    <s v="USD"/>
    <n v="1338579789"/>
    <n v="1335987789"/>
    <b v="0"/>
    <n v="27"/>
    <b v="1"/>
    <s v="music/electronic music"/>
    <n v="1.52"/>
    <n v="42.222000000000001"/>
    <x v="4"/>
  </r>
  <r>
    <x v="0"/>
    <x v="0"/>
    <s v="USD"/>
    <n v="1334556624"/>
    <n v="1333001424"/>
    <b v="0"/>
    <n v="34"/>
    <b v="1"/>
    <s v="music/electronic music"/>
    <n v="1.0272727272727273"/>
    <n v="33.234999999999999"/>
    <x v="4"/>
  </r>
  <r>
    <x v="0"/>
    <x v="0"/>
    <s v="USD"/>
    <n v="1384580373"/>
    <n v="1381984773"/>
    <b v="0"/>
    <n v="7"/>
    <b v="1"/>
    <s v="music/electronic music"/>
    <n v="1"/>
    <n v="285.714"/>
    <x v="4"/>
  </r>
  <r>
    <x v="0"/>
    <x v="0"/>
    <s v="USD"/>
    <n v="1333771200"/>
    <n v="1328649026"/>
    <b v="0"/>
    <n v="24"/>
    <b v="1"/>
    <s v="music/electronic music"/>
    <n v="1.016"/>
    <n v="42.332999999999998"/>
    <x v="4"/>
  </r>
  <r>
    <x v="0"/>
    <x v="1"/>
    <s v="GBP"/>
    <n v="1397516400"/>
    <n v="1396524644"/>
    <b v="0"/>
    <n v="15"/>
    <b v="1"/>
    <s v="music/electronic music"/>
    <n v="1.508"/>
    <n v="50.267000000000003"/>
    <x v="4"/>
  </r>
  <r>
    <x v="0"/>
    <x v="0"/>
    <s v="USD"/>
    <n v="1334424960"/>
    <n v="1329442510"/>
    <b v="0"/>
    <n v="72"/>
    <b v="1"/>
    <s v="music/electronic music"/>
    <n v="1.11425"/>
    <n v="61.902999999999999"/>
    <x v="4"/>
  </r>
  <r>
    <x v="0"/>
    <x v="0"/>
    <s v="USD"/>
    <n v="1397113140"/>
    <n v="1395168625"/>
    <b v="0"/>
    <n v="120"/>
    <b v="1"/>
    <s v="music/electronic music"/>
    <n v="1.956"/>
    <n v="40.75"/>
    <x v="4"/>
  </r>
  <r>
    <x v="0"/>
    <x v="0"/>
    <s v="USD"/>
    <n v="1383526800"/>
    <n v="1380650177"/>
    <b v="0"/>
    <n v="123"/>
    <b v="1"/>
    <s v="music/electronic music"/>
    <n v="1.1438333333333333"/>
    <n v="55.796999999999997"/>
    <x v="4"/>
  </r>
  <r>
    <x v="0"/>
    <x v="0"/>
    <s v="USD"/>
    <n v="1431719379"/>
    <n v="1429127379"/>
    <b v="0"/>
    <n v="1"/>
    <b v="1"/>
    <s v="music/electronic music"/>
    <n v="2"/>
    <n v="10"/>
    <x v="4"/>
  </r>
  <r>
    <x v="0"/>
    <x v="0"/>
    <s v="USD"/>
    <n v="1391713248"/>
    <n v="1389121248"/>
    <b v="0"/>
    <n v="24"/>
    <b v="1"/>
    <s v="music/electronic music"/>
    <n v="2.9250166666666666"/>
    <n v="73.125"/>
    <x v="4"/>
  </r>
  <r>
    <x v="0"/>
    <x v="0"/>
    <s v="USD"/>
    <n v="1331621940"/>
    <n v="1329671572"/>
    <b v="0"/>
    <n v="33"/>
    <b v="1"/>
    <s v="music/electronic music"/>
    <n v="1.5636363636363637"/>
    <n v="26.061"/>
    <x v="4"/>
  </r>
  <r>
    <x v="0"/>
    <x v="0"/>
    <s v="USD"/>
    <n v="1437674545"/>
    <n v="1436464945"/>
    <b v="0"/>
    <n v="14"/>
    <b v="1"/>
    <s v="music/electronic music"/>
    <n v="1.0566666666666666"/>
    <n v="22.643000000000001"/>
    <x v="4"/>
  </r>
  <r>
    <x v="0"/>
    <x v="0"/>
    <s v="USD"/>
    <n v="1446451200"/>
    <n v="1445539113"/>
    <b v="0"/>
    <n v="9"/>
    <b v="1"/>
    <s v="music/electronic music"/>
    <n v="1.0119047619047619"/>
    <n v="47.222000000000001"/>
    <x v="4"/>
  </r>
  <r>
    <x v="0"/>
    <x v="0"/>
    <s v="USD"/>
    <n v="1346198400"/>
    <n v="1344281383"/>
    <b v="0"/>
    <n v="76"/>
    <b v="1"/>
    <s v="music/electronic music"/>
    <n v="1.2283299999999999"/>
    <n v="32.323999999999998"/>
    <x v="4"/>
  </r>
  <r>
    <x v="0"/>
    <x v="0"/>
    <s v="USD"/>
    <n v="1440004512"/>
    <n v="1437412512"/>
    <b v="0"/>
    <n v="19"/>
    <b v="1"/>
    <s v="music/electronic music"/>
    <n v="1.0149999999999999"/>
    <n v="53.420999999999999"/>
    <x v="4"/>
  </r>
  <r>
    <x v="0"/>
    <x v="0"/>
    <s v="USD"/>
    <n v="1374888436"/>
    <n v="1372296436"/>
    <b v="0"/>
    <n v="69"/>
    <b v="1"/>
    <s v="music/electronic music"/>
    <n v="1.0114285714285713"/>
    <n v="51.304000000000002"/>
    <x v="4"/>
  </r>
  <r>
    <x v="0"/>
    <x v="0"/>
    <s v="USD"/>
    <n v="1461369600"/>
    <n v="1458748809"/>
    <b v="0"/>
    <n v="218"/>
    <b v="1"/>
    <s v="games/tabletop games"/>
    <n v="1.0811999999999999"/>
    <n v="37.197000000000003"/>
    <x v="6"/>
  </r>
  <r>
    <x v="0"/>
    <x v="0"/>
    <s v="USD"/>
    <n v="1327776847"/>
    <n v="1325184847"/>
    <b v="0"/>
    <n v="30"/>
    <b v="1"/>
    <s v="games/tabletop games"/>
    <n v="1.6259999999999999"/>
    <n v="27.1"/>
    <x v="6"/>
  </r>
  <r>
    <x v="0"/>
    <x v="5"/>
    <s v="CAD"/>
    <n v="1435418568"/>
    <n v="1432826568"/>
    <b v="0"/>
    <n v="100"/>
    <b v="1"/>
    <s v="games/tabletop games"/>
    <n v="1.0580000000000001"/>
    <n v="206.31"/>
    <x v="6"/>
  </r>
  <r>
    <x v="0"/>
    <x v="0"/>
    <s v="USD"/>
    <n v="1477767600"/>
    <n v="1475337675"/>
    <b v="0"/>
    <n v="296"/>
    <b v="1"/>
    <s v="games/tabletop games"/>
    <n v="2.4315000000000002"/>
    <n v="82.144999999999996"/>
    <x v="6"/>
  </r>
  <r>
    <x v="0"/>
    <x v="1"/>
    <s v="GBP"/>
    <n v="1411326015"/>
    <n v="1408734015"/>
    <b v="0"/>
    <n v="1204"/>
    <b v="1"/>
    <s v="games/tabletop games"/>
    <n v="9.4483338095238096"/>
    <n v="164.797"/>
    <x v="6"/>
  </r>
  <r>
    <x v="0"/>
    <x v="0"/>
    <s v="USD"/>
    <n v="1455253140"/>
    <n v="1452625822"/>
    <b v="0"/>
    <n v="321"/>
    <b v="1"/>
    <s v="games/tabletop games"/>
    <n v="1.0846283333333333"/>
    <n v="60.82"/>
    <x v="6"/>
  </r>
  <r>
    <x v="0"/>
    <x v="1"/>
    <s v="GBP"/>
    <n v="1384374155"/>
    <n v="1381778555"/>
    <b v="0"/>
    <n v="301"/>
    <b v="1"/>
    <s v="games/tabletop games"/>
    <n v="1.5737692307692308"/>
    <n v="67.97"/>
    <x v="6"/>
  </r>
  <r>
    <x v="0"/>
    <x v="12"/>
    <s v="EUR"/>
    <n v="1439707236"/>
    <n v="1437115236"/>
    <b v="0"/>
    <n v="144"/>
    <b v="1"/>
    <s v="games/tabletop games"/>
    <n v="11.744899999999999"/>
    <n v="81.561999999999998"/>
    <x v="6"/>
  </r>
  <r>
    <x v="0"/>
    <x v="0"/>
    <s v="USD"/>
    <n v="1378180800"/>
    <n v="1375113391"/>
    <b v="0"/>
    <n v="539"/>
    <b v="1"/>
    <s v="games/tabletop games"/>
    <n v="1.7104755366949576"/>
    <n v="25.425000000000001"/>
    <x v="6"/>
  </r>
  <r>
    <x v="0"/>
    <x v="0"/>
    <s v="USD"/>
    <n v="1398460127"/>
    <n v="1395868127"/>
    <b v="0"/>
    <n v="498"/>
    <b v="1"/>
    <s v="games/tabletop games"/>
    <n v="1.2595294117647058"/>
    <n v="21.498000000000001"/>
    <x v="6"/>
  </r>
  <r>
    <x v="0"/>
    <x v="0"/>
    <s v="USD"/>
    <n v="1372136400"/>
    <n v="1369864301"/>
    <b v="0"/>
    <n v="1113"/>
    <b v="1"/>
    <s v="games/tabletop games"/>
    <n v="12.121296000000001"/>
    <n v="27.227"/>
    <x v="6"/>
  </r>
  <r>
    <x v="0"/>
    <x v="0"/>
    <s v="USD"/>
    <n v="1405738800"/>
    <n v="1402945408"/>
    <b v="0"/>
    <n v="988"/>
    <b v="1"/>
    <s v="games/tabletop games"/>
    <n v="4.9580000000000002"/>
    <n v="25.091000000000001"/>
    <x v="6"/>
  </r>
  <r>
    <x v="0"/>
    <x v="1"/>
    <s v="GBP"/>
    <n v="1450051200"/>
    <n v="1448269539"/>
    <b v="0"/>
    <n v="391"/>
    <b v="1"/>
    <s v="games/tabletop games"/>
    <n v="3.3203999999999998"/>
    <n v="21.23"/>
    <x v="6"/>
  </r>
  <r>
    <x v="0"/>
    <x v="0"/>
    <s v="USD"/>
    <n v="1483645647"/>
    <n v="1481053647"/>
    <b v="0"/>
    <n v="28"/>
    <b v="1"/>
    <s v="games/tabletop games"/>
    <n v="11.65"/>
    <n v="41.606999999999999"/>
    <x v="6"/>
  </r>
  <r>
    <x v="0"/>
    <x v="5"/>
    <s v="CAD"/>
    <n v="1427585511"/>
    <n v="1424997111"/>
    <b v="0"/>
    <n v="147"/>
    <b v="1"/>
    <s v="games/tabletop games"/>
    <n v="1.5331538461538461"/>
    <n v="135.58500000000001"/>
    <x v="6"/>
  </r>
  <r>
    <x v="0"/>
    <x v="0"/>
    <s v="USD"/>
    <n v="1454338123"/>
    <n v="1451746123"/>
    <b v="0"/>
    <n v="680"/>
    <b v="1"/>
    <s v="games/tabletop games"/>
    <n v="5.3710714285714287"/>
    <n v="22.116"/>
    <x v="6"/>
  </r>
  <r>
    <x v="0"/>
    <x v="0"/>
    <s v="USD"/>
    <n v="1415779140"/>
    <n v="1412294683"/>
    <b v="0"/>
    <n v="983"/>
    <b v="1"/>
    <s v="games/tabletop games"/>
    <n v="3.5292777777777777"/>
    <n v="64.626000000000005"/>
    <x v="6"/>
  </r>
  <r>
    <x v="0"/>
    <x v="12"/>
    <s v="EUR"/>
    <n v="1489157716"/>
    <n v="1486565716"/>
    <b v="0"/>
    <n v="79"/>
    <b v="1"/>
    <s v="games/tabletop games"/>
    <n v="1.3740000000000001"/>
    <n v="69.569999999999993"/>
    <x v="6"/>
  </r>
  <r>
    <x v="0"/>
    <x v="0"/>
    <s v="USD"/>
    <n v="1385870520"/>
    <n v="1382742014"/>
    <b v="0"/>
    <n v="426"/>
    <b v="1"/>
    <s v="games/tabletop games"/>
    <n v="1.2802667999999999"/>
    <n v="75.132999999999996"/>
    <x v="6"/>
  </r>
  <r>
    <x v="0"/>
    <x v="0"/>
    <s v="USD"/>
    <n v="1461354544"/>
    <n v="1458762544"/>
    <b v="0"/>
    <n v="96"/>
    <b v="1"/>
    <s v="games/tabletop games"/>
    <n v="2.7067999999999999"/>
    <n v="140.97900000000001"/>
    <x v="6"/>
  </r>
  <r>
    <x v="0"/>
    <x v="1"/>
    <s v="GBP"/>
    <n v="1488484300"/>
    <n v="1485892300"/>
    <b v="0"/>
    <n v="163"/>
    <b v="1"/>
    <s v="games/tabletop games"/>
    <n v="8.0640000000000001"/>
    <n v="49.472000000000001"/>
    <x v="6"/>
  </r>
  <r>
    <x v="0"/>
    <x v="0"/>
    <s v="USD"/>
    <n v="1385521320"/>
    <n v="1382449733"/>
    <b v="0"/>
    <n v="2525"/>
    <b v="1"/>
    <s v="games/tabletop games"/>
    <n v="13.600976000000001"/>
    <n v="53.865000000000002"/>
    <x v="6"/>
  </r>
  <r>
    <x v="0"/>
    <x v="0"/>
    <s v="USD"/>
    <n v="1489374000"/>
    <n v="1488823290"/>
    <b v="0"/>
    <n v="2035"/>
    <b v="1"/>
    <s v="games/tabletop games"/>
    <n v="9302.5"/>
    <n v="4.5709999999999997"/>
    <x v="6"/>
  </r>
  <r>
    <x v="0"/>
    <x v="0"/>
    <s v="USD"/>
    <n v="1476649800"/>
    <n v="1475609946"/>
    <b v="0"/>
    <n v="290"/>
    <b v="1"/>
    <s v="games/tabletop games"/>
    <n v="3.7702"/>
    <n v="65.003"/>
    <x v="6"/>
  </r>
  <r>
    <x v="0"/>
    <x v="0"/>
    <s v="USD"/>
    <n v="1393005600"/>
    <n v="1390323617"/>
    <b v="0"/>
    <n v="1980"/>
    <b v="1"/>
    <s v="games/tabletop games"/>
    <n v="26.47025"/>
    <n v="53.475000000000001"/>
    <x v="6"/>
  </r>
  <r>
    <x v="0"/>
    <x v="1"/>
    <s v="GBP"/>
    <n v="1441393210"/>
    <n v="1438801210"/>
    <b v="0"/>
    <n v="57"/>
    <b v="1"/>
    <s v="games/tabletop games"/>
    <n v="1.0012000000000001"/>
    <n v="43.911999999999999"/>
    <x v="6"/>
  </r>
  <r>
    <x v="0"/>
    <x v="0"/>
    <s v="USD"/>
    <n v="1438185565"/>
    <n v="1436975965"/>
    <b v="0"/>
    <n v="380"/>
    <b v="1"/>
    <s v="games/tabletop games"/>
    <n v="1.0445405405405406"/>
    <n v="50.853000000000002"/>
    <x v="6"/>
  </r>
  <r>
    <x v="0"/>
    <x v="1"/>
    <s v="GBP"/>
    <n v="1481749278"/>
    <n v="1479157278"/>
    <b v="0"/>
    <n v="128"/>
    <b v="1"/>
    <s v="games/tabletop games"/>
    <n v="1.0721428571428571"/>
    <n v="58.633000000000003"/>
    <x v="6"/>
  </r>
  <r>
    <x v="0"/>
    <x v="0"/>
    <s v="USD"/>
    <n v="1364917965"/>
    <n v="1362329565"/>
    <b v="0"/>
    <n v="180"/>
    <b v="1"/>
    <s v="games/tabletop games"/>
    <n v="1.6877142857142857"/>
    <n v="32.817"/>
    <x v="6"/>
  </r>
  <r>
    <x v="0"/>
    <x v="0"/>
    <s v="USD"/>
    <n v="1480727273"/>
    <n v="1478131673"/>
    <b v="0"/>
    <n v="571"/>
    <b v="1"/>
    <s v="games/tabletop games"/>
    <n v="9.7511200000000002"/>
    <n v="426.93200000000002"/>
    <x v="6"/>
  </r>
  <r>
    <x v="0"/>
    <x v="0"/>
    <s v="USD"/>
    <n v="1408177077"/>
    <n v="1406362677"/>
    <b v="0"/>
    <n v="480"/>
    <b v="1"/>
    <s v="games/tabletop games"/>
    <n v="1.3444929411764706"/>
    <n v="23.809000000000001"/>
    <x v="6"/>
  </r>
  <r>
    <x v="0"/>
    <x v="3"/>
    <s v="EUR"/>
    <n v="1470469938"/>
    <n v="1469173938"/>
    <b v="0"/>
    <n v="249"/>
    <b v="1"/>
    <s v="games/tabletop games"/>
    <n v="2.722777777777778"/>
    <n v="98.414000000000001"/>
    <x v="6"/>
  </r>
  <r>
    <x v="0"/>
    <x v="0"/>
    <s v="USD"/>
    <n v="1447862947"/>
    <n v="1445267347"/>
    <b v="0"/>
    <n v="84"/>
    <b v="1"/>
    <s v="games/tabletop games"/>
    <n v="1.1268750000000001"/>
    <n v="107.321"/>
    <x v="6"/>
  </r>
  <r>
    <x v="0"/>
    <x v="0"/>
    <s v="USD"/>
    <n v="1485271968"/>
    <n v="1484667168"/>
    <b v="0"/>
    <n v="197"/>
    <b v="1"/>
    <s v="games/tabletop games"/>
    <n v="4.5979999999999999"/>
    <n v="11.67"/>
    <x v="6"/>
  </r>
  <r>
    <x v="0"/>
    <x v="0"/>
    <s v="USD"/>
    <n v="1462661451"/>
    <n v="1460069451"/>
    <b v="0"/>
    <n v="271"/>
    <b v="1"/>
    <s v="games/tabletop games"/>
    <n v="2.8665822784810127"/>
    <n v="41.781999999999996"/>
    <x v="6"/>
  </r>
  <r>
    <x v="0"/>
    <x v="1"/>
    <s v="GBP"/>
    <n v="1479811846"/>
    <n v="1478602246"/>
    <b v="0"/>
    <n v="50"/>
    <b v="1"/>
    <s v="games/tabletop games"/>
    <n v="2.2270833333333333"/>
    <n v="21.38"/>
    <x v="6"/>
  </r>
  <r>
    <x v="0"/>
    <x v="1"/>
    <s v="GBP"/>
    <n v="1466377200"/>
    <n v="1463351329"/>
    <b v="0"/>
    <n v="169"/>
    <b v="1"/>
    <s v="games/tabletop games"/>
    <n v="6.3613999999999997"/>
    <n v="94.103999999999999"/>
    <x v="6"/>
  </r>
  <r>
    <x v="0"/>
    <x v="0"/>
    <s v="USD"/>
    <n v="1434045687"/>
    <n v="1431453687"/>
    <b v="0"/>
    <n v="205"/>
    <b v="1"/>
    <s v="games/tabletop games"/>
    <n v="1.4650000000000001"/>
    <n v="15.722"/>
    <x v="6"/>
  </r>
  <r>
    <x v="0"/>
    <x v="1"/>
    <s v="GBP"/>
    <n v="1481224736"/>
    <n v="1480360736"/>
    <b v="0"/>
    <n v="206"/>
    <b v="1"/>
    <s v="games/tabletop games"/>
    <n v="18.670999999999999"/>
    <n v="90.635999999999996"/>
    <x v="6"/>
  </r>
  <r>
    <x v="0"/>
    <x v="0"/>
    <s v="USD"/>
    <n v="1395876250"/>
    <n v="1393287850"/>
    <b v="0"/>
    <n v="84"/>
    <b v="1"/>
    <s v="games/tabletop games"/>
    <n v="3.2692000000000001"/>
    <n v="97.298000000000002"/>
    <x v="6"/>
  </r>
  <r>
    <x v="0"/>
    <x v="2"/>
    <s v="AUD"/>
    <n v="1487093020"/>
    <n v="1485278620"/>
    <b v="0"/>
    <n v="210"/>
    <b v="1"/>
    <s v="games/tabletop games"/>
    <n v="7.7949999999999999"/>
    <n v="37.119"/>
    <x v="6"/>
  </r>
  <r>
    <x v="0"/>
    <x v="0"/>
    <s v="USD"/>
    <n v="1416268800"/>
    <n v="1413295358"/>
    <b v="0"/>
    <n v="181"/>
    <b v="1"/>
    <s v="games/tabletop games"/>
    <n v="1.5415151515151515"/>
    <n v="28.105"/>
    <x v="6"/>
  </r>
  <r>
    <x v="0"/>
    <x v="11"/>
    <s v="SEK"/>
    <n v="1422734313"/>
    <n v="1420919913"/>
    <b v="0"/>
    <n v="60"/>
    <b v="1"/>
    <s v="games/tabletop games"/>
    <n v="1.1554666666666666"/>
    <n v="144.43299999999999"/>
    <x v="6"/>
  </r>
  <r>
    <x v="0"/>
    <x v="0"/>
    <s v="USD"/>
    <n v="1463972400"/>
    <n v="1462543114"/>
    <b v="0"/>
    <n v="445"/>
    <b v="1"/>
    <s v="games/tabletop games"/>
    <n v="1.8003333333333333"/>
    <n v="24.274000000000001"/>
    <x v="6"/>
  </r>
  <r>
    <x v="0"/>
    <x v="1"/>
    <s v="GBP"/>
    <n v="1479846507"/>
    <n v="1479241707"/>
    <b v="0"/>
    <n v="17"/>
    <b v="1"/>
    <s v="games/tabletop games"/>
    <n v="2.9849999999999999"/>
    <n v="35.118000000000002"/>
    <x v="6"/>
  </r>
  <r>
    <x v="0"/>
    <x v="0"/>
    <s v="USD"/>
    <n v="1461722400"/>
    <n v="1460235592"/>
    <b v="0"/>
    <n v="194"/>
    <b v="1"/>
    <s v="games/tabletop games"/>
    <n v="3.2026666666666666"/>
    <n v="24.763000000000002"/>
    <x v="6"/>
  </r>
  <r>
    <x v="0"/>
    <x v="0"/>
    <s v="USD"/>
    <n v="1419123600"/>
    <n v="1416945297"/>
    <b v="0"/>
    <n v="404"/>
    <b v="1"/>
    <s v="games/tabletop games"/>
    <n v="3.80525"/>
    <n v="188.37899999999999"/>
    <x v="6"/>
  </r>
  <r>
    <x v="0"/>
    <x v="0"/>
    <s v="USD"/>
    <n v="1489283915"/>
    <n v="1486691915"/>
    <b v="0"/>
    <n v="194"/>
    <b v="1"/>
    <s v="games/tabletop games"/>
    <n v="1.026"/>
    <n v="148.08199999999999"/>
    <x v="6"/>
  </r>
  <r>
    <x v="0"/>
    <x v="0"/>
    <s v="USD"/>
    <n v="1488862800"/>
    <n v="1486745663"/>
    <b v="0"/>
    <n v="902"/>
    <b v="1"/>
    <s v="games/tabletop games"/>
    <n v="18.016400000000001"/>
    <n v="49.935000000000002"/>
    <x v="6"/>
  </r>
  <r>
    <x v="0"/>
    <x v="0"/>
    <s v="USD"/>
    <n v="1484085540"/>
    <n v="1482353513"/>
    <b v="0"/>
    <n v="1670"/>
    <b v="1"/>
    <s v="games/tabletop games"/>
    <n v="7.2024800000000004"/>
    <n v="107.822"/>
    <x v="6"/>
  </r>
  <r>
    <x v="0"/>
    <x v="0"/>
    <s v="USD"/>
    <n v="1481328004"/>
    <n v="1478736004"/>
    <b v="0"/>
    <n v="1328"/>
    <b v="1"/>
    <s v="games/tabletop games"/>
    <n v="2.8309000000000002"/>
    <n v="42.634"/>
    <x v="6"/>
  </r>
  <r>
    <x v="0"/>
    <x v="0"/>
    <s v="USD"/>
    <n v="1449506836"/>
    <n v="1446914836"/>
    <b v="0"/>
    <n v="944"/>
    <b v="1"/>
    <s v="games/tabletop games"/>
    <n v="13.566000000000001"/>
    <n v="14.371"/>
    <x v="6"/>
  </r>
  <r>
    <x v="0"/>
    <x v="5"/>
    <s v="CAD"/>
    <n v="1489320642"/>
    <n v="1487164242"/>
    <b v="0"/>
    <n v="147"/>
    <b v="1"/>
    <s v="games/tabletop games"/>
    <n v="2.2035999999999998"/>
    <n v="37.475999999999999"/>
    <x v="6"/>
  </r>
  <r>
    <x v="0"/>
    <x v="0"/>
    <s v="USD"/>
    <n v="1393156857"/>
    <n v="1390564857"/>
    <b v="0"/>
    <n v="99"/>
    <b v="1"/>
    <s v="games/tabletop games"/>
    <n v="1.196"/>
    <n v="30.202000000000002"/>
    <x v="6"/>
  </r>
  <r>
    <x v="0"/>
    <x v="1"/>
    <s v="GBP"/>
    <n v="1419259679"/>
    <n v="1416667679"/>
    <b v="0"/>
    <n v="79"/>
    <b v="1"/>
    <s v="games/tabletop games"/>
    <n v="4.0776923076923079"/>
    <n v="33.551000000000002"/>
    <x v="6"/>
  </r>
  <r>
    <x v="0"/>
    <x v="0"/>
    <s v="USD"/>
    <n v="1388936289"/>
    <n v="1386344289"/>
    <b v="0"/>
    <n v="75"/>
    <b v="1"/>
    <s v="games/tabletop games"/>
    <n v="1.0581826105905425"/>
    <n v="64.747"/>
    <x v="6"/>
  </r>
  <r>
    <x v="0"/>
    <x v="0"/>
    <s v="USD"/>
    <n v="1330359423"/>
    <n v="1327767423"/>
    <b v="0"/>
    <n v="207"/>
    <b v="1"/>
    <s v="games/tabletop games"/>
    <n v="1.4108235294117648"/>
    <n v="57.932000000000002"/>
    <x v="6"/>
  </r>
  <r>
    <x v="0"/>
    <x v="13"/>
    <s v="EUR"/>
    <n v="1451861940"/>
    <n v="1448902867"/>
    <b v="0"/>
    <n v="102"/>
    <b v="1"/>
    <s v="games/tabletop games"/>
    <n v="2.7069999999999999"/>
    <n v="53.078000000000003"/>
    <x v="6"/>
  </r>
  <r>
    <x v="0"/>
    <x v="0"/>
    <s v="USD"/>
    <n v="1423022400"/>
    <n v="1421436099"/>
    <b v="0"/>
    <n v="32"/>
    <b v="1"/>
    <s v="games/tabletop games"/>
    <n v="1.538"/>
    <n v="48.063000000000002"/>
    <x v="6"/>
  </r>
  <r>
    <x v="0"/>
    <x v="0"/>
    <s v="USD"/>
    <n v="1442501991"/>
    <n v="1439909991"/>
    <b v="0"/>
    <n v="480"/>
    <b v="1"/>
    <s v="games/tabletop games"/>
    <n v="4.0357653061224488"/>
    <n v="82.397000000000006"/>
    <x v="6"/>
  </r>
  <r>
    <x v="0"/>
    <x v="0"/>
    <s v="USD"/>
    <n v="1311576600"/>
    <n v="1306219897"/>
    <b v="0"/>
    <n v="11"/>
    <b v="1"/>
    <s v="music/rock"/>
    <n v="1.85"/>
    <n v="50.454999999999998"/>
    <x v="4"/>
  </r>
  <r>
    <x v="0"/>
    <x v="0"/>
    <s v="USD"/>
    <n v="1452744686"/>
    <n v="1447560686"/>
    <b v="0"/>
    <n v="12"/>
    <b v="1"/>
    <s v="music/rock"/>
    <n v="1.8533333333333333"/>
    <n v="115.833"/>
    <x v="4"/>
  </r>
  <r>
    <x v="0"/>
    <x v="0"/>
    <s v="USD"/>
    <n v="1336528804"/>
    <n v="1331348404"/>
    <b v="0"/>
    <n v="48"/>
    <b v="1"/>
    <s v="music/rock"/>
    <n v="1.0085533333333332"/>
    <n v="63.034999999999997"/>
    <x v="4"/>
  </r>
  <r>
    <x v="0"/>
    <x v="0"/>
    <s v="USD"/>
    <n v="1299902400"/>
    <n v="1297451245"/>
    <b v="0"/>
    <n v="59"/>
    <b v="1"/>
    <s v="music/rock"/>
    <n v="1.0622116666666668"/>
    <n v="108.02200000000001"/>
    <x v="4"/>
  </r>
  <r>
    <x v="0"/>
    <x v="0"/>
    <s v="USD"/>
    <n v="1340944043"/>
    <n v="1338352043"/>
    <b v="0"/>
    <n v="79"/>
    <b v="1"/>
    <s v="music/rock"/>
    <n v="1.2136666666666667"/>
    <n v="46.088999999999999"/>
    <x v="4"/>
  </r>
  <r>
    <x v="0"/>
    <x v="0"/>
    <s v="USD"/>
    <n v="1378439940"/>
    <n v="1376003254"/>
    <b v="0"/>
    <n v="14"/>
    <b v="1"/>
    <s v="music/rock"/>
    <n v="1.0006666666666666"/>
    <n v="107.214"/>
    <x v="4"/>
  </r>
  <r>
    <x v="0"/>
    <x v="0"/>
    <s v="USD"/>
    <n v="1403539260"/>
    <n v="1401724860"/>
    <b v="0"/>
    <n v="106"/>
    <b v="1"/>
    <s v="music/rock"/>
    <n v="1.1997755555555556"/>
    <n v="50.933999999999997"/>
    <x v="4"/>
  </r>
  <r>
    <x v="0"/>
    <x v="0"/>
    <s v="USD"/>
    <n v="1340733600"/>
    <n v="1339098689"/>
    <b v="0"/>
    <n v="25"/>
    <b v="1"/>
    <s v="music/rock"/>
    <n v="1.0009999999999999"/>
    <n v="40.04"/>
    <x v="4"/>
  </r>
  <r>
    <x v="0"/>
    <x v="0"/>
    <s v="USD"/>
    <n v="1386372120"/>
    <n v="1382659060"/>
    <b v="0"/>
    <n v="25"/>
    <b v="1"/>
    <s v="music/rock"/>
    <n v="1.0740000000000001"/>
    <n v="64.44"/>
    <x v="4"/>
  </r>
  <r>
    <x v="0"/>
    <x v="0"/>
    <s v="USD"/>
    <n v="1259686800"/>
    <n v="1252908330"/>
    <b v="0"/>
    <n v="29"/>
    <b v="1"/>
    <s v="music/rock"/>
    <n v="1.0406666666666666"/>
    <n v="53.828000000000003"/>
    <x v="4"/>
  </r>
  <r>
    <x v="0"/>
    <x v="0"/>
    <s v="USD"/>
    <n v="1335153600"/>
    <n v="1332199618"/>
    <b v="0"/>
    <n v="43"/>
    <b v="1"/>
    <s v="music/rock"/>
    <n v="1.728"/>
    <n v="100.465"/>
    <x v="4"/>
  </r>
  <r>
    <x v="0"/>
    <x v="0"/>
    <s v="USD"/>
    <n v="1334767476"/>
    <n v="1332175476"/>
    <b v="0"/>
    <n v="46"/>
    <b v="1"/>
    <s v="music/rock"/>
    <n v="1.072505"/>
    <n v="46.631"/>
    <x v="4"/>
  </r>
  <r>
    <x v="0"/>
    <x v="0"/>
    <s v="USD"/>
    <n v="1348545540"/>
    <n v="1346345999"/>
    <b v="0"/>
    <n v="27"/>
    <b v="1"/>
    <s v="music/rock"/>
    <n v="1.0823529411764705"/>
    <n v="34.073999999999998"/>
    <x v="4"/>
  </r>
  <r>
    <x v="0"/>
    <x v="0"/>
    <s v="USD"/>
    <n v="1358702480"/>
    <n v="1356110480"/>
    <b v="0"/>
    <n v="112"/>
    <b v="1"/>
    <s v="music/rock"/>
    <n v="1.4608079999999999"/>
    <n v="65.215000000000003"/>
    <x v="4"/>
  </r>
  <r>
    <x v="0"/>
    <x v="0"/>
    <s v="USD"/>
    <n v="1359240856"/>
    <n v="1356648856"/>
    <b v="0"/>
    <n v="34"/>
    <b v="1"/>
    <s v="music/rock"/>
    <n v="1.2524999999999999"/>
    <n v="44.206000000000003"/>
    <x v="4"/>
  </r>
  <r>
    <x v="0"/>
    <x v="0"/>
    <s v="USD"/>
    <n v="1330018426"/>
    <n v="1326994426"/>
    <b v="0"/>
    <n v="145"/>
    <b v="1"/>
    <s v="music/rock"/>
    <n v="1.4907142857142857"/>
    <n v="71.965999999999994"/>
    <x v="4"/>
  </r>
  <r>
    <x v="0"/>
    <x v="0"/>
    <s v="USD"/>
    <n v="1331697540"/>
    <n v="1328749249"/>
    <b v="0"/>
    <n v="19"/>
    <b v="1"/>
    <s v="music/rock"/>
    <n v="1.006"/>
    <n v="52.947000000000003"/>
    <x v="4"/>
  </r>
  <r>
    <x v="0"/>
    <x v="0"/>
    <s v="USD"/>
    <n v="1395861033"/>
    <n v="1393272633"/>
    <b v="0"/>
    <n v="288"/>
    <b v="1"/>
    <s v="music/rock"/>
    <n v="1.0507333333333333"/>
    <n v="109.45099999999999"/>
    <x v="4"/>
  </r>
  <r>
    <x v="0"/>
    <x v="0"/>
    <s v="USD"/>
    <n v="1296953209"/>
    <n v="1295657209"/>
    <b v="0"/>
    <n v="14"/>
    <b v="1"/>
    <s v="music/rock"/>
    <n v="3.5016666666666665"/>
    <n v="75.036000000000001"/>
    <x v="4"/>
  </r>
  <r>
    <x v="0"/>
    <x v="0"/>
    <s v="USD"/>
    <n v="1340904416"/>
    <n v="1339694816"/>
    <b v="0"/>
    <n v="7"/>
    <b v="1"/>
    <s v="music/rock"/>
    <n v="1.0125"/>
    <n v="115.714"/>
    <x v="4"/>
  </r>
  <r>
    <x v="0"/>
    <x v="0"/>
    <s v="USD"/>
    <n v="1371785496"/>
    <n v="1369193496"/>
    <b v="1"/>
    <n v="211"/>
    <b v="1"/>
    <s v="music/indie rock"/>
    <n v="1.336044"/>
    <n v="31.66"/>
    <x v="4"/>
  </r>
  <r>
    <x v="0"/>
    <x v="0"/>
    <s v="USD"/>
    <n v="1388473200"/>
    <n v="1385585434"/>
    <b v="1"/>
    <n v="85"/>
    <b v="1"/>
    <s v="music/indie rock"/>
    <n v="1.7065217391304348"/>
    <n v="46.176000000000002"/>
    <x v="4"/>
  </r>
  <r>
    <x v="0"/>
    <x v="0"/>
    <s v="USD"/>
    <n v="1323747596"/>
    <n v="1320287996"/>
    <b v="1"/>
    <n v="103"/>
    <b v="1"/>
    <s v="music/indie rock"/>
    <n v="1.0935829457364341"/>
    <n v="68.481999999999999"/>
    <x v="4"/>
  </r>
  <r>
    <x v="0"/>
    <x v="0"/>
    <s v="USD"/>
    <n v="1293857940"/>
    <n v="1290281691"/>
    <b v="1"/>
    <n v="113"/>
    <b v="1"/>
    <s v="music/indie rock"/>
    <n v="1.0070033333333335"/>
    <n v="53.469000000000001"/>
    <x v="4"/>
  </r>
  <r>
    <x v="0"/>
    <x v="0"/>
    <s v="USD"/>
    <n v="1407520800"/>
    <n v="1405356072"/>
    <b v="1"/>
    <n v="167"/>
    <b v="1"/>
    <s v="music/indie rock"/>
    <n v="1.0122777777777778"/>
    <n v="109.108"/>
    <x v="4"/>
  </r>
  <r>
    <x v="0"/>
    <x v="0"/>
    <s v="USD"/>
    <n v="1331352129"/>
    <n v="1328760129"/>
    <b v="1"/>
    <n v="73"/>
    <b v="1"/>
    <s v="music/indie rock"/>
    <n v="1.0675857142857144"/>
    <n v="51.186"/>
    <x v="4"/>
  </r>
  <r>
    <x v="0"/>
    <x v="0"/>
    <s v="USD"/>
    <n v="1336245328"/>
    <n v="1333653333"/>
    <b v="1"/>
    <n v="75"/>
    <b v="1"/>
    <s v="music/indie rock"/>
    <n v="1.0665777537961894"/>
    <n v="27.937000000000001"/>
    <x v="4"/>
  </r>
  <r>
    <x v="0"/>
    <x v="0"/>
    <s v="USD"/>
    <n v="1409274000"/>
    <n v="1406847996"/>
    <b v="1"/>
    <n v="614"/>
    <b v="1"/>
    <s v="music/indie rock"/>
    <n v="1.0130622"/>
    <n v="82.497"/>
    <x v="4"/>
  </r>
  <r>
    <x v="0"/>
    <x v="0"/>
    <s v="USD"/>
    <n v="1362872537"/>
    <n v="1359848537"/>
    <b v="1"/>
    <n v="107"/>
    <b v="1"/>
    <s v="music/indie rock"/>
    <n v="1.0667450000000001"/>
    <n v="59.817"/>
    <x v="4"/>
  </r>
  <r>
    <x v="0"/>
    <x v="0"/>
    <s v="USD"/>
    <n v="1363889015"/>
    <n v="1361300615"/>
    <b v="1"/>
    <n v="1224"/>
    <b v="1"/>
    <s v="music/indie rock"/>
    <n v="4.288397837837838"/>
    <n v="64.816000000000003"/>
    <x v="4"/>
  </r>
  <r>
    <x v="0"/>
    <x v="0"/>
    <s v="USD"/>
    <n v="1399421189"/>
    <n v="1396829189"/>
    <b v="1"/>
    <n v="104"/>
    <b v="1"/>
    <s v="music/indie rock"/>
    <n v="1.0411111111111111"/>
    <n v="90.096000000000004"/>
    <x v="4"/>
  </r>
  <r>
    <x v="0"/>
    <x v="0"/>
    <s v="USD"/>
    <n v="1397862000"/>
    <n v="1395155478"/>
    <b v="1"/>
    <n v="79"/>
    <b v="1"/>
    <s v="music/indie rock"/>
    <n v="1.0786666666666667"/>
    <n v="40.962000000000003"/>
    <x v="4"/>
  </r>
  <r>
    <x v="0"/>
    <x v="0"/>
    <s v="USD"/>
    <n v="1336086026"/>
    <n v="1333494026"/>
    <b v="1"/>
    <n v="157"/>
    <b v="1"/>
    <s v="music/indie rock"/>
    <n v="1.7584040000000001"/>
    <n v="56"/>
    <x v="4"/>
  </r>
  <r>
    <x v="0"/>
    <x v="0"/>
    <s v="USD"/>
    <n v="1339074857"/>
    <n v="1336482857"/>
    <b v="1"/>
    <n v="50"/>
    <b v="1"/>
    <s v="music/indie rock"/>
    <n v="1.5697000000000001"/>
    <n v="37.673000000000002"/>
    <x v="4"/>
  </r>
  <r>
    <x v="0"/>
    <x v="0"/>
    <s v="USD"/>
    <n v="1336238743"/>
    <n v="1333646743"/>
    <b v="1"/>
    <n v="64"/>
    <b v="1"/>
    <s v="music/indie rock"/>
    <n v="1.026"/>
    <n v="40.078000000000003"/>
    <x v="4"/>
  </r>
  <r>
    <x v="0"/>
    <x v="0"/>
    <s v="USD"/>
    <n v="1260383040"/>
    <n v="1253726650"/>
    <b v="1"/>
    <n v="200"/>
    <b v="1"/>
    <s v="music/indie rock"/>
    <n v="1.0404266666666666"/>
    <n v="78.031999999999996"/>
    <x v="4"/>
  </r>
  <r>
    <x v="0"/>
    <x v="0"/>
    <s v="USD"/>
    <n v="1266210000"/>
    <n v="1263474049"/>
    <b v="1"/>
    <n v="22"/>
    <b v="1"/>
    <s v="music/indie rock"/>
    <n v="1.04"/>
    <n v="18.908999999999999"/>
    <x v="4"/>
  </r>
  <r>
    <x v="0"/>
    <x v="0"/>
    <s v="USD"/>
    <n v="1253937540"/>
    <n v="1251214014"/>
    <b v="1"/>
    <n v="163"/>
    <b v="1"/>
    <s v="music/indie rock"/>
    <n v="1.2105999999999999"/>
    <n v="37.134999999999998"/>
    <x v="4"/>
  </r>
  <r>
    <x v="0"/>
    <x v="0"/>
    <s v="USD"/>
    <n v="1387072685"/>
    <n v="1384480685"/>
    <b v="1"/>
    <n v="77"/>
    <b v="1"/>
    <s v="music/indie rock"/>
    <n v="1.077"/>
    <n v="41.960999999999999"/>
    <x v="4"/>
  </r>
  <r>
    <x v="0"/>
    <x v="0"/>
    <s v="USD"/>
    <n v="1396463800"/>
    <n v="1393443400"/>
    <b v="1"/>
    <n v="89"/>
    <b v="1"/>
    <s v="music/indie rock"/>
    <n v="1.0866"/>
    <n v="61.045000000000002"/>
    <x v="4"/>
  </r>
  <r>
    <x v="3"/>
    <x v="15"/>
    <s v="EUR"/>
    <n v="1491282901"/>
    <n v="1488694501"/>
    <b v="0"/>
    <n v="64"/>
    <b v="0"/>
    <s v="food/small batch"/>
    <n v="0.39120962394619685"/>
    <n v="64.531000000000006"/>
    <x v="7"/>
  </r>
  <r>
    <x v="3"/>
    <x v="0"/>
    <s v="USD"/>
    <n v="1491769769"/>
    <n v="1489181369"/>
    <b v="0"/>
    <n v="4"/>
    <b v="0"/>
    <s v="food/small batch"/>
    <n v="3.1481481481481478E-2"/>
    <n v="21.25"/>
    <x v="7"/>
  </r>
  <r>
    <x v="3"/>
    <x v="0"/>
    <s v="USD"/>
    <n v="1490033247"/>
    <n v="1489428447"/>
    <b v="0"/>
    <n v="4"/>
    <b v="0"/>
    <s v="food/small batch"/>
    <n v="0.48"/>
    <n v="30"/>
    <x v="7"/>
  </r>
  <r>
    <x v="3"/>
    <x v="1"/>
    <s v="GBP"/>
    <n v="1490559285"/>
    <n v="1487970885"/>
    <b v="0"/>
    <n v="61"/>
    <b v="0"/>
    <s v="food/small batch"/>
    <n v="0.20733333333333334"/>
    <n v="25.492000000000001"/>
    <x v="7"/>
  </r>
  <r>
    <x v="3"/>
    <x v="0"/>
    <s v="USD"/>
    <n v="1490830331"/>
    <n v="1488241931"/>
    <b v="0"/>
    <n v="7"/>
    <b v="0"/>
    <s v="food/small batch"/>
    <n v="0.08"/>
    <n v="11.429"/>
    <x v="7"/>
  </r>
  <r>
    <x v="3"/>
    <x v="0"/>
    <s v="USD"/>
    <n v="1493571600"/>
    <n v="1489106948"/>
    <b v="0"/>
    <n v="1"/>
    <b v="0"/>
    <s v="food/small batch"/>
    <n v="7.1999999999999998E-3"/>
    <n v="108"/>
    <x v="7"/>
  </r>
  <r>
    <x v="0"/>
    <x v="0"/>
    <s v="USD"/>
    <n v="1409090440"/>
    <n v="1406066440"/>
    <b v="1"/>
    <n v="3355"/>
    <b v="1"/>
    <s v="food/small batch"/>
    <n v="5.2609431428571432"/>
    <n v="54.883000000000003"/>
    <x v="7"/>
  </r>
  <r>
    <x v="0"/>
    <x v="0"/>
    <s v="USD"/>
    <n v="1434307537"/>
    <n v="1431715537"/>
    <b v="1"/>
    <n v="537"/>
    <b v="1"/>
    <s v="food/small batch"/>
    <n v="2.5445000000000002"/>
    <n v="47.384"/>
    <x v="7"/>
  </r>
  <r>
    <x v="0"/>
    <x v="0"/>
    <s v="USD"/>
    <n v="1405609146"/>
    <n v="1403017146"/>
    <b v="1"/>
    <n v="125"/>
    <b v="1"/>
    <s v="food/small batch"/>
    <n v="1.0591999999999999"/>
    <n v="211.84"/>
    <x v="7"/>
  </r>
  <r>
    <x v="0"/>
    <x v="0"/>
    <s v="USD"/>
    <n v="1451001600"/>
    <n v="1448400943"/>
    <b v="1"/>
    <n v="163"/>
    <b v="1"/>
    <s v="food/small batch"/>
    <n v="1.0242285714285715"/>
    <n v="219.92599999999999"/>
    <x v="7"/>
  </r>
  <r>
    <x v="0"/>
    <x v="0"/>
    <s v="USD"/>
    <n v="1408320490"/>
    <n v="1405728490"/>
    <b v="1"/>
    <n v="283"/>
    <b v="1"/>
    <s v="food/small batch"/>
    <n v="1.4431375"/>
    <n v="40.795000000000002"/>
    <x v="7"/>
  </r>
  <r>
    <x v="0"/>
    <x v="0"/>
    <s v="USD"/>
    <n v="1423235071"/>
    <n v="1420643071"/>
    <b v="1"/>
    <n v="352"/>
    <b v="1"/>
    <s v="food/small batch"/>
    <n v="1.06308"/>
    <n v="75.503"/>
    <x v="7"/>
  </r>
  <r>
    <x v="0"/>
    <x v="0"/>
    <s v="USD"/>
    <n v="1401385800"/>
    <n v="1399563390"/>
    <b v="1"/>
    <n v="94"/>
    <b v="1"/>
    <s v="food/small batch"/>
    <n v="2.1216666666666666"/>
    <n v="13.542999999999999"/>
    <x v="7"/>
  </r>
  <r>
    <x v="0"/>
    <x v="0"/>
    <s v="USD"/>
    <n v="1415208840"/>
    <n v="1412611498"/>
    <b v="1"/>
    <n v="67"/>
    <b v="1"/>
    <s v="food/small batch"/>
    <n v="1.0195000000000001"/>
    <n v="60.866"/>
    <x v="7"/>
  </r>
  <r>
    <x v="0"/>
    <x v="0"/>
    <s v="USD"/>
    <n v="1402494243"/>
    <n v="1399902243"/>
    <b v="1"/>
    <n v="221"/>
    <b v="1"/>
    <s v="food/small batch"/>
    <n v="1.0227200000000001"/>
    <n v="115.69199999999999"/>
    <x v="7"/>
  </r>
  <r>
    <x v="0"/>
    <x v="0"/>
    <s v="USD"/>
    <n v="1394316695"/>
    <n v="1390860695"/>
    <b v="1"/>
    <n v="2165"/>
    <b v="1"/>
    <s v="food/small batch"/>
    <n v="5.2073254999999996"/>
    <n v="48.104999999999997"/>
    <x v="7"/>
  </r>
  <r>
    <x v="0"/>
    <x v="0"/>
    <s v="USD"/>
    <n v="1403796143"/>
    <n v="1401204143"/>
    <b v="1"/>
    <n v="179"/>
    <b v="1"/>
    <s v="food/small batch"/>
    <n v="1.1065833333333333"/>
    <n v="74.183999999999997"/>
    <x v="7"/>
  </r>
  <r>
    <x v="0"/>
    <x v="0"/>
    <s v="USD"/>
    <n v="1404077484"/>
    <n v="1401485484"/>
    <b v="1"/>
    <n v="123"/>
    <b v="1"/>
    <s v="food/small batch"/>
    <n v="1.0114333333333334"/>
    <n v="123.346"/>
    <x v="7"/>
  </r>
  <r>
    <x v="0"/>
    <x v="0"/>
    <s v="USD"/>
    <n v="1482134340"/>
    <n v="1479496309"/>
    <b v="1"/>
    <n v="1104"/>
    <b v="1"/>
    <s v="food/small batch"/>
    <n v="2.9420799999999998"/>
    <n v="66.623000000000005"/>
    <x v="7"/>
  </r>
  <r>
    <x v="0"/>
    <x v="0"/>
    <s v="USD"/>
    <n v="1477841138"/>
    <n v="1475249138"/>
    <b v="1"/>
    <n v="403"/>
    <b v="1"/>
    <s v="food/small batch"/>
    <n v="1.0577749999999999"/>
    <n v="104.99"/>
    <x v="7"/>
  </r>
  <r>
    <x v="1"/>
    <x v="0"/>
    <s v="USD"/>
    <n v="1436729504"/>
    <n v="1434137504"/>
    <b v="0"/>
    <n v="0"/>
    <b v="0"/>
    <s v="technology/web"/>
    <n v="0"/>
    <n v="0"/>
    <x v="2"/>
  </r>
  <r>
    <x v="1"/>
    <x v="0"/>
    <s v="USD"/>
    <n v="1412571600"/>
    <n v="1410799870"/>
    <b v="0"/>
    <n v="0"/>
    <b v="0"/>
    <s v="technology/web"/>
    <n v="0"/>
    <n v="0"/>
    <x v="2"/>
  </r>
  <r>
    <x v="1"/>
    <x v="0"/>
    <s v="USD"/>
    <n v="1452282420"/>
    <n v="1447962505"/>
    <b v="0"/>
    <n v="1"/>
    <b v="0"/>
    <s v="technology/web"/>
    <n v="0.03"/>
    <n v="300"/>
    <x v="2"/>
  </r>
  <r>
    <x v="1"/>
    <x v="5"/>
    <s v="CAD"/>
    <n v="1466789269"/>
    <n v="1464197269"/>
    <b v="0"/>
    <n v="1"/>
    <b v="0"/>
    <s v="technology/web"/>
    <n v="1E-3"/>
    <n v="1"/>
    <x v="2"/>
  </r>
  <r>
    <x v="1"/>
    <x v="0"/>
    <s v="USD"/>
    <n v="1427845140"/>
    <n v="1424822556"/>
    <b v="0"/>
    <n v="0"/>
    <b v="0"/>
    <s v="technology/web"/>
    <n v="0"/>
    <n v="0"/>
    <x v="2"/>
  </r>
  <r>
    <x v="1"/>
    <x v="0"/>
    <s v="USD"/>
    <n v="1476731431"/>
    <n v="1472843431"/>
    <b v="0"/>
    <n v="3"/>
    <b v="0"/>
    <s v="technology/web"/>
    <n v="6.4999999999999997E-4"/>
    <n v="13"/>
    <x v="2"/>
  </r>
  <r>
    <x v="1"/>
    <x v="0"/>
    <s v="USD"/>
    <n v="1472135676"/>
    <n v="1469543676"/>
    <b v="0"/>
    <n v="1"/>
    <b v="0"/>
    <s v="technology/web"/>
    <n v="1.4999999999999999E-2"/>
    <n v="15"/>
    <x v="2"/>
  </r>
  <r>
    <x v="1"/>
    <x v="0"/>
    <s v="USD"/>
    <n v="1456006938"/>
    <n v="1450822938"/>
    <b v="0"/>
    <n v="5"/>
    <b v="0"/>
    <s v="technology/web"/>
    <n v="3.8571428571428572E-3"/>
    <n v="54"/>
    <x v="2"/>
  </r>
  <r>
    <x v="1"/>
    <x v="11"/>
    <s v="SEK"/>
    <n v="1439318228"/>
    <n v="1436812628"/>
    <b v="0"/>
    <n v="0"/>
    <b v="0"/>
    <s v="technology/web"/>
    <n v="0"/>
    <n v="0"/>
    <x v="2"/>
  </r>
  <r>
    <x v="1"/>
    <x v="17"/>
    <s v="EUR"/>
    <n v="1483474370"/>
    <n v="1480882370"/>
    <b v="0"/>
    <n v="0"/>
    <b v="0"/>
    <s v="technology/web"/>
    <n v="0"/>
    <n v="0"/>
    <x v="2"/>
  </r>
  <r>
    <x v="1"/>
    <x v="4"/>
    <s v="NZD"/>
    <n v="1430360739"/>
    <n v="1427768739"/>
    <b v="0"/>
    <n v="7"/>
    <b v="0"/>
    <s v="technology/web"/>
    <n v="5.7142857142857143E-3"/>
    <n v="15.429"/>
    <x v="2"/>
  </r>
  <r>
    <x v="1"/>
    <x v="0"/>
    <s v="USD"/>
    <n v="1433603552"/>
    <n v="1428419552"/>
    <b v="0"/>
    <n v="0"/>
    <b v="0"/>
    <s v="technology/web"/>
    <n v="0"/>
    <n v="0"/>
    <x v="2"/>
  </r>
  <r>
    <x v="1"/>
    <x v="0"/>
    <s v="USD"/>
    <n v="1429632822"/>
    <n v="1428596022"/>
    <b v="0"/>
    <n v="0"/>
    <b v="0"/>
    <s v="technology/web"/>
    <n v="0"/>
    <n v="0"/>
    <x v="2"/>
  </r>
  <r>
    <x v="1"/>
    <x v="0"/>
    <s v="USD"/>
    <n v="1420910460"/>
    <n v="1415726460"/>
    <b v="0"/>
    <n v="1"/>
    <b v="0"/>
    <s v="technology/web"/>
    <n v="7.1428571428571429E-4"/>
    <n v="25"/>
    <x v="2"/>
  </r>
  <r>
    <x v="1"/>
    <x v="2"/>
    <s v="AUD"/>
    <n v="1430604136"/>
    <n v="1428012136"/>
    <b v="0"/>
    <n v="2"/>
    <b v="0"/>
    <s v="technology/web"/>
    <n v="6.875E-3"/>
    <n v="27.5"/>
    <x v="2"/>
  </r>
  <r>
    <x v="1"/>
    <x v="9"/>
    <s v="EUR"/>
    <n v="1433530104"/>
    <n v="1430938104"/>
    <b v="0"/>
    <n v="0"/>
    <b v="0"/>
    <s v="technology/web"/>
    <n v="0"/>
    <n v="0"/>
    <x v="2"/>
  </r>
  <r>
    <x v="1"/>
    <x v="1"/>
    <s v="GBP"/>
    <n v="1445093578"/>
    <n v="1442501578"/>
    <b v="0"/>
    <n v="0"/>
    <b v="0"/>
    <s v="technology/web"/>
    <n v="0"/>
    <n v="0"/>
    <x v="2"/>
  </r>
  <r>
    <x v="1"/>
    <x v="1"/>
    <s v="GBP"/>
    <n v="1422664740"/>
    <n v="1417818036"/>
    <b v="0"/>
    <n v="0"/>
    <b v="0"/>
    <s v="technology/web"/>
    <n v="0"/>
    <n v="0"/>
    <x v="2"/>
  </r>
  <r>
    <x v="1"/>
    <x v="0"/>
    <s v="USD"/>
    <n v="1438616124"/>
    <n v="1433432124"/>
    <b v="0"/>
    <n v="3"/>
    <b v="0"/>
    <s v="technology/web"/>
    <n v="0.14680000000000001"/>
    <n v="367"/>
    <x v="2"/>
  </r>
  <r>
    <x v="1"/>
    <x v="5"/>
    <s v="CAD"/>
    <n v="1454864280"/>
    <n v="1452272280"/>
    <b v="0"/>
    <n v="1"/>
    <b v="0"/>
    <s v="technology/web"/>
    <n v="4.0000000000000002E-4"/>
    <n v="2"/>
    <x v="2"/>
  </r>
  <r>
    <x v="1"/>
    <x v="5"/>
    <s v="CAD"/>
    <n v="1462053600"/>
    <n v="1459975008"/>
    <b v="0"/>
    <n v="0"/>
    <b v="0"/>
    <s v="technology/web"/>
    <n v="0"/>
    <n v="0"/>
    <x v="2"/>
  </r>
  <r>
    <x v="1"/>
    <x v="0"/>
    <s v="USD"/>
    <n v="1418315470"/>
    <n v="1415723470"/>
    <b v="0"/>
    <n v="2"/>
    <b v="0"/>
    <s v="technology/web"/>
    <n v="0.2857142857142857"/>
    <n v="60"/>
    <x v="2"/>
  </r>
  <r>
    <x v="1"/>
    <x v="0"/>
    <s v="USD"/>
    <n v="1451348200"/>
    <n v="1447460200"/>
    <b v="0"/>
    <n v="0"/>
    <b v="0"/>
    <s v="technology/web"/>
    <n v="0"/>
    <n v="0"/>
    <x v="2"/>
  </r>
  <r>
    <x v="1"/>
    <x v="0"/>
    <s v="USD"/>
    <n v="1445898356"/>
    <n v="1441146356"/>
    <b v="0"/>
    <n v="0"/>
    <b v="0"/>
    <s v="technology/web"/>
    <n v="0"/>
    <n v="0"/>
    <x v="2"/>
  </r>
  <r>
    <x v="1"/>
    <x v="13"/>
    <s v="EUR"/>
    <n v="1453071600"/>
    <n v="1449596425"/>
    <b v="0"/>
    <n v="0"/>
    <b v="0"/>
    <s v="technology/web"/>
    <n v="0"/>
    <n v="0"/>
    <x v="2"/>
  </r>
  <r>
    <x v="1"/>
    <x v="1"/>
    <s v="GBP"/>
    <n v="1445431533"/>
    <n v="1442839533"/>
    <b v="0"/>
    <n v="27"/>
    <b v="0"/>
    <s v="technology/web"/>
    <n v="0.1052"/>
    <n v="97.406999999999996"/>
    <x v="2"/>
  </r>
  <r>
    <x v="1"/>
    <x v="0"/>
    <s v="USD"/>
    <n v="1461622616"/>
    <n v="1456442216"/>
    <b v="0"/>
    <n v="14"/>
    <b v="0"/>
    <s v="technology/web"/>
    <n v="1.34E-2"/>
    <n v="47.856999999999999"/>
    <x v="2"/>
  </r>
  <r>
    <x v="1"/>
    <x v="0"/>
    <s v="USD"/>
    <n v="1429028365"/>
    <n v="1425143965"/>
    <b v="0"/>
    <n v="2"/>
    <b v="0"/>
    <s v="technology/web"/>
    <n v="2.5000000000000001E-3"/>
    <n v="50"/>
    <x v="2"/>
  </r>
  <r>
    <x v="1"/>
    <x v="0"/>
    <s v="USD"/>
    <n v="1455132611"/>
    <n v="1452540611"/>
    <b v="0"/>
    <n v="0"/>
    <b v="0"/>
    <s v="technology/web"/>
    <n v="0"/>
    <n v="0"/>
    <x v="2"/>
  </r>
  <r>
    <x v="1"/>
    <x v="0"/>
    <s v="USD"/>
    <n v="1418877141"/>
    <n v="1416285141"/>
    <b v="0"/>
    <n v="4"/>
    <b v="0"/>
    <s v="technology/web"/>
    <n v="3.2799999999999999E-3"/>
    <n v="20.5"/>
    <x v="2"/>
  </r>
  <r>
    <x v="1"/>
    <x v="0"/>
    <s v="USD"/>
    <n v="1435257596"/>
    <n v="1432665596"/>
    <b v="0"/>
    <n v="0"/>
    <b v="0"/>
    <s v="technology/web"/>
    <n v="0"/>
    <n v="0"/>
    <x v="2"/>
  </r>
  <r>
    <x v="1"/>
    <x v="2"/>
    <s v="AUD"/>
    <n v="1429839571"/>
    <n v="1427247571"/>
    <b v="0"/>
    <n v="6"/>
    <b v="0"/>
    <s v="technology/web"/>
    <n v="3.272727272727273E-2"/>
    <n v="30"/>
    <x v="2"/>
  </r>
  <r>
    <x v="1"/>
    <x v="11"/>
    <s v="SEK"/>
    <n v="1440863624"/>
    <n v="1438271624"/>
    <b v="0"/>
    <n v="1"/>
    <b v="0"/>
    <s v="technology/web"/>
    <n v="5.8823529411764708E-5"/>
    <n v="50"/>
    <x v="2"/>
  </r>
  <r>
    <x v="1"/>
    <x v="0"/>
    <s v="USD"/>
    <n v="1423772060"/>
    <n v="1421180060"/>
    <b v="0"/>
    <n v="1"/>
    <b v="0"/>
    <s v="technology/web"/>
    <n v="4.5454545454545455E-4"/>
    <n v="10"/>
    <x v="2"/>
  </r>
  <r>
    <x v="1"/>
    <x v="0"/>
    <s v="USD"/>
    <n v="1473451437"/>
    <n v="1470859437"/>
    <b v="0"/>
    <n v="0"/>
    <b v="0"/>
    <s v="technology/web"/>
    <n v="0"/>
    <n v="0"/>
    <x v="2"/>
  </r>
  <r>
    <x v="1"/>
    <x v="0"/>
    <s v="USD"/>
    <n v="1449785566"/>
    <n v="1447193566"/>
    <b v="0"/>
    <n v="4"/>
    <b v="0"/>
    <s v="technology/web"/>
    <n v="0.10877666666666666"/>
    <n v="81.582999999999998"/>
    <x v="2"/>
  </r>
  <r>
    <x v="1"/>
    <x v="5"/>
    <s v="CAD"/>
    <n v="1480110783"/>
    <n v="1477515183"/>
    <b v="0"/>
    <n v="0"/>
    <b v="0"/>
    <s v="technology/web"/>
    <n v="0"/>
    <n v="0"/>
    <x v="2"/>
  </r>
  <r>
    <x v="1"/>
    <x v="0"/>
    <s v="USD"/>
    <n v="1440548330"/>
    <n v="1438042730"/>
    <b v="0"/>
    <n v="0"/>
    <b v="0"/>
    <s v="technology/web"/>
    <n v="0"/>
    <n v="0"/>
    <x v="2"/>
  </r>
  <r>
    <x v="1"/>
    <x v="0"/>
    <s v="USD"/>
    <n v="1444004616"/>
    <n v="1440116616"/>
    <b v="0"/>
    <n v="0"/>
    <b v="0"/>
    <s v="technology/web"/>
    <n v="0"/>
    <n v="0"/>
    <x v="2"/>
  </r>
  <r>
    <x v="1"/>
    <x v="0"/>
    <s v="USD"/>
    <n v="1443726142"/>
    <n v="1441134142"/>
    <b v="0"/>
    <n v="3"/>
    <b v="0"/>
    <s v="technology/web"/>
    <n v="3.6666666666666666E-3"/>
    <n v="18.332999999999998"/>
    <x v="2"/>
  </r>
  <r>
    <x v="1"/>
    <x v="0"/>
    <s v="USD"/>
    <n v="1428704848"/>
    <n v="1426112848"/>
    <b v="0"/>
    <n v="7"/>
    <b v="0"/>
    <s v="technology/web"/>
    <n v="1.8193398957730169E-2"/>
    <n v="224.429"/>
    <x v="2"/>
  </r>
  <r>
    <x v="1"/>
    <x v="0"/>
    <s v="USD"/>
    <n v="1438662603"/>
    <n v="1436502603"/>
    <b v="0"/>
    <n v="2"/>
    <b v="0"/>
    <s v="technology/web"/>
    <n v="2.5000000000000001E-2"/>
    <n v="37.5"/>
    <x v="2"/>
  </r>
  <r>
    <x v="1"/>
    <x v="4"/>
    <s v="NZD"/>
    <n v="1424568107"/>
    <n v="1421976107"/>
    <b v="0"/>
    <n v="3"/>
    <b v="0"/>
    <s v="technology/web"/>
    <n v="4.3499999999999997E-2"/>
    <n v="145"/>
    <x v="2"/>
  </r>
  <r>
    <x v="1"/>
    <x v="0"/>
    <s v="USD"/>
    <n v="1415932643"/>
    <n v="1413337043"/>
    <b v="0"/>
    <n v="8"/>
    <b v="0"/>
    <s v="technology/web"/>
    <n v="8.0000000000000002E-3"/>
    <n v="1"/>
    <x v="2"/>
  </r>
  <r>
    <x v="1"/>
    <x v="0"/>
    <s v="USD"/>
    <n v="1438793432"/>
    <n v="1436201432"/>
    <b v="0"/>
    <n v="7"/>
    <b v="0"/>
    <s v="technology/web"/>
    <n v="1.2123076923076924E-2"/>
    <n v="112.571"/>
    <x v="2"/>
  </r>
  <r>
    <x v="1"/>
    <x v="5"/>
    <s v="CAD"/>
    <n v="1420920424"/>
    <n v="1415736424"/>
    <b v="0"/>
    <n v="0"/>
    <b v="0"/>
    <s v="technology/web"/>
    <n v="0"/>
    <n v="0"/>
    <x v="2"/>
  </r>
  <r>
    <x v="1"/>
    <x v="0"/>
    <s v="USD"/>
    <n v="1469199740"/>
    <n v="1465311740"/>
    <b v="0"/>
    <n v="3"/>
    <b v="0"/>
    <s v="technology/web"/>
    <n v="6.8399999999999997E-3"/>
    <n v="342"/>
    <x v="2"/>
  </r>
  <r>
    <x v="1"/>
    <x v="0"/>
    <s v="USD"/>
    <n v="1421350140"/>
    <n v="1418761759"/>
    <b v="0"/>
    <n v="8"/>
    <b v="0"/>
    <s v="technology/web"/>
    <n v="1.2513513513513513E-2"/>
    <n v="57.875"/>
    <x v="2"/>
  </r>
  <r>
    <x v="1"/>
    <x v="6"/>
    <s v="EUR"/>
    <n v="1437861540"/>
    <n v="1435160452"/>
    <b v="0"/>
    <n v="1"/>
    <b v="0"/>
    <s v="technology/web"/>
    <n v="1.8749999999999999E-3"/>
    <n v="30"/>
    <x v="2"/>
  </r>
  <r>
    <x v="1"/>
    <x v="2"/>
    <s v="AUD"/>
    <n v="1420352264"/>
    <n v="1416896264"/>
    <b v="0"/>
    <n v="0"/>
    <b v="0"/>
    <s v="technology/web"/>
    <n v="0"/>
    <n v="0"/>
    <x v="2"/>
  </r>
  <r>
    <x v="1"/>
    <x v="0"/>
    <s v="USD"/>
    <n v="1427825044"/>
    <n v="1425236644"/>
    <b v="0"/>
    <n v="1"/>
    <b v="0"/>
    <s v="technology/web"/>
    <n v="1.25E-3"/>
    <n v="25"/>
    <x v="2"/>
  </r>
  <r>
    <x v="1"/>
    <x v="0"/>
    <s v="USD"/>
    <n v="1446087223"/>
    <n v="1443495223"/>
    <b v="0"/>
    <n v="0"/>
    <b v="0"/>
    <s v="technology/web"/>
    <n v="0"/>
    <n v="0"/>
    <x v="2"/>
  </r>
  <r>
    <x v="1"/>
    <x v="0"/>
    <s v="USD"/>
    <n v="1439048017"/>
    <n v="1436456017"/>
    <b v="0"/>
    <n v="1"/>
    <b v="0"/>
    <s v="technology/web"/>
    <n v="5.0000000000000001E-4"/>
    <n v="50"/>
    <x v="2"/>
  </r>
  <r>
    <x v="1"/>
    <x v="17"/>
    <s v="EUR"/>
    <n v="1424940093"/>
    <n v="1422348093"/>
    <b v="0"/>
    <n v="2"/>
    <b v="0"/>
    <s v="technology/web"/>
    <n v="5.9999999999999995E-4"/>
    <n v="1.5"/>
    <x v="2"/>
  </r>
  <r>
    <x v="1"/>
    <x v="0"/>
    <s v="USD"/>
    <n v="1484038620"/>
    <n v="1481597687"/>
    <b v="0"/>
    <n v="0"/>
    <b v="0"/>
    <s v="technology/web"/>
    <n v="0"/>
    <n v="0"/>
    <x v="2"/>
  </r>
  <r>
    <x v="1"/>
    <x v="16"/>
    <s v="CHF"/>
    <n v="1444940558"/>
    <n v="1442348558"/>
    <b v="0"/>
    <n v="1"/>
    <b v="0"/>
    <s v="technology/web"/>
    <n v="2E-3"/>
    <n v="10"/>
    <x v="2"/>
  </r>
  <r>
    <x v="1"/>
    <x v="0"/>
    <s v="USD"/>
    <n v="1420233256"/>
    <n v="1417641256"/>
    <b v="0"/>
    <n v="0"/>
    <b v="0"/>
    <s v="technology/web"/>
    <n v="0"/>
    <n v="0"/>
    <x v="2"/>
  </r>
  <r>
    <x v="1"/>
    <x v="0"/>
    <s v="USD"/>
    <n v="1435874384"/>
    <n v="1433282384"/>
    <b v="0"/>
    <n v="0"/>
    <b v="0"/>
    <s v="technology/web"/>
    <n v="0"/>
    <n v="0"/>
    <x v="2"/>
  </r>
  <r>
    <x v="1"/>
    <x v="11"/>
    <s v="SEK"/>
    <n v="1418934506"/>
    <n v="1415910506"/>
    <b v="0"/>
    <n v="0"/>
    <b v="0"/>
    <s v="technology/web"/>
    <n v="0"/>
    <n v="0"/>
    <x v="2"/>
  </r>
  <r>
    <x v="1"/>
    <x v="2"/>
    <s v="AUD"/>
    <n v="1460615164"/>
    <n v="1458023164"/>
    <b v="0"/>
    <n v="0"/>
    <b v="0"/>
    <s v="technology/web"/>
    <n v="0"/>
    <n v="0"/>
    <x v="2"/>
  </r>
  <r>
    <x v="2"/>
    <x v="0"/>
    <s v="USD"/>
    <n v="1457207096"/>
    <n v="1452023096"/>
    <b v="0"/>
    <n v="9"/>
    <b v="0"/>
    <s v="food/food trucks"/>
    <n v="7.1785714285714283E-3"/>
    <n v="22.332999999999998"/>
    <x v="7"/>
  </r>
  <r>
    <x v="2"/>
    <x v="0"/>
    <s v="USD"/>
    <n v="1431533931"/>
    <n v="1428941931"/>
    <b v="0"/>
    <n v="1"/>
    <b v="0"/>
    <s v="food/food trucks"/>
    <n v="4.3333333333333331E-3"/>
    <n v="52"/>
    <x v="7"/>
  </r>
  <r>
    <x v="2"/>
    <x v="1"/>
    <s v="GBP"/>
    <n v="1459368658"/>
    <n v="1454188258"/>
    <b v="0"/>
    <n v="12"/>
    <b v="0"/>
    <s v="food/food trucks"/>
    <n v="0.16833333333333333"/>
    <n v="16.832999999999998"/>
    <x v="7"/>
  </r>
  <r>
    <x v="2"/>
    <x v="0"/>
    <s v="USD"/>
    <n v="1451782607"/>
    <n v="1449190607"/>
    <b v="0"/>
    <n v="0"/>
    <b v="0"/>
    <s v="food/food trucks"/>
    <n v="0"/>
    <n v="0"/>
    <x v="7"/>
  </r>
  <r>
    <x v="2"/>
    <x v="0"/>
    <s v="USD"/>
    <n v="1472911375"/>
    <n v="1471096975"/>
    <b v="0"/>
    <n v="20"/>
    <b v="0"/>
    <s v="food/food trucks"/>
    <n v="0.22520000000000001"/>
    <n v="56.3"/>
    <x v="7"/>
  </r>
  <r>
    <x v="2"/>
    <x v="0"/>
    <s v="USD"/>
    <n v="1421635190"/>
    <n v="1418179190"/>
    <b v="0"/>
    <n v="16"/>
    <b v="0"/>
    <s v="food/food trucks"/>
    <n v="0.41384615384615386"/>
    <n v="84.063000000000002"/>
    <x v="7"/>
  </r>
  <r>
    <x v="2"/>
    <x v="0"/>
    <s v="USD"/>
    <n v="1428732000"/>
    <n v="1426772928"/>
    <b v="0"/>
    <n v="33"/>
    <b v="0"/>
    <s v="food/food trucks"/>
    <n v="0.25259090909090909"/>
    <n v="168.39400000000001"/>
    <x v="7"/>
  </r>
  <r>
    <x v="2"/>
    <x v="0"/>
    <s v="USD"/>
    <n v="1415247757"/>
    <n v="1412652157"/>
    <b v="0"/>
    <n v="2"/>
    <b v="0"/>
    <s v="food/food trucks"/>
    <n v="2E-3"/>
    <n v="15"/>
    <x v="7"/>
  </r>
  <r>
    <x v="2"/>
    <x v="0"/>
    <s v="USD"/>
    <n v="1439931675"/>
    <n v="1437339675"/>
    <b v="0"/>
    <n v="6"/>
    <b v="0"/>
    <s v="food/food trucks"/>
    <n v="1.84E-2"/>
    <n v="76.667000000000002"/>
    <x v="7"/>
  </r>
  <r>
    <x v="2"/>
    <x v="2"/>
    <s v="AUD"/>
    <n v="1441619275"/>
    <n v="1439027275"/>
    <b v="0"/>
    <n v="0"/>
    <b v="0"/>
    <s v="food/food trucks"/>
    <n v="0"/>
    <n v="0"/>
    <x v="7"/>
  </r>
  <r>
    <x v="2"/>
    <x v="0"/>
    <s v="USD"/>
    <n v="1440524082"/>
    <n v="1437932082"/>
    <b v="0"/>
    <n v="3"/>
    <b v="0"/>
    <s v="food/food trucks"/>
    <n v="6.0400000000000002E-3"/>
    <n v="50.332999999999998"/>
    <x v="7"/>
  </r>
  <r>
    <x v="2"/>
    <x v="6"/>
    <s v="EUR"/>
    <n v="1480185673"/>
    <n v="1476294073"/>
    <b v="0"/>
    <n v="0"/>
    <b v="0"/>
    <s v="food/food trucks"/>
    <n v="0"/>
    <n v="0"/>
    <x v="7"/>
  </r>
  <r>
    <x v="2"/>
    <x v="0"/>
    <s v="USD"/>
    <n v="1401579000"/>
    <n v="1398911882"/>
    <b v="0"/>
    <n v="3"/>
    <b v="0"/>
    <s v="food/food trucks"/>
    <n v="8.3333333333333332E-3"/>
    <n v="8.3330000000000002"/>
    <x v="7"/>
  </r>
  <r>
    <x v="2"/>
    <x v="0"/>
    <s v="USD"/>
    <n v="1440215940"/>
    <n v="1436805660"/>
    <b v="0"/>
    <n v="13"/>
    <b v="0"/>
    <s v="food/food trucks"/>
    <n v="3.0666666666666665E-2"/>
    <n v="35.384999999999998"/>
    <x v="7"/>
  </r>
  <r>
    <x v="2"/>
    <x v="0"/>
    <s v="USD"/>
    <n v="1468615346"/>
    <n v="1466023346"/>
    <b v="0"/>
    <n v="6"/>
    <b v="0"/>
    <s v="food/food trucks"/>
    <n v="5.5833333333333334E-3"/>
    <n v="55.832999999999998"/>
    <x v="7"/>
  </r>
  <r>
    <x v="2"/>
    <x v="0"/>
    <s v="USD"/>
    <n v="1426345200"/>
    <n v="1421343743"/>
    <b v="0"/>
    <n v="1"/>
    <b v="0"/>
    <s v="food/food trucks"/>
    <n v="2.5000000000000001E-4"/>
    <n v="5"/>
    <x v="7"/>
  </r>
  <r>
    <x v="2"/>
    <x v="0"/>
    <s v="USD"/>
    <n v="1407705187"/>
    <n v="1405113187"/>
    <b v="0"/>
    <n v="0"/>
    <b v="0"/>
    <s v="food/food trucks"/>
    <n v="0"/>
    <n v="0"/>
    <x v="7"/>
  </r>
  <r>
    <x v="2"/>
    <x v="0"/>
    <s v="USD"/>
    <n v="1427225644"/>
    <n v="1422045244"/>
    <b v="0"/>
    <n v="5"/>
    <b v="0"/>
    <s v="food/food trucks"/>
    <n v="2.0000000000000001E-4"/>
    <n v="1"/>
    <x v="7"/>
  </r>
  <r>
    <x v="2"/>
    <x v="0"/>
    <s v="USD"/>
    <n v="1424281389"/>
    <n v="1419097389"/>
    <b v="0"/>
    <n v="0"/>
    <b v="0"/>
    <s v="food/food trucks"/>
    <n v="0"/>
    <n v="0"/>
    <x v="7"/>
  </r>
  <r>
    <x v="2"/>
    <x v="0"/>
    <s v="USD"/>
    <n v="1415583695"/>
    <n v="1410396095"/>
    <b v="0"/>
    <n v="36"/>
    <b v="0"/>
    <s v="food/food trucks"/>
    <n v="0.14825133372851215"/>
    <n v="69.471999999999994"/>
    <x v="7"/>
  </r>
  <r>
    <x v="2"/>
    <x v="0"/>
    <s v="USD"/>
    <n v="1424536196"/>
    <n v="1421944196"/>
    <b v="0"/>
    <n v="1"/>
    <b v="0"/>
    <s v="food/food trucks"/>
    <n v="1.6666666666666666E-4"/>
    <n v="1"/>
    <x v="7"/>
  </r>
  <r>
    <x v="2"/>
    <x v="0"/>
    <s v="USD"/>
    <n v="1426091036"/>
    <n v="1423502636"/>
    <b v="0"/>
    <n v="1"/>
    <b v="0"/>
    <s v="food/food trucks"/>
    <n v="2E-3"/>
    <n v="1"/>
    <x v="7"/>
  </r>
  <r>
    <x v="2"/>
    <x v="0"/>
    <s v="USD"/>
    <n v="1420044890"/>
    <n v="1417452890"/>
    <b v="0"/>
    <n v="1"/>
    <b v="0"/>
    <s v="food/food trucks"/>
    <n v="1.3333333333333334E-4"/>
    <n v="8"/>
    <x v="7"/>
  </r>
  <r>
    <x v="2"/>
    <x v="0"/>
    <s v="USD"/>
    <n v="1414445108"/>
    <n v="1411853108"/>
    <b v="0"/>
    <n v="9"/>
    <b v="0"/>
    <s v="food/food trucks"/>
    <n v="1.24E-2"/>
    <n v="34.444000000000003"/>
    <x v="7"/>
  </r>
  <r>
    <x v="2"/>
    <x v="0"/>
    <s v="USD"/>
    <n v="1464386640"/>
    <n v="1463090149"/>
    <b v="0"/>
    <n v="1"/>
    <b v="0"/>
    <s v="food/food trucks"/>
    <n v="2.8571428571428574E-4"/>
    <n v="1"/>
    <x v="7"/>
  </r>
  <r>
    <x v="2"/>
    <x v="0"/>
    <s v="USD"/>
    <n v="1439006692"/>
    <n v="1433822692"/>
    <b v="0"/>
    <n v="0"/>
    <b v="0"/>
    <s v="food/food trucks"/>
    <n v="0"/>
    <n v="0"/>
    <x v="7"/>
  </r>
  <r>
    <x v="2"/>
    <x v="0"/>
    <s v="USD"/>
    <n v="1458715133"/>
    <n v="1455262733"/>
    <b v="0"/>
    <n v="1"/>
    <b v="0"/>
    <s v="food/food trucks"/>
    <n v="2.0000000000000002E-5"/>
    <n v="1"/>
    <x v="7"/>
  </r>
  <r>
    <x v="2"/>
    <x v="0"/>
    <s v="USD"/>
    <n v="1426182551"/>
    <n v="1423594151"/>
    <b v="0"/>
    <n v="1"/>
    <b v="0"/>
    <s v="food/food trucks"/>
    <n v="2.8571428571428571E-5"/>
    <n v="1"/>
    <x v="7"/>
  </r>
  <r>
    <x v="2"/>
    <x v="10"/>
    <s v="NOK"/>
    <n v="1486313040"/>
    <n v="1483131966"/>
    <b v="0"/>
    <n v="4"/>
    <b v="0"/>
    <s v="food/food trucks"/>
    <n v="1.4321428571428572E-2"/>
    <n v="501.25"/>
    <x v="7"/>
  </r>
  <r>
    <x v="2"/>
    <x v="0"/>
    <s v="USD"/>
    <n v="1455246504"/>
    <n v="1452654504"/>
    <b v="0"/>
    <n v="2"/>
    <b v="0"/>
    <s v="food/food trucks"/>
    <n v="7.0000000000000001E-3"/>
    <n v="10.5"/>
    <x v="7"/>
  </r>
  <r>
    <x v="2"/>
    <x v="0"/>
    <s v="USD"/>
    <n v="1467080613"/>
    <n v="1461896613"/>
    <b v="0"/>
    <n v="2"/>
    <b v="0"/>
    <s v="food/food trucks"/>
    <n v="2.0000000000000002E-5"/>
    <n v="1"/>
    <x v="7"/>
  </r>
  <r>
    <x v="2"/>
    <x v="0"/>
    <s v="USD"/>
    <n v="1425791697"/>
    <n v="1423199697"/>
    <b v="0"/>
    <n v="2"/>
    <b v="0"/>
    <s v="food/food trucks"/>
    <n v="1.4285714285714287E-4"/>
    <n v="1"/>
    <x v="7"/>
  </r>
  <r>
    <x v="2"/>
    <x v="0"/>
    <s v="USD"/>
    <n v="1456608943"/>
    <n v="1454016943"/>
    <b v="0"/>
    <n v="0"/>
    <b v="0"/>
    <s v="food/food trucks"/>
    <n v="0"/>
    <n v="0"/>
    <x v="7"/>
  </r>
  <r>
    <x v="2"/>
    <x v="0"/>
    <s v="USD"/>
    <n v="1438662474"/>
    <n v="1435206474"/>
    <b v="0"/>
    <n v="2"/>
    <b v="0"/>
    <s v="food/food trucks"/>
    <n v="1.2999999999999999E-3"/>
    <n v="13"/>
    <x v="7"/>
  </r>
  <r>
    <x v="2"/>
    <x v="11"/>
    <s v="SEK"/>
    <n v="1444027186"/>
    <n v="1441435186"/>
    <b v="0"/>
    <n v="4"/>
    <b v="0"/>
    <s v="food/food trucks"/>
    <n v="4.8960000000000002E-3"/>
    <n v="306"/>
    <x v="7"/>
  </r>
  <r>
    <x v="2"/>
    <x v="5"/>
    <s v="CAD"/>
    <n v="1454078770"/>
    <n v="1448894770"/>
    <b v="0"/>
    <n v="2"/>
    <b v="0"/>
    <s v="food/food trucks"/>
    <n v="3.8461538461538462E-4"/>
    <n v="22.5"/>
    <x v="7"/>
  </r>
  <r>
    <x v="2"/>
    <x v="0"/>
    <s v="USD"/>
    <n v="1426615200"/>
    <n v="1422400188"/>
    <b v="0"/>
    <n v="0"/>
    <b v="0"/>
    <s v="food/food trucks"/>
    <n v="0"/>
    <n v="0"/>
    <x v="7"/>
  </r>
  <r>
    <x v="2"/>
    <x v="0"/>
    <s v="USD"/>
    <n v="1449529062"/>
    <n v="1444341462"/>
    <b v="0"/>
    <n v="1"/>
    <b v="0"/>
    <s v="food/food trucks"/>
    <n v="3.3333333333333335E-3"/>
    <n v="50"/>
    <x v="7"/>
  </r>
  <r>
    <x v="2"/>
    <x v="0"/>
    <s v="USD"/>
    <n v="1445197129"/>
    <n v="1442605129"/>
    <b v="0"/>
    <n v="0"/>
    <b v="0"/>
    <s v="food/food trucks"/>
    <n v="0"/>
    <n v="0"/>
    <x v="7"/>
  </r>
  <r>
    <x v="2"/>
    <x v="18"/>
    <s v="EUR"/>
    <n v="1455399313"/>
    <n v="1452807313"/>
    <b v="0"/>
    <n v="2"/>
    <b v="0"/>
    <s v="food/food trucks"/>
    <n v="2E-3"/>
    <n v="5"/>
    <x v="7"/>
  </r>
  <r>
    <x v="0"/>
    <x v="0"/>
    <s v="USD"/>
    <n v="1437627540"/>
    <n v="1435806054"/>
    <b v="0"/>
    <n v="109"/>
    <b v="1"/>
    <s v="food/small batch"/>
    <n v="1.0788"/>
    <n v="74.228999999999999"/>
    <x v="7"/>
  </r>
  <r>
    <x v="0"/>
    <x v="0"/>
    <s v="USD"/>
    <n v="1426777228"/>
    <n v="1424188828"/>
    <b v="0"/>
    <n v="372"/>
    <b v="1"/>
    <s v="food/small batch"/>
    <n v="1.2594166666666666"/>
    <n v="81.253"/>
    <x v="7"/>
  </r>
  <r>
    <x v="0"/>
    <x v="0"/>
    <s v="USD"/>
    <n v="1408114822"/>
    <n v="1405522822"/>
    <b v="0"/>
    <n v="311"/>
    <b v="1"/>
    <s v="food/small batch"/>
    <n v="2.0251494999999999"/>
    <n v="130.23500000000001"/>
    <x v="7"/>
  </r>
  <r>
    <x v="0"/>
    <x v="0"/>
    <s v="USD"/>
    <n v="1464199591"/>
    <n v="1461607591"/>
    <b v="0"/>
    <n v="61"/>
    <b v="1"/>
    <s v="food/small batch"/>
    <n v="1.0860000000000001"/>
    <n v="53.41"/>
    <x v="7"/>
  </r>
  <r>
    <x v="0"/>
    <x v="0"/>
    <s v="USD"/>
    <n v="1443242021"/>
    <n v="1440650021"/>
    <b v="0"/>
    <n v="115"/>
    <b v="1"/>
    <s v="food/small batch"/>
    <n v="1.728"/>
    <n v="75.13"/>
    <x v="7"/>
  </r>
  <r>
    <x v="0"/>
    <x v="0"/>
    <s v="USD"/>
    <n v="1480174071"/>
    <n v="1477578471"/>
    <b v="0"/>
    <n v="111"/>
    <b v="1"/>
    <s v="food/small batch"/>
    <n v="1.6798"/>
    <n v="75.667000000000002"/>
    <x v="7"/>
  </r>
  <r>
    <x v="0"/>
    <x v="0"/>
    <s v="USD"/>
    <n v="1478923200"/>
    <n v="1476184593"/>
    <b v="0"/>
    <n v="337"/>
    <b v="1"/>
    <s v="food/small batch"/>
    <n v="4.2720000000000002"/>
    <n v="31.690999999999999"/>
    <x v="7"/>
  </r>
  <r>
    <x v="0"/>
    <x v="0"/>
    <s v="USD"/>
    <n v="1472621760"/>
    <n v="1472110513"/>
    <b v="0"/>
    <n v="9"/>
    <b v="1"/>
    <s v="food/small batch"/>
    <n v="1.075"/>
    <n v="47.777999999999999"/>
    <x v="7"/>
  </r>
  <r>
    <x v="0"/>
    <x v="0"/>
    <s v="USD"/>
    <n v="1417321515"/>
    <n v="1414725915"/>
    <b v="0"/>
    <n v="120"/>
    <b v="1"/>
    <s v="food/small batch"/>
    <n v="1.08"/>
    <n v="90"/>
    <x v="7"/>
  </r>
  <r>
    <x v="0"/>
    <x v="0"/>
    <s v="USD"/>
    <n v="1414465860"/>
    <n v="1411177456"/>
    <b v="0"/>
    <n v="102"/>
    <b v="1"/>
    <s v="food/small batch"/>
    <n v="1.0153353333333335"/>
    <n v="149.31399999999999"/>
    <x v="7"/>
  </r>
  <r>
    <x v="0"/>
    <x v="0"/>
    <s v="USD"/>
    <n v="1488750490"/>
    <n v="1487022490"/>
    <b v="0"/>
    <n v="186"/>
    <b v="1"/>
    <s v="food/small batch"/>
    <n v="1.1545000000000001"/>
    <n v="62.07"/>
    <x v="7"/>
  </r>
  <r>
    <x v="0"/>
    <x v="0"/>
    <s v="USD"/>
    <n v="1451430000"/>
    <n v="1448914500"/>
    <b v="0"/>
    <n v="15"/>
    <b v="1"/>
    <s v="food/small batch"/>
    <n v="1.335"/>
    <n v="53.4"/>
    <x v="7"/>
  </r>
  <r>
    <x v="0"/>
    <x v="0"/>
    <s v="USD"/>
    <n v="1486053409"/>
    <n v="1483461409"/>
    <b v="0"/>
    <n v="67"/>
    <b v="1"/>
    <s v="food/small batch"/>
    <n v="1.5469999999999999"/>
    <n v="69.269000000000005"/>
    <x v="7"/>
  </r>
  <r>
    <x v="0"/>
    <x v="0"/>
    <s v="USD"/>
    <n v="1489207808"/>
    <n v="1486183808"/>
    <b v="0"/>
    <n v="130"/>
    <b v="1"/>
    <s v="food/small batch"/>
    <n v="1.0084571428571429"/>
    <n v="271.50799999999998"/>
    <x v="7"/>
  </r>
  <r>
    <x v="0"/>
    <x v="0"/>
    <s v="USD"/>
    <n v="1461177950"/>
    <n v="1458758750"/>
    <b v="0"/>
    <n v="16"/>
    <b v="1"/>
    <s v="food/small batch"/>
    <n v="1.82"/>
    <n v="34.125"/>
    <x v="7"/>
  </r>
  <r>
    <x v="0"/>
    <x v="0"/>
    <s v="USD"/>
    <n v="1488063839"/>
    <n v="1485471839"/>
    <b v="0"/>
    <n v="67"/>
    <b v="1"/>
    <s v="food/small batch"/>
    <n v="1.8086666666666666"/>
    <n v="40.493000000000002"/>
    <x v="7"/>
  </r>
  <r>
    <x v="0"/>
    <x v="0"/>
    <s v="USD"/>
    <n v="1458826056"/>
    <n v="1456237656"/>
    <b v="0"/>
    <n v="124"/>
    <b v="1"/>
    <s v="food/small batch"/>
    <n v="1.0230434782608695"/>
    <n v="189.75800000000001"/>
    <x v="7"/>
  </r>
  <r>
    <x v="0"/>
    <x v="0"/>
    <s v="USD"/>
    <n v="1465498800"/>
    <n v="1462481718"/>
    <b v="0"/>
    <n v="80"/>
    <b v="1"/>
    <s v="food/small batch"/>
    <n v="1.1017999999999999"/>
    <n v="68.863"/>
    <x v="7"/>
  </r>
  <r>
    <x v="0"/>
    <x v="0"/>
    <s v="USD"/>
    <n v="1458742685"/>
    <n v="1454858285"/>
    <b v="0"/>
    <n v="282"/>
    <b v="1"/>
    <s v="food/small batch"/>
    <n v="1.0225"/>
    <n v="108.777"/>
    <x v="7"/>
  </r>
  <r>
    <x v="0"/>
    <x v="0"/>
    <s v="USD"/>
    <n v="1483417020"/>
    <n v="1480480167"/>
    <b v="0"/>
    <n v="68"/>
    <b v="1"/>
    <s v="food/small batch"/>
    <n v="1.0078823529411765"/>
    <n v="125.985"/>
    <x v="7"/>
  </r>
  <r>
    <x v="0"/>
    <x v="0"/>
    <s v="USD"/>
    <n v="1317438000"/>
    <n v="1314577097"/>
    <b v="0"/>
    <n v="86"/>
    <b v="1"/>
    <s v="music/indie rock"/>
    <n v="1.038"/>
    <n v="90.522999999999996"/>
    <x v="4"/>
  </r>
  <r>
    <x v="0"/>
    <x v="0"/>
    <s v="USD"/>
    <n v="1342672096"/>
    <n v="1340944096"/>
    <b v="0"/>
    <n v="115"/>
    <b v="1"/>
    <s v="music/indie rock"/>
    <n v="1.1070833333333334"/>
    <n v="28.88"/>
    <x v="4"/>
  </r>
  <r>
    <x v="0"/>
    <x v="0"/>
    <s v="USD"/>
    <n v="1366138800"/>
    <n v="1362710425"/>
    <b v="0"/>
    <n v="75"/>
    <b v="1"/>
    <s v="music/indie rock"/>
    <n v="1.1625000000000001"/>
    <n v="31"/>
    <x v="4"/>
  </r>
  <r>
    <x v="0"/>
    <x v="5"/>
    <s v="CAD"/>
    <n v="1443641340"/>
    <n v="1441143397"/>
    <b v="0"/>
    <n v="43"/>
    <b v="1"/>
    <s v="music/indie rock"/>
    <n v="1.111"/>
    <n v="51.673999999999999"/>
    <x v="4"/>
  </r>
  <r>
    <x v="0"/>
    <x v="0"/>
    <s v="USD"/>
    <n v="1348420548"/>
    <n v="1345828548"/>
    <b v="0"/>
    <n v="48"/>
    <b v="1"/>
    <s v="music/indie rock"/>
    <n v="1.8014285714285714"/>
    <n v="26.271000000000001"/>
    <x v="4"/>
  </r>
  <r>
    <x v="0"/>
    <x v="0"/>
    <s v="USD"/>
    <n v="1368066453"/>
    <n v="1365474453"/>
    <b v="0"/>
    <n v="52"/>
    <b v="1"/>
    <s v="music/indie rock"/>
    <n v="1"/>
    <n v="48.076999999999998"/>
    <x v="4"/>
  </r>
  <r>
    <x v="0"/>
    <x v="0"/>
    <s v="USD"/>
    <n v="1336669200"/>
    <n v="1335473931"/>
    <b v="0"/>
    <n v="43"/>
    <b v="1"/>
    <s v="music/indie rock"/>
    <n v="1.1850000000000001"/>
    <n v="27.558"/>
    <x v="4"/>
  </r>
  <r>
    <x v="0"/>
    <x v="0"/>
    <s v="USD"/>
    <n v="1351400400"/>
    <n v="1348285321"/>
    <b v="0"/>
    <n v="58"/>
    <b v="1"/>
    <s v="music/indie rock"/>
    <n v="1.0721700000000001"/>
    <n v="36.970999999999997"/>
    <x v="4"/>
  </r>
  <r>
    <x v="0"/>
    <x v="0"/>
    <s v="USD"/>
    <n v="1297160329"/>
    <n v="1295000329"/>
    <b v="0"/>
    <n v="47"/>
    <b v="1"/>
    <s v="music/indie rock"/>
    <n v="1.1366666666666667"/>
    <n v="29.021000000000001"/>
    <x v="4"/>
  </r>
  <r>
    <x v="0"/>
    <x v="0"/>
    <s v="USD"/>
    <n v="1337824055"/>
    <n v="1335232055"/>
    <b v="0"/>
    <n v="36"/>
    <b v="1"/>
    <s v="music/indie rock"/>
    <n v="1.0316400000000001"/>
    <n v="28.657"/>
    <x v="4"/>
  </r>
  <r>
    <x v="0"/>
    <x v="0"/>
    <s v="USD"/>
    <n v="1327535392"/>
    <n v="1324079392"/>
    <b v="0"/>
    <n v="17"/>
    <b v="1"/>
    <s v="music/indie rock"/>
    <n v="1.28"/>
    <n v="37.646999999999998"/>
    <x v="4"/>
  </r>
  <r>
    <x v="0"/>
    <x v="0"/>
    <s v="USD"/>
    <n v="1283562180"/>
    <n v="1277433980"/>
    <b v="0"/>
    <n v="104"/>
    <b v="1"/>
    <s v="music/indie rock"/>
    <n v="1.3576026666666667"/>
    <n v="97.903999999999996"/>
    <x v="4"/>
  </r>
  <r>
    <x v="0"/>
    <x v="0"/>
    <s v="USD"/>
    <n v="1352573869"/>
    <n v="1349978269"/>
    <b v="0"/>
    <n v="47"/>
    <b v="1"/>
    <s v="music/indie rock"/>
    <n v="1"/>
    <n v="42.552999999999997"/>
    <x v="4"/>
  </r>
  <r>
    <x v="0"/>
    <x v="0"/>
    <s v="USD"/>
    <n v="1286756176"/>
    <n v="1282868176"/>
    <b v="0"/>
    <n v="38"/>
    <b v="1"/>
    <s v="music/indie rock"/>
    <n v="1.0000360000000001"/>
    <n v="131.584"/>
    <x v="4"/>
  </r>
  <r>
    <x v="0"/>
    <x v="0"/>
    <s v="USD"/>
    <n v="1278799200"/>
    <n v="1273647255"/>
    <b v="0"/>
    <n v="81"/>
    <b v="1"/>
    <s v="music/indie rock"/>
    <n v="1.0471999999999999"/>
    <n v="32.320999999999998"/>
    <x v="4"/>
  </r>
  <r>
    <x v="0"/>
    <x v="0"/>
    <s v="USD"/>
    <n v="1415004770"/>
    <n v="1412149970"/>
    <b v="0"/>
    <n v="55"/>
    <b v="1"/>
    <s v="music/indie rock"/>
    <n v="1.050225"/>
    <n v="61.103999999999999"/>
    <x v="4"/>
  </r>
  <r>
    <x v="0"/>
    <x v="0"/>
    <s v="USD"/>
    <n v="1344789345"/>
    <n v="1340901345"/>
    <b v="0"/>
    <n v="41"/>
    <b v="1"/>
    <s v="music/indie rock"/>
    <n v="1.7133333333333334"/>
    <n v="31.341000000000001"/>
    <x v="4"/>
  </r>
  <r>
    <x v="0"/>
    <x v="0"/>
    <s v="USD"/>
    <n v="1358117313"/>
    <n v="1355525313"/>
    <b v="0"/>
    <n v="79"/>
    <b v="1"/>
    <s v="music/indie rock"/>
    <n v="1.2749999999999999"/>
    <n v="129.114"/>
    <x v="4"/>
  </r>
  <r>
    <x v="0"/>
    <x v="0"/>
    <s v="USD"/>
    <n v="1343440800"/>
    <n v="1342545994"/>
    <b v="0"/>
    <n v="16"/>
    <b v="1"/>
    <s v="music/indie rock"/>
    <n v="1.3344333333333334"/>
    <n v="25.021000000000001"/>
    <x v="4"/>
  </r>
  <r>
    <x v="0"/>
    <x v="0"/>
    <s v="USD"/>
    <n v="1444516084"/>
    <n v="1439332084"/>
    <b v="0"/>
    <n v="8"/>
    <b v="1"/>
    <s v="music/indie rock"/>
    <n v="1"/>
    <n v="250"/>
    <x v="4"/>
  </r>
  <r>
    <x v="0"/>
    <x v="0"/>
    <s v="USD"/>
    <n v="1335799808"/>
    <n v="1333207808"/>
    <b v="0"/>
    <n v="95"/>
    <b v="1"/>
    <s v="music/indie rock"/>
    <n v="1.1291099999999998"/>
    <n v="47.540999999999997"/>
    <x v="4"/>
  </r>
  <r>
    <x v="0"/>
    <x v="0"/>
    <s v="USD"/>
    <n v="1312224383"/>
    <n v="1308336383"/>
    <b v="0"/>
    <n v="25"/>
    <b v="1"/>
    <s v="music/indie rock"/>
    <n v="1.0009999999999999"/>
    <n v="40.04"/>
    <x v="4"/>
  </r>
  <r>
    <x v="0"/>
    <x v="0"/>
    <s v="USD"/>
    <n v="1335891603"/>
    <n v="1330711203"/>
    <b v="0"/>
    <n v="19"/>
    <b v="1"/>
    <s v="music/indie rock"/>
    <n v="1.1372727272727272"/>
    <n v="65.841999999999999"/>
    <x v="4"/>
  </r>
  <r>
    <x v="0"/>
    <x v="0"/>
    <s v="USD"/>
    <n v="1316124003"/>
    <n v="1313532003"/>
    <b v="0"/>
    <n v="90"/>
    <b v="1"/>
    <s v="music/indie rock"/>
    <n v="1.1931742857142855"/>
    <n v="46.401000000000003"/>
    <x v="4"/>
  </r>
  <r>
    <x v="0"/>
    <x v="0"/>
    <s v="USD"/>
    <n v="1318463879"/>
    <n v="1315439879"/>
    <b v="0"/>
    <n v="41"/>
    <b v="1"/>
    <s v="music/indie rock"/>
    <n v="1.0325"/>
    <n v="50.366"/>
    <x v="4"/>
  </r>
  <r>
    <x v="0"/>
    <x v="0"/>
    <s v="USD"/>
    <n v="1335113976"/>
    <n v="1332521976"/>
    <b v="0"/>
    <n v="30"/>
    <b v="1"/>
    <s v="music/indie rock"/>
    <n v="2.6566666666666667"/>
    <n v="26.567"/>
    <x v="4"/>
  </r>
  <r>
    <x v="0"/>
    <x v="0"/>
    <s v="USD"/>
    <n v="1338083997"/>
    <n v="1335491997"/>
    <b v="0"/>
    <n v="38"/>
    <b v="1"/>
    <s v="music/indie rock"/>
    <n v="1.0005066666666667"/>
    <n v="39.494"/>
    <x v="4"/>
  </r>
  <r>
    <x v="0"/>
    <x v="0"/>
    <s v="USD"/>
    <n v="1321459908"/>
    <n v="1318864308"/>
    <b v="0"/>
    <n v="65"/>
    <b v="1"/>
    <s v="music/indie rock"/>
    <n v="1.0669999999999999"/>
    <n v="49.246000000000002"/>
    <x v="4"/>
  </r>
  <r>
    <x v="0"/>
    <x v="0"/>
    <s v="USD"/>
    <n v="1368117239"/>
    <n v="1365525239"/>
    <b v="0"/>
    <n v="75"/>
    <b v="1"/>
    <s v="music/indie rock"/>
    <n v="1.3367142857142857"/>
    <n v="62.38"/>
    <x v="4"/>
  </r>
  <r>
    <x v="0"/>
    <x v="0"/>
    <s v="USD"/>
    <n v="1340429276"/>
    <n v="1335245276"/>
    <b v="0"/>
    <n v="16"/>
    <b v="1"/>
    <s v="music/indie rock"/>
    <n v="1.214"/>
    <n v="37.938000000000002"/>
    <x v="4"/>
  </r>
  <r>
    <x v="0"/>
    <x v="0"/>
    <s v="USD"/>
    <n v="1295142660"/>
    <n v="1293739714"/>
    <b v="0"/>
    <n v="10"/>
    <b v="1"/>
    <s v="music/indie rock"/>
    <n v="1.032"/>
    <n v="51.6"/>
    <x v="4"/>
  </r>
  <r>
    <x v="0"/>
    <x v="0"/>
    <s v="USD"/>
    <n v="1339840740"/>
    <n v="1335397188"/>
    <b v="0"/>
    <n v="27"/>
    <b v="1"/>
    <s v="music/indie rock"/>
    <n v="1.25"/>
    <n v="27.777999999999999"/>
    <x v="4"/>
  </r>
  <r>
    <x v="0"/>
    <x v="0"/>
    <s v="USD"/>
    <n v="1367208140"/>
    <n v="1363320140"/>
    <b v="0"/>
    <n v="259"/>
    <b v="1"/>
    <s v="music/indie rock"/>
    <n v="1.2869999999999999"/>
    <n v="99.382000000000005"/>
    <x v="4"/>
  </r>
  <r>
    <x v="0"/>
    <x v="0"/>
    <s v="USD"/>
    <n v="1337786944"/>
    <n v="1335194944"/>
    <b v="0"/>
    <n v="39"/>
    <b v="1"/>
    <s v="music/indie rock"/>
    <n v="1.0100533333333332"/>
    <n v="38.847999999999999"/>
    <x v="4"/>
  </r>
  <r>
    <x v="0"/>
    <x v="0"/>
    <s v="USD"/>
    <n v="1339022575"/>
    <n v="1336430575"/>
    <b v="0"/>
    <n v="42"/>
    <b v="1"/>
    <s v="music/indie rock"/>
    <n v="1.2753666666666665"/>
    <n v="45.548999999999999"/>
    <x v="4"/>
  </r>
  <r>
    <x v="0"/>
    <x v="0"/>
    <s v="USD"/>
    <n v="1364597692"/>
    <n v="1361577292"/>
    <b v="0"/>
    <n v="10"/>
    <b v="1"/>
    <s v="music/indie rock"/>
    <n v="1"/>
    <n v="600"/>
    <x v="4"/>
  </r>
  <r>
    <x v="0"/>
    <x v="0"/>
    <s v="USD"/>
    <n v="1312578338"/>
    <n v="1309986338"/>
    <b v="0"/>
    <n v="56"/>
    <b v="1"/>
    <s v="music/indie rock"/>
    <n v="1.127715"/>
    <n v="80.551000000000002"/>
    <x v="4"/>
  </r>
  <r>
    <x v="0"/>
    <x v="0"/>
    <s v="USD"/>
    <n v="1422400387"/>
    <n v="1421190787"/>
    <b v="0"/>
    <n v="20"/>
    <b v="1"/>
    <s v="music/indie rock"/>
    <n v="1.056"/>
    <n v="52.8"/>
    <x v="4"/>
  </r>
  <r>
    <x v="0"/>
    <x v="0"/>
    <s v="USD"/>
    <n v="1356976800"/>
    <n v="1352820837"/>
    <b v="0"/>
    <n v="170"/>
    <b v="1"/>
    <s v="music/indie rock"/>
    <n v="2.0262500000000001"/>
    <n v="47.676000000000002"/>
    <x v="4"/>
  </r>
  <r>
    <x v="0"/>
    <x v="0"/>
    <s v="USD"/>
    <n v="1340476375"/>
    <n v="1337884375"/>
    <b v="0"/>
    <n v="29"/>
    <b v="1"/>
    <s v="music/indie rock"/>
    <n v="1.1333333333333333"/>
    <n v="23.448"/>
    <x v="4"/>
  </r>
  <r>
    <x v="2"/>
    <x v="5"/>
    <s v="CAD"/>
    <n v="1443379104"/>
    <n v="1440787104"/>
    <b v="0"/>
    <n v="7"/>
    <b v="0"/>
    <s v="food/restaurants"/>
    <n v="2.5545454545454545E-2"/>
    <n v="40.143000000000001"/>
    <x v="7"/>
  </r>
  <r>
    <x v="2"/>
    <x v="0"/>
    <s v="USD"/>
    <n v="1411328918"/>
    <n v="1407440918"/>
    <b v="0"/>
    <n v="5"/>
    <b v="0"/>
    <s v="food/restaurants"/>
    <n v="7.8181818181818181E-4"/>
    <n v="17.2"/>
    <x v="7"/>
  </r>
  <r>
    <x v="2"/>
    <x v="0"/>
    <s v="USD"/>
    <n v="1465333560"/>
    <n v="1462743308"/>
    <b v="0"/>
    <n v="0"/>
    <b v="0"/>
    <s v="food/restaurants"/>
    <n v="0"/>
    <n v="0"/>
    <x v="7"/>
  </r>
  <r>
    <x v="2"/>
    <x v="0"/>
    <s v="USD"/>
    <n v="1416014534"/>
    <n v="1413418934"/>
    <b v="0"/>
    <n v="0"/>
    <b v="0"/>
    <s v="food/restaurants"/>
    <n v="0"/>
    <n v="0"/>
    <x v="7"/>
  </r>
  <r>
    <x v="2"/>
    <x v="0"/>
    <s v="USD"/>
    <n v="1426292416"/>
    <n v="1423704016"/>
    <b v="0"/>
    <n v="0"/>
    <b v="0"/>
    <s v="food/restaurants"/>
    <n v="0"/>
    <n v="0"/>
    <x v="7"/>
  </r>
  <r>
    <x v="2"/>
    <x v="1"/>
    <s v="GBP"/>
    <n v="1443906000"/>
    <n v="1441955269"/>
    <b v="0"/>
    <n v="2"/>
    <b v="0"/>
    <s v="food/restaurants"/>
    <n v="6.0000000000000001E-3"/>
    <n v="15"/>
    <x v="7"/>
  </r>
  <r>
    <x v="2"/>
    <x v="0"/>
    <s v="USD"/>
    <n v="1431308704"/>
    <n v="1428716704"/>
    <b v="0"/>
    <n v="0"/>
    <b v="0"/>
    <s v="food/restaurants"/>
    <n v="0"/>
    <n v="0"/>
    <x v="7"/>
  </r>
  <r>
    <x v="2"/>
    <x v="0"/>
    <s v="USD"/>
    <n v="1408056634"/>
    <n v="1405464634"/>
    <b v="0"/>
    <n v="0"/>
    <b v="0"/>
    <s v="food/restaurants"/>
    <n v="0"/>
    <n v="0"/>
    <x v="7"/>
  </r>
  <r>
    <x v="2"/>
    <x v="1"/>
    <s v="GBP"/>
    <n v="1429554349"/>
    <n v="1424719549"/>
    <b v="0"/>
    <n v="28"/>
    <b v="0"/>
    <s v="food/restaurants"/>
    <n v="1.0526315789473684E-2"/>
    <n v="35.713999999999999"/>
    <x v="7"/>
  </r>
  <r>
    <x v="2"/>
    <x v="0"/>
    <s v="USD"/>
    <n v="1431647772"/>
    <n v="1426463772"/>
    <b v="0"/>
    <n v="2"/>
    <b v="0"/>
    <s v="food/restaurants"/>
    <n v="1.5E-3"/>
    <n v="37.5"/>
    <x v="7"/>
  </r>
  <r>
    <x v="2"/>
    <x v="1"/>
    <s v="GBP"/>
    <n v="1454323413"/>
    <n v="1451731413"/>
    <b v="0"/>
    <n v="0"/>
    <b v="0"/>
    <s v="food/restaurants"/>
    <n v="0"/>
    <n v="0"/>
    <x v="7"/>
  </r>
  <r>
    <x v="2"/>
    <x v="0"/>
    <s v="USD"/>
    <n v="1418504561"/>
    <n v="1417208561"/>
    <b v="0"/>
    <n v="0"/>
    <b v="0"/>
    <s v="food/restaurants"/>
    <n v="0"/>
    <n v="0"/>
    <x v="7"/>
  </r>
  <r>
    <x v="2"/>
    <x v="12"/>
    <s v="EUR"/>
    <n v="1488067789"/>
    <n v="1482883789"/>
    <b v="0"/>
    <n v="0"/>
    <b v="0"/>
    <s v="food/restaurants"/>
    <n v="0"/>
    <n v="0"/>
    <x v="7"/>
  </r>
  <r>
    <x v="2"/>
    <x v="0"/>
    <s v="USD"/>
    <n v="1408526477"/>
    <n v="1407057677"/>
    <b v="0"/>
    <n v="4"/>
    <b v="0"/>
    <s v="food/restaurants"/>
    <n v="1.7500000000000002E-2"/>
    <n v="52.5"/>
    <x v="7"/>
  </r>
  <r>
    <x v="2"/>
    <x v="0"/>
    <s v="USD"/>
    <n v="1424635753"/>
    <n v="1422043753"/>
    <b v="0"/>
    <n v="12"/>
    <b v="0"/>
    <s v="food/restaurants"/>
    <n v="0.186"/>
    <n v="77.5"/>
    <x v="7"/>
  </r>
  <r>
    <x v="2"/>
    <x v="0"/>
    <s v="USD"/>
    <n v="1417279252"/>
    <n v="1414683652"/>
    <b v="0"/>
    <n v="0"/>
    <b v="0"/>
    <s v="food/restaurants"/>
    <n v="0"/>
    <n v="0"/>
    <x v="7"/>
  </r>
  <r>
    <x v="2"/>
    <x v="5"/>
    <s v="CAD"/>
    <n v="1426788930"/>
    <n v="1424200530"/>
    <b v="0"/>
    <n v="33"/>
    <b v="0"/>
    <s v="food/restaurants"/>
    <n v="9.8166666666666666E-2"/>
    <n v="53.545000000000002"/>
    <x v="7"/>
  </r>
  <r>
    <x v="2"/>
    <x v="0"/>
    <s v="USD"/>
    <n v="1415899228"/>
    <n v="1413303628"/>
    <b v="0"/>
    <n v="0"/>
    <b v="0"/>
    <s v="food/restaurants"/>
    <n v="0"/>
    <n v="0"/>
    <x v="7"/>
  </r>
  <r>
    <x v="2"/>
    <x v="0"/>
    <s v="USD"/>
    <n v="1405741404"/>
    <n v="1403149404"/>
    <b v="0"/>
    <n v="4"/>
    <b v="0"/>
    <s v="food/restaurants"/>
    <n v="4.3333333333333331E-4"/>
    <n v="16.25"/>
    <x v="7"/>
  </r>
  <r>
    <x v="2"/>
    <x v="0"/>
    <s v="USD"/>
    <n v="1476559260"/>
    <n v="1472567085"/>
    <b v="0"/>
    <n v="0"/>
    <b v="0"/>
    <s v="food/restaurants"/>
    <n v="0"/>
    <n v="0"/>
    <x v="7"/>
  </r>
  <r>
    <x v="0"/>
    <x v="0"/>
    <s v="USD"/>
    <n v="1444778021"/>
    <n v="1442963621"/>
    <b v="0"/>
    <n v="132"/>
    <b v="1"/>
    <s v="music/classical music"/>
    <n v="1.0948792000000001"/>
    <n v="103.682"/>
    <x v="4"/>
  </r>
  <r>
    <x v="0"/>
    <x v="0"/>
    <s v="USD"/>
    <n v="1461336720"/>
    <n v="1459431960"/>
    <b v="0"/>
    <n v="27"/>
    <b v="1"/>
    <s v="music/classical music"/>
    <n v="1"/>
    <n v="185.185"/>
    <x v="4"/>
  </r>
  <r>
    <x v="0"/>
    <x v="0"/>
    <s v="USD"/>
    <n v="1416270292"/>
    <n v="1413674692"/>
    <b v="0"/>
    <n v="26"/>
    <b v="1"/>
    <s v="music/classical music"/>
    <n v="1.5644444444444445"/>
    <n v="54.154000000000003"/>
    <x v="4"/>
  </r>
  <r>
    <x v="0"/>
    <x v="0"/>
    <s v="USD"/>
    <n v="1419136200"/>
    <n v="1416338557"/>
    <b v="0"/>
    <n v="43"/>
    <b v="1"/>
    <s v="music/classical music"/>
    <n v="1.016"/>
    <n v="177.209"/>
    <x v="4"/>
  </r>
  <r>
    <x v="0"/>
    <x v="0"/>
    <s v="USD"/>
    <n v="1340914571"/>
    <n v="1338322571"/>
    <b v="0"/>
    <n v="80"/>
    <b v="1"/>
    <s v="music/classical music"/>
    <n v="1.00325"/>
    <n v="100.325"/>
    <x v="4"/>
  </r>
  <r>
    <x v="0"/>
    <x v="0"/>
    <s v="USD"/>
    <n v="1418014740"/>
    <n v="1415585474"/>
    <b v="0"/>
    <n v="33"/>
    <b v="1"/>
    <s v="music/classical music"/>
    <n v="1.1294999999999999"/>
    <n v="136.90899999999999"/>
    <x v="4"/>
  </r>
  <r>
    <x v="0"/>
    <x v="0"/>
    <s v="USD"/>
    <n v="1382068740"/>
    <n v="1380477691"/>
    <b v="0"/>
    <n v="71"/>
    <b v="1"/>
    <s v="music/classical music"/>
    <n v="1.02125"/>
    <n v="57.534999999999997"/>
    <x v="4"/>
  </r>
  <r>
    <x v="0"/>
    <x v="1"/>
    <s v="GBP"/>
    <n v="1440068400"/>
    <n v="1438459303"/>
    <b v="0"/>
    <n v="81"/>
    <b v="1"/>
    <s v="music/classical music"/>
    <n v="1.0724974999999999"/>
    <n v="52.963000000000001"/>
    <x v="4"/>
  </r>
  <r>
    <x v="0"/>
    <x v="0"/>
    <s v="USD"/>
    <n v="1332636975"/>
    <n v="1328752575"/>
    <b v="0"/>
    <n v="76"/>
    <b v="1"/>
    <s v="music/classical music"/>
    <n v="1.0428333333333333"/>
    <n v="82.328999999999994"/>
    <x v="4"/>
  </r>
  <r>
    <x v="0"/>
    <x v="0"/>
    <s v="USD"/>
    <n v="1429505400"/>
    <n v="1426711505"/>
    <b v="0"/>
    <n v="48"/>
    <b v="1"/>
    <s v="music/classical music"/>
    <n v="1"/>
    <n v="135.417"/>
    <x v="4"/>
  </r>
  <r>
    <x v="0"/>
    <x v="0"/>
    <s v="USD"/>
    <n v="1439611140"/>
    <n v="1437668354"/>
    <b v="0"/>
    <n v="61"/>
    <b v="1"/>
    <s v="music/classical music"/>
    <n v="1.004"/>
    <n v="74.066000000000003"/>
    <x v="4"/>
  </r>
  <r>
    <x v="0"/>
    <x v="0"/>
    <s v="USD"/>
    <n v="1345148566"/>
    <n v="1342556566"/>
    <b v="0"/>
    <n v="60"/>
    <b v="1"/>
    <s v="music/classical music"/>
    <n v="1.26125"/>
    <n v="84.082999999999998"/>
    <x v="4"/>
  </r>
  <r>
    <x v="0"/>
    <x v="0"/>
    <s v="USD"/>
    <n v="1362160868"/>
    <n v="1359568911"/>
    <b v="0"/>
    <n v="136"/>
    <b v="1"/>
    <s v="music/classical music"/>
    <n v="1.1066666666666667"/>
    <n v="61.029000000000003"/>
    <x v="4"/>
  </r>
  <r>
    <x v="0"/>
    <x v="0"/>
    <s v="USD"/>
    <n v="1262325600"/>
    <n v="1257871712"/>
    <b v="0"/>
    <n v="14"/>
    <b v="1"/>
    <s v="music/classical music"/>
    <n v="1.05"/>
    <n v="150"/>
    <x v="4"/>
  </r>
  <r>
    <x v="0"/>
    <x v="0"/>
    <s v="USD"/>
    <n v="1417463945"/>
    <n v="1414781945"/>
    <b v="0"/>
    <n v="78"/>
    <b v="1"/>
    <s v="music/classical music"/>
    <n v="1.03775"/>
    <n v="266.08999999999997"/>
    <x v="4"/>
  </r>
  <r>
    <x v="0"/>
    <x v="0"/>
    <s v="USD"/>
    <n v="1375151566"/>
    <n v="1373337166"/>
    <b v="0"/>
    <n v="4"/>
    <b v="1"/>
    <s v="music/classical music"/>
    <n v="1.1599999999999999"/>
    <n v="7.25"/>
    <x v="4"/>
  </r>
  <r>
    <x v="0"/>
    <x v="0"/>
    <s v="USD"/>
    <n v="1312212855"/>
    <n v="1307028855"/>
    <b v="0"/>
    <n v="11"/>
    <b v="1"/>
    <s v="music/classical music"/>
    <n v="1.1000000000000001"/>
    <n v="100"/>
    <x v="4"/>
  </r>
  <r>
    <x v="0"/>
    <x v="0"/>
    <s v="USD"/>
    <n v="1361681940"/>
    <n v="1359029661"/>
    <b v="0"/>
    <n v="185"/>
    <b v="1"/>
    <s v="music/classical music"/>
    <n v="1.130176111111111"/>
    <n v="109.96299999999999"/>
    <x v="4"/>
  </r>
  <r>
    <x v="0"/>
    <x v="0"/>
    <s v="USD"/>
    <n v="1422913152"/>
    <n v="1417729152"/>
    <b v="0"/>
    <n v="59"/>
    <b v="1"/>
    <s v="music/classical music"/>
    <n v="1.0024999999999999"/>
    <n v="169.91499999999999"/>
    <x v="4"/>
  </r>
  <r>
    <x v="0"/>
    <x v="0"/>
    <s v="USD"/>
    <n v="1319904721"/>
    <n v="1314720721"/>
    <b v="0"/>
    <n v="27"/>
    <b v="1"/>
    <s v="music/classical music"/>
    <n v="1.034"/>
    <n v="95.741"/>
    <x v="4"/>
  </r>
  <r>
    <x v="0"/>
    <x v="1"/>
    <s v="GBP"/>
    <n v="1380192418"/>
    <n v="1375008418"/>
    <b v="0"/>
    <n v="63"/>
    <b v="1"/>
    <s v="music/classical music"/>
    <n v="1.0702857142857143"/>
    <n v="59.46"/>
    <x v="4"/>
  </r>
  <r>
    <x v="0"/>
    <x v="0"/>
    <s v="USD"/>
    <n v="1380599940"/>
    <n v="1377252857"/>
    <b v="0"/>
    <n v="13"/>
    <b v="1"/>
    <s v="music/classical music"/>
    <n v="1.0357142857142858"/>
    <n v="55.768999999999998"/>
    <x v="4"/>
  </r>
  <r>
    <x v="0"/>
    <x v="0"/>
    <s v="USD"/>
    <n v="1293937200"/>
    <n v="1291257298"/>
    <b v="0"/>
    <n v="13"/>
    <b v="1"/>
    <s v="music/classical music"/>
    <n v="1.5640000000000001"/>
    <n v="30.077000000000002"/>
    <x v="4"/>
  </r>
  <r>
    <x v="0"/>
    <x v="0"/>
    <s v="USD"/>
    <n v="1341750569"/>
    <n v="1339158569"/>
    <b v="0"/>
    <n v="57"/>
    <b v="1"/>
    <s v="music/classical music"/>
    <n v="1.0082"/>
    <n v="88.438999999999993"/>
    <x v="4"/>
  </r>
  <r>
    <x v="0"/>
    <x v="0"/>
    <s v="USD"/>
    <n v="1424997000"/>
    <n v="1421983138"/>
    <b v="0"/>
    <n v="61"/>
    <b v="1"/>
    <s v="music/classical music"/>
    <n v="1.9530000000000001"/>
    <n v="64.033000000000001"/>
    <x v="4"/>
  </r>
  <r>
    <x v="0"/>
    <x v="0"/>
    <s v="USD"/>
    <n v="1380949200"/>
    <n v="1378586179"/>
    <b v="0"/>
    <n v="65"/>
    <b v="1"/>
    <s v="music/classical music"/>
    <n v="1.1171428571428572"/>
    <n v="60.154000000000003"/>
    <x v="4"/>
  </r>
  <r>
    <x v="0"/>
    <x v="0"/>
    <s v="USD"/>
    <n v="1333560803"/>
    <n v="1330972403"/>
    <b v="0"/>
    <n v="134"/>
    <b v="1"/>
    <s v="music/classical music"/>
    <n v="1.1985454545454546"/>
    <n v="49.194000000000003"/>
    <x v="4"/>
  </r>
  <r>
    <x v="0"/>
    <x v="6"/>
    <s v="EUR"/>
    <n v="1475209620"/>
    <n v="1473087637"/>
    <b v="0"/>
    <n v="37"/>
    <b v="1"/>
    <s v="music/classical music"/>
    <n v="1.0185"/>
    <n v="165.16200000000001"/>
    <x v="4"/>
  </r>
  <r>
    <x v="0"/>
    <x v="1"/>
    <s v="GBP"/>
    <n v="1370019600"/>
    <n v="1366999870"/>
    <b v="0"/>
    <n v="37"/>
    <b v="1"/>
    <s v="music/classical music"/>
    <n v="1.0280254777070064"/>
    <n v="43.622"/>
    <x v="4"/>
  </r>
  <r>
    <x v="0"/>
    <x v="0"/>
    <s v="USD"/>
    <n v="1444276740"/>
    <n v="1439392406"/>
    <b v="0"/>
    <n v="150"/>
    <b v="1"/>
    <s v="music/classical music"/>
    <n v="1.0084615384615385"/>
    <n v="43.7"/>
    <x v="4"/>
  </r>
  <r>
    <x v="0"/>
    <x v="0"/>
    <s v="USD"/>
    <n v="1332362880"/>
    <n v="1329890585"/>
    <b v="0"/>
    <n v="56"/>
    <b v="1"/>
    <s v="music/classical music"/>
    <n v="1.0273469387755103"/>
    <n v="67.42"/>
    <x v="4"/>
  </r>
  <r>
    <x v="0"/>
    <x v="0"/>
    <s v="USD"/>
    <n v="1488741981"/>
    <n v="1486149981"/>
    <b v="0"/>
    <n v="18"/>
    <b v="1"/>
    <s v="music/classical music"/>
    <n v="1.0649999999999999"/>
    <n v="177.5"/>
    <x v="4"/>
  </r>
  <r>
    <x v="0"/>
    <x v="0"/>
    <s v="USD"/>
    <n v="1348202807"/>
    <n v="1343018807"/>
    <b v="0"/>
    <n v="60"/>
    <b v="1"/>
    <s v="music/classical music"/>
    <n v="1.5553333333333332"/>
    <n v="38.883000000000003"/>
    <x v="4"/>
  </r>
  <r>
    <x v="0"/>
    <x v="0"/>
    <s v="USD"/>
    <n v="1433131140"/>
    <n v="1430445163"/>
    <b v="0"/>
    <n v="67"/>
    <b v="1"/>
    <s v="music/classical music"/>
    <n v="1.228"/>
    <n v="54.984999999999999"/>
    <x v="4"/>
  </r>
  <r>
    <x v="0"/>
    <x v="0"/>
    <s v="USD"/>
    <n v="1338219793"/>
    <n v="1335541393"/>
    <b v="0"/>
    <n v="35"/>
    <b v="1"/>
    <s v="music/classical music"/>
    <n v="1.0734999999999999"/>
    <n v="61.343000000000004"/>
    <x v="4"/>
  </r>
  <r>
    <x v="0"/>
    <x v="0"/>
    <s v="USD"/>
    <n v="1356392857"/>
    <n v="1352504857"/>
    <b v="0"/>
    <n v="34"/>
    <b v="1"/>
    <s v="music/classical music"/>
    <n v="1.0550335570469798"/>
    <n v="23.117999999999999"/>
    <x v="4"/>
  </r>
  <r>
    <x v="0"/>
    <x v="1"/>
    <s v="GBP"/>
    <n v="1400176386"/>
    <n v="1397584386"/>
    <b v="0"/>
    <n v="36"/>
    <b v="1"/>
    <s v="music/classical music"/>
    <n v="1.1844444444444444"/>
    <n v="29.611000000000001"/>
    <x v="4"/>
  </r>
  <r>
    <x v="0"/>
    <x v="2"/>
    <s v="AUD"/>
    <n v="1430488740"/>
    <n v="1427747906"/>
    <b v="0"/>
    <n v="18"/>
    <b v="1"/>
    <s v="music/classical music"/>
    <n v="1.0888"/>
    <n v="75.611000000000004"/>
    <x v="4"/>
  </r>
  <r>
    <x v="0"/>
    <x v="0"/>
    <s v="USD"/>
    <n v="1321385820"/>
    <n v="1318539484"/>
    <b v="0"/>
    <n v="25"/>
    <b v="1"/>
    <s v="music/classical music"/>
    <n v="1.1125"/>
    <n v="35.6"/>
    <x v="4"/>
  </r>
  <r>
    <x v="0"/>
    <x v="1"/>
    <s v="GBP"/>
    <n v="1425682174"/>
    <n v="1423090174"/>
    <b v="0"/>
    <n v="21"/>
    <b v="1"/>
    <s v="music/classical music"/>
    <n v="1.0009999999999999"/>
    <n v="143"/>
    <x v="4"/>
  </r>
  <r>
    <x v="1"/>
    <x v="5"/>
    <s v="CAD"/>
    <n v="1444740089"/>
    <n v="1442148089"/>
    <b v="0"/>
    <n v="0"/>
    <b v="0"/>
    <s v="food/food trucks"/>
    <n v="0"/>
    <n v="0"/>
    <x v="7"/>
  </r>
  <r>
    <x v="1"/>
    <x v="12"/>
    <s v="EUR"/>
    <n v="1476189339"/>
    <n v="1471005339"/>
    <b v="0"/>
    <n v="3"/>
    <b v="0"/>
    <s v="food/food trucks"/>
    <n v="7.4999999999999997E-3"/>
    <n v="25"/>
    <x v="7"/>
  </r>
  <r>
    <x v="1"/>
    <x v="0"/>
    <s v="USD"/>
    <n v="1438226451"/>
    <n v="1433042451"/>
    <b v="0"/>
    <n v="0"/>
    <b v="0"/>
    <s v="food/food trucks"/>
    <n v="0"/>
    <n v="0"/>
    <x v="7"/>
  </r>
  <r>
    <x v="1"/>
    <x v="5"/>
    <s v="CAD"/>
    <n v="1406854699"/>
    <n v="1404262699"/>
    <b v="0"/>
    <n v="0"/>
    <b v="0"/>
    <s v="food/food trucks"/>
    <n v="0"/>
    <n v="0"/>
    <x v="7"/>
  </r>
  <r>
    <x v="1"/>
    <x v="0"/>
    <s v="USD"/>
    <n v="1462827000"/>
    <n v="1457710589"/>
    <b v="0"/>
    <n v="1"/>
    <b v="0"/>
    <s v="food/food trucks"/>
    <n v="0.01"/>
    <n v="100"/>
    <x v="7"/>
  </r>
  <r>
    <x v="1"/>
    <x v="0"/>
    <s v="USD"/>
    <n v="1408663948"/>
    <n v="1406071948"/>
    <b v="0"/>
    <n v="0"/>
    <b v="0"/>
    <s v="food/food trucks"/>
    <n v="0"/>
    <n v="0"/>
    <x v="7"/>
  </r>
  <r>
    <x v="1"/>
    <x v="0"/>
    <s v="USD"/>
    <n v="1429823138"/>
    <n v="1427231138"/>
    <b v="0"/>
    <n v="2"/>
    <b v="0"/>
    <s v="food/food trucks"/>
    <n v="2.6666666666666666E-3"/>
    <n v="60"/>
    <x v="7"/>
  </r>
  <r>
    <x v="1"/>
    <x v="1"/>
    <s v="GBP"/>
    <n v="1472745594"/>
    <n v="1470153594"/>
    <b v="0"/>
    <n v="1"/>
    <b v="0"/>
    <s v="food/food trucks"/>
    <n v="5.0000000000000001E-3"/>
    <n v="50"/>
    <x v="7"/>
  </r>
  <r>
    <x v="1"/>
    <x v="0"/>
    <s v="USD"/>
    <n v="1442457112"/>
    <n v="1439865112"/>
    <b v="0"/>
    <n v="2"/>
    <b v="0"/>
    <s v="food/food trucks"/>
    <n v="2.2307692307692306E-2"/>
    <n v="72.5"/>
    <x v="7"/>
  </r>
  <r>
    <x v="1"/>
    <x v="0"/>
    <s v="USD"/>
    <n v="1486590035"/>
    <n v="1483998035"/>
    <b v="0"/>
    <n v="2"/>
    <b v="0"/>
    <s v="food/food trucks"/>
    <n v="8.4285714285714294E-3"/>
    <n v="29.5"/>
    <x v="7"/>
  </r>
  <r>
    <x v="1"/>
    <x v="2"/>
    <s v="AUD"/>
    <n v="1463645521"/>
    <n v="1458461521"/>
    <b v="0"/>
    <n v="4"/>
    <b v="0"/>
    <s v="food/food trucks"/>
    <n v="2.5000000000000001E-3"/>
    <n v="62.5"/>
    <x v="7"/>
  </r>
  <r>
    <x v="1"/>
    <x v="0"/>
    <s v="USD"/>
    <n v="1428893517"/>
    <n v="1426301517"/>
    <b v="0"/>
    <n v="0"/>
    <b v="0"/>
    <s v="food/food trucks"/>
    <n v="0"/>
    <n v="0"/>
    <x v="7"/>
  </r>
  <r>
    <x v="1"/>
    <x v="0"/>
    <s v="USD"/>
    <n v="1408803149"/>
    <n v="1404915149"/>
    <b v="0"/>
    <n v="0"/>
    <b v="0"/>
    <s v="food/food trucks"/>
    <n v="0"/>
    <n v="0"/>
    <x v="7"/>
  </r>
  <r>
    <x v="1"/>
    <x v="0"/>
    <s v="USD"/>
    <n v="1463600945"/>
    <n v="1461786545"/>
    <b v="0"/>
    <n v="0"/>
    <b v="0"/>
    <s v="food/food trucks"/>
    <n v="0"/>
    <n v="0"/>
    <x v="7"/>
  </r>
  <r>
    <x v="1"/>
    <x v="0"/>
    <s v="USD"/>
    <n v="1421030194"/>
    <n v="1418438194"/>
    <b v="0"/>
    <n v="0"/>
    <b v="0"/>
    <s v="food/food trucks"/>
    <n v="0"/>
    <n v="0"/>
    <x v="7"/>
  </r>
  <r>
    <x v="1"/>
    <x v="0"/>
    <s v="USD"/>
    <n v="1428707647"/>
    <n v="1424823247"/>
    <b v="0"/>
    <n v="0"/>
    <b v="0"/>
    <s v="food/food trucks"/>
    <n v="0"/>
    <n v="0"/>
    <x v="7"/>
  </r>
  <r>
    <x v="1"/>
    <x v="0"/>
    <s v="USD"/>
    <n v="1407181297"/>
    <n v="1405021297"/>
    <b v="0"/>
    <n v="0"/>
    <b v="0"/>
    <s v="food/food trucks"/>
    <n v="0"/>
    <n v="0"/>
    <x v="7"/>
  </r>
  <r>
    <x v="1"/>
    <x v="0"/>
    <s v="USD"/>
    <n v="1444410000"/>
    <n v="1440203579"/>
    <b v="0"/>
    <n v="0"/>
    <b v="0"/>
    <s v="food/food trucks"/>
    <n v="0"/>
    <n v="0"/>
    <x v="7"/>
  </r>
  <r>
    <x v="1"/>
    <x v="0"/>
    <s v="USD"/>
    <n v="1410810903"/>
    <n v="1405626903"/>
    <b v="0"/>
    <n v="12"/>
    <b v="0"/>
    <s v="food/food trucks"/>
    <n v="1.3849999999999999E-3"/>
    <n v="23.082999999999998"/>
    <x v="7"/>
  </r>
  <r>
    <x v="1"/>
    <x v="0"/>
    <s v="USD"/>
    <n v="1431745200"/>
    <n v="1429170603"/>
    <b v="0"/>
    <n v="2"/>
    <b v="0"/>
    <s v="food/food trucks"/>
    <n v="6.0000000000000001E-3"/>
    <n v="25.5"/>
    <x v="7"/>
  </r>
  <r>
    <x v="2"/>
    <x v="0"/>
    <s v="USD"/>
    <n v="1447689898"/>
    <n v="1445094298"/>
    <b v="0"/>
    <n v="11"/>
    <b v="0"/>
    <s v="food/food trucks"/>
    <n v="0.106"/>
    <n v="48.182000000000002"/>
    <x v="7"/>
  </r>
  <r>
    <x v="2"/>
    <x v="0"/>
    <s v="USD"/>
    <n v="1477784634"/>
    <n v="1475192634"/>
    <b v="0"/>
    <n v="1"/>
    <b v="0"/>
    <s v="food/food trucks"/>
    <n v="1.1111111111111112E-5"/>
    <n v="1"/>
    <x v="7"/>
  </r>
  <r>
    <x v="2"/>
    <x v="0"/>
    <s v="USD"/>
    <n v="1426526880"/>
    <n v="1421346480"/>
    <b v="0"/>
    <n v="5"/>
    <b v="0"/>
    <s v="food/food trucks"/>
    <n v="5.0000000000000001E-3"/>
    <n v="1"/>
    <x v="7"/>
  </r>
  <r>
    <x v="2"/>
    <x v="0"/>
    <s v="USD"/>
    <n v="1434341369"/>
    <n v="1431749369"/>
    <b v="0"/>
    <n v="0"/>
    <b v="0"/>
    <s v="food/food trucks"/>
    <n v="0"/>
    <n v="0"/>
    <x v="7"/>
  </r>
  <r>
    <x v="2"/>
    <x v="0"/>
    <s v="USD"/>
    <n v="1404601632"/>
    <n v="1402009632"/>
    <b v="0"/>
    <n v="1"/>
    <b v="0"/>
    <s v="food/food trucks"/>
    <n v="1.6666666666666668E-3"/>
    <n v="50"/>
    <x v="7"/>
  </r>
  <r>
    <x v="2"/>
    <x v="1"/>
    <s v="GBP"/>
    <n v="1451030136"/>
    <n v="1448438136"/>
    <b v="0"/>
    <n v="1"/>
    <b v="0"/>
    <s v="food/food trucks"/>
    <n v="1.6666666666666668E-3"/>
    <n v="5"/>
    <x v="7"/>
  </r>
  <r>
    <x v="2"/>
    <x v="0"/>
    <s v="USD"/>
    <n v="1451491953"/>
    <n v="1448899953"/>
    <b v="0"/>
    <n v="6"/>
    <b v="0"/>
    <s v="food/food trucks"/>
    <n v="2.4340000000000001E-2"/>
    <n v="202.833"/>
    <x v="7"/>
  </r>
  <r>
    <x v="2"/>
    <x v="0"/>
    <s v="USD"/>
    <n v="1427807640"/>
    <n v="1423325626"/>
    <b v="0"/>
    <n v="8"/>
    <b v="0"/>
    <s v="food/food trucks"/>
    <n v="3.8833333333333331E-2"/>
    <n v="29.125"/>
    <x v="7"/>
  </r>
  <r>
    <x v="2"/>
    <x v="8"/>
    <s v="DKK"/>
    <n v="1458733927"/>
    <n v="1456145527"/>
    <b v="0"/>
    <n v="1"/>
    <b v="0"/>
    <s v="food/food trucks"/>
    <n v="1E-4"/>
    <n v="5"/>
    <x v="7"/>
  </r>
  <r>
    <x v="2"/>
    <x v="2"/>
    <s v="AUD"/>
    <n v="1453817297"/>
    <n v="1453212497"/>
    <b v="0"/>
    <n v="0"/>
    <b v="0"/>
    <s v="food/food trucks"/>
    <n v="0"/>
    <n v="0"/>
    <x v="7"/>
  </r>
  <r>
    <x v="2"/>
    <x v="0"/>
    <s v="USD"/>
    <n v="1457901924"/>
    <n v="1452721524"/>
    <b v="0"/>
    <n v="2"/>
    <b v="0"/>
    <s v="food/food trucks"/>
    <n v="1.7333333333333333E-2"/>
    <n v="13"/>
    <x v="7"/>
  </r>
  <r>
    <x v="2"/>
    <x v="0"/>
    <s v="USD"/>
    <n v="1412536421"/>
    <n v="1409944421"/>
    <b v="0"/>
    <n v="1"/>
    <b v="0"/>
    <s v="food/food trucks"/>
    <n v="1.6666666666666668E-3"/>
    <n v="50"/>
    <x v="7"/>
  </r>
  <r>
    <x v="2"/>
    <x v="0"/>
    <s v="USD"/>
    <n v="1429993026"/>
    <n v="1427401026"/>
    <b v="0"/>
    <n v="0"/>
    <b v="0"/>
    <s v="food/food trucks"/>
    <n v="0"/>
    <n v="0"/>
    <x v="7"/>
  </r>
  <r>
    <x v="2"/>
    <x v="0"/>
    <s v="USD"/>
    <n v="1407453228"/>
    <n v="1404861228"/>
    <b v="0"/>
    <n v="1"/>
    <b v="0"/>
    <s v="food/food trucks"/>
    <n v="1.2500000000000001E-5"/>
    <n v="1"/>
    <x v="7"/>
  </r>
  <r>
    <x v="2"/>
    <x v="0"/>
    <s v="USD"/>
    <n v="1487915500"/>
    <n v="1485323500"/>
    <b v="0"/>
    <n v="19"/>
    <b v="0"/>
    <s v="food/food trucks"/>
    <n v="0.12166666666666667"/>
    <n v="96.052999999999997"/>
    <x v="7"/>
  </r>
  <r>
    <x v="2"/>
    <x v="5"/>
    <s v="CAD"/>
    <n v="1407427009"/>
    <n v="1404835009"/>
    <b v="0"/>
    <n v="27"/>
    <b v="0"/>
    <s v="food/food trucks"/>
    <n v="0.23588571428571428"/>
    <n v="305.77800000000002"/>
    <x v="7"/>
  </r>
  <r>
    <x v="2"/>
    <x v="1"/>
    <s v="GBP"/>
    <n v="1466323917"/>
    <n v="1463731917"/>
    <b v="0"/>
    <n v="7"/>
    <b v="0"/>
    <s v="food/food trucks"/>
    <n v="5.6666666666666664E-2"/>
    <n v="12.143000000000001"/>
    <x v="7"/>
  </r>
  <r>
    <x v="2"/>
    <x v="0"/>
    <s v="USD"/>
    <n v="1443039001"/>
    <n v="1440447001"/>
    <b v="0"/>
    <n v="14"/>
    <b v="0"/>
    <s v="food/food trucks"/>
    <n v="0.39"/>
    <n v="83.570999999999998"/>
    <x v="7"/>
  </r>
  <r>
    <x v="2"/>
    <x v="0"/>
    <s v="USD"/>
    <n v="1407089147"/>
    <n v="1403201147"/>
    <b v="0"/>
    <n v="5"/>
    <b v="0"/>
    <s v="food/food trucks"/>
    <n v="9.9546510341776348E-3"/>
    <n v="18"/>
    <x v="7"/>
  </r>
  <r>
    <x v="2"/>
    <x v="0"/>
    <s v="USD"/>
    <n v="1458938200"/>
    <n v="1453757800"/>
    <b v="0"/>
    <n v="30"/>
    <b v="0"/>
    <s v="food/food trucks"/>
    <n v="6.9320000000000007E-2"/>
    <n v="115.533"/>
    <x v="7"/>
  </r>
  <r>
    <x v="0"/>
    <x v="0"/>
    <s v="USD"/>
    <n v="1347508740"/>
    <n v="1346276349"/>
    <b v="1"/>
    <n v="151"/>
    <b v="1"/>
    <s v="technology/space exploration"/>
    <n v="6.6139999999999999"/>
    <n v="21.901"/>
    <x v="2"/>
  </r>
  <r>
    <x v="0"/>
    <x v="0"/>
    <s v="USD"/>
    <n v="1415827200"/>
    <n v="1412358968"/>
    <b v="1"/>
    <n v="489"/>
    <b v="1"/>
    <s v="technology/space exploration"/>
    <n v="3.2609166666666667"/>
    <n v="80.022000000000006"/>
    <x v="2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</r>
  <r>
    <x v="0"/>
    <x v="0"/>
    <s v="USD"/>
    <n v="1335662023"/>
    <n v="1333070023"/>
    <b v="1"/>
    <n v="321"/>
    <b v="1"/>
    <s v="technology/space exploration"/>
    <n v="1.0421799999999999"/>
    <n v="64.933000000000007"/>
    <x v="2"/>
  </r>
  <r>
    <x v="0"/>
    <x v="0"/>
    <s v="USD"/>
    <n v="1466168390"/>
    <n v="1463576390"/>
    <b v="1"/>
    <n v="1762"/>
    <b v="1"/>
    <s v="technology/space exploration"/>
    <n v="1.0742157000000001"/>
    <n v="60.966000000000001"/>
    <x v="2"/>
  </r>
  <r>
    <x v="0"/>
    <x v="0"/>
    <s v="USD"/>
    <n v="1398791182"/>
    <n v="1396026382"/>
    <b v="1"/>
    <n v="385"/>
    <b v="1"/>
    <s v="technology/space exploration"/>
    <n v="1.1005454545454545"/>
    <n v="31.443999999999999"/>
    <x v="2"/>
  </r>
  <r>
    <x v="0"/>
    <x v="0"/>
    <s v="USD"/>
    <n v="1439344800"/>
    <n v="1435611572"/>
    <b v="1"/>
    <n v="398"/>
    <b v="1"/>
    <s v="technology/space exploration"/>
    <n v="4.077"/>
    <n v="81.95"/>
    <x v="2"/>
  </r>
  <r>
    <x v="0"/>
    <x v="0"/>
    <s v="USD"/>
    <n v="1489536000"/>
    <n v="1485976468"/>
    <b v="1"/>
    <n v="304"/>
    <b v="1"/>
    <s v="technology/space exploration"/>
    <n v="2.2392500000000002"/>
    <n v="58.927999999999997"/>
    <x v="2"/>
  </r>
  <r>
    <x v="0"/>
    <x v="0"/>
    <s v="USD"/>
    <n v="1342330951"/>
    <n v="1339738951"/>
    <b v="1"/>
    <n v="676"/>
    <b v="1"/>
    <s v="technology/space exploration"/>
    <n v="3.038011142857143"/>
    <n v="157.29300000000001"/>
    <x v="2"/>
  </r>
  <r>
    <x v="0"/>
    <x v="0"/>
    <s v="USD"/>
    <n v="1471849140"/>
    <n v="1468444125"/>
    <b v="1"/>
    <n v="577"/>
    <b v="1"/>
    <s v="technology/space exploration"/>
    <n v="1.4132510432681749"/>
    <n v="55.759"/>
    <x v="2"/>
  </r>
  <r>
    <x v="0"/>
    <x v="12"/>
    <s v="EUR"/>
    <n v="1483397940"/>
    <n v="1480493014"/>
    <b v="1"/>
    <n v="3663"/>
    <b v="1"/>
    <s v="technology/space exploration"/>
    <n v="27.906363636363636"/>
    <n v="83.802999999999997"/>
    <x v="2"/>
  </r>
  <r>
    <x v="0"/>
    <x v="0"/>
    <s v="USD"/>
    <n v="1420773970"/>
    <n v="1418095570"/>
    <b v="1"/>
    <n v="294"/>
    <b v="1"/>
    <s v="technology/space exploration"/>
    <n v="1.7176130000000001"/>
    <n v="58.421999999999997"/>
    <x v="2"/>
  </r>
  <r>
    <x v="0"/>
    <x v="0"/>
    <s v="USD"/>
    <n v="1348256294"/>
    <n v="1345664294"/>
    <b v="1"/>
    <n v="28"/>
    <b v="1"/>
    <s v="technology/space exploration"/>
    <n v="1.0101333333333333"/>
    <n v="270.57100000000003"/>
    <x v="2"/>
  </r>
  <r>
    <x v="0"/>
    <x v="0"/>
    <s v="USD"/>
    <n v="1398834000"/>
    <n v="1396371612"/>
    <b v="1"/>
    <n v="100"/>
    <b v="1"/>
    <s v="technology/space exploration"/>
    <n v="1.02"/>
    <n v="107.1"/>
    <x v="2"/>
  </r>
  <r>
    <x v="0"/>
    <x v="1"/>
    <s v="GBP"/>
    <n v="1462017600"/>
    <n v="1458820564"/>
    <b v="0"/>
    <n v="72"/>
    <b v="1"/>
    <s v="technology/space exploration"/>
    <n v="1.6976511744127936"/>
    <n v="47.180999999999997"/>
    <x v="2"/>
  </r>
  <r>
    <x v="0"/>
    <x v="0"/>
    <s v="USD"/>
    <n v="1440546729"/>
    <n v="1437954729"/>
    <b v="1"/>
    <n v="238"/>
    <b v="1"/>
    <s v="technology/space exploration"/>
    <n v="1.14534"/>
    <n v="120.309"/>
    <x v="2"/>
  </r>
  <r>
    <x v="0"/>
    <x v="0"/>
    <s v="USD"/>
    <n v="1413838751"/>
    <n v="1411246751"/>
    <b v="1"/>
    <n v="159"/>
    <b v="1"/>
    <s v="technology/space exploration"/>
    <n v="8.7759999999999998"/>
    <n v="27.597000000000001"/>
    <x v="2"/>
  </r>
  <r>
    <x v="0"/>
    <x v="0"/>
    <s v="USD"/>
    <n v="1449000061"/>
    <n v="1443812461"/>
    <b v="1"/>
    <n v="77"/>
    <b v="1"/>
    <s v="technology/space exploration"/>
    <n v="1.0538666666666667"/>
    <n v="205.29900000000001"/>
    <x v="2"/>
  </r>
  <r>
    <x v="0"/>
    <x v="0"/>
    <s v="USD"/>
    <n v="1445598000"/>
    <n v="1443302004"/>
    <b v="1"/>
    <n v="53"/>
    <b v="1"/>
    <s v="technology/space exploration"/>
    <n v="1.8839999999999999"/>
    <n v="35.546999999999997"/>
    <x v="2"/>
  </r>
  <r>
    <x v="0"/>
    <x v="2"/>
    <s v="AUD"/>
    <n v="1444525200"/>
    <n v="1441339242"/>
    <b v="1"/>
    <n v="1251"/>
    <b v="1"/>
    <s v="technology/space exploration"/>
    <n v="1.436523076923077"/>
    <n v="74.638999999999996"/>
    <x v="2"/>
  </r>
  <r>
    <x v="0"/>
    <x v="0"/>
    <s v="USD"/>
    <n v="1432230988"/>
    <n v="1429638988"/>
    <b v="1"/>
    <n v="465"/>
    <b v="1"/>
    <s v="technology/space exploration"/>
    <n v="1.4588000000000001"/>
    <n v="47.058"/>
    <x v="2"/>
  </r>
  <r>
    <x v="0"/>
    <x v="13"/>
    <s v="EUR"/>
    <n v="1483120216"/>
    <n v="1479232216"/>
    <b v="0"/>
    <n v="74"/>
    <b v="1"/>
    <s v="technology/space exploration"/>
    <n v="1.3118399999999999"/>
    <n v="26.591000000000001"/>
    <x v="2"/>
  </r>
  <r>
    <x v="0"/>
    <x v="0"/>
    <s v="USD"/>
    <n v="1480658966"/>
    <n v="1479449366"/>
    <b v="0"/>
    <n v="62"/>
    <b v="1"/>
    <s v="technology/space exploration"/>
    <n v="1.1399999999999999"/>
    <n v="36.774000000000001"/>
    <x v="2"/>
  </r>
  <r>
    <x v="0"/>
    <x v="0"/>
    <s v="USD"/>
    <n v="1347530822"/>
    <n v="1345716422"/>
    <b v="0"/>
    <n v="3468"/>
    <b v="1"/>
    <s v="technology/space exploration"/>
    <n v="13.794206249999998"/>
    <n v="31.821000000000002"/>
    <x v="2"/>
  </r>
  <r>
    <x v="0"/>
    <x v="12"/>
    <s v="EUR"/>
    <n v="1478723208"/>
    <n v="1476559608"/>
    <b v="0"/>
    <n v="52"/>
    <b v="1"/>
    <s v="technology/space exploration"/>
    <n v="9.56"/>
    <n v="27.577000000000002"/>
    <x v="2"/>
  </r>
  <r>
    <x v="0"/>
    <x v="0"/>
    <s v="USD"/>
    <n v="1433343869"/>
    <n v="1430751869"/>
    <b v="0"/>
    <n v="50"/>
    <b v="1"/>
    <s v="technology/space exploration"/>
    <n v="1.1200000000000001"/>
    <n v="56"/>
    <x v="2"/>
  </r>
  <r>
    <x v="0"/>
    <x v="0"/>
    <s v="USD"/>
    <n v="1448571261"/>
    <n v="1445975661"/>
    <b v="0"/>
    <n v="45"/>
    <b v="1"/>
    <s v="technology/space exploration"/>
    <n v="6.4666666666666668"/>
    <n v="21.556000000000001"/>
    <x v="2"/>
  </r>
  <r>
    <x v="0"/>
    <x v="0"/>
    <s v="USD"/>
    <n v="1417389067"/>
    <n v="1415661067"/>
    <b v="0"/>
    <n v="21"/>
    <b v="1"/>
    <s v="technology/space exploration"/>
    <n v="1.1036948748510131"/>
    <n v="44.094999999999999"/>
    <x v="2"/>
  </r>
  <r>
    <x v="0"/>
    <x v="1"/>
    <s v="GBP"/>
    <n v="1431608122"/>
    <n v="1429016122"/>
    <b v="0"/>
    <n v="100"/>
    <b v="1"/>
    <s v="technology/space exploration"/>
    <n v="1.2774000000000001"/>
    <n v="63.87"/>
    <x v="2"/>
  </r>
  <r>
    <x v="0"/>
    <x v="2"/>
    <s v="AUD"/>
    <n v="1467280800"/>
    <n v="1464921112"/>
    <b v="0"/>
    <n v="81"/>
    <b v="1"/>
    <s v="technology/space exploration"/>
    <n v="1.579"/>
    <n v="38.988"/>
    <x v="2"/>
  </r>
  <r>
    <x v="0"/>
    <x v="0"/>
    <s v="USD"/>
    <n v="1440907427"/>
    <n v="1438488227"/>
    <b v="0"/>
    <n v="286"/>
    <b v="1"/>
    <s v="technology/space exploration"/>
    <n v="1.1466525000000001"/>
    <n v="80.185000000000002"/>
    <x v="2"/>
  </r>
  <r>
    <x v="0"/>
    <x v="0"/>
    <s v="USD"/>
    <n v="1464485339"/>
    <n v="1462325339"/>
    <b v="0"/>
    <n v="42"/>
    <b v="1"/>
    <s v="technology/space exploration"/>
    <n v="1.3700934579439252"/>
    <n v="34.905000000000001"/>
    <x v="2"/>
  </r>
  <r>
    <x v="0"/>
    <x v="0"/>
    <s v="USD"/>
    <n v="1393542000"/>
    <n v="1390938332"/>
    <b v="0"/>
    <n v="199"/>
    <b v="1"/>
    <s v="technology/space exploration"/>
    <n v="3.5461999999999998"/>
    <n v="89.100999999999999"/>
    <x v="2"/>
  </r>
  <r>
    <x v="0"/>
    <x v="0"/>
    <s v="USD"/>
    <n v="1475163921"/>
    <n v="1472571921"/>
    <b v="0"/>
    <n v="25"/>
    <b v="1"/>
    <s v="technology/space exploration"/>
    <n v="1.0602150537634409"/>
    <n v="39.44"/>
    <x v="2"/>
  </r>
  <r>
    <x v="0"/>
    <x v="5"/>
    <s v="CAD"/>
    <n v="1425937761"/>
    <n v="1422917361"/>
    <b v="0"/>
    <n v="84"/>
    <b v="1"/>
    <s v="technology/space exploration"/>
    <n v="1"/>
    <n v="136.905"/>
    <x v="2"/>
  </r>
  <r>
    <x v="0"/>
    <x v="0"/>
    <s v="USD"/>
    <n v="1476579600"/>
    <n v="1474641914"/>
    <b v="0"/>
    <n v="50"/>
    <b v="1"/>
    <s v="technology/space exploration"/>
    <n v="1.873"/>
    <n v="37.46"/>
    <x v="2"/>
  </r>
  <r>
    <x v="0"/>
    <x v="0"/>
    <s v="USD"/>
    <n v="1476277875"/>
    <n v="1474895475"/>
    <b v="0"/>
    <n v="26"/>
    <b v="1"/>
    <s v="technology/space exploration"/>
    <n v="1.6619999999999999"/>
    <n v="31.962"/>
    <x v="2"/>
  </r>
  <r>
    <x v="0"/>
    <x v="0"/>
    <s v="USD"/>
    <n v="1421358895"/>
    <n v="1418766895"/>
    <b v="0"/>
    <n v="14"/>
    <b v="1"/>
    <s v="technology/space exploration"/>
    <n v="1.0172910662824208"/>
    <n v="25.213999999999999"/>
    <x v="2"/>
  </r>
  <r>
    <x v="0"/>
    <x v="1"/>
    <s v="GBP"/>
    <n v="1424378748"/>
    <n v="1421786748"/>
    <b v="0"/>
    <n v="49"/>
    <b v="1"/>
    <s v="technology/space exploration"/>
    <n v="1.64"/>
    <n v="10.041"/>
    <x v="2"/>
  </r>
  <r>
    <x v="0"/>
    <x v="0"/>
    <s v="USD"/>
    <n v="1433735474"/>
    <n v="1428551474"/>
    <b v="0"/>
    <n v="69"/>
    <b v="1"/>
    <s v="technology/space exploration"/>
    <n v="1.0566666666666666"/>
    <n v="45.942"/>
    <x v="2"/>
  </r>
  <r>
    <x v="2"/>
    <x v="0"/>
    <s v="USD"/>
    <n v="1410811740"/>
    <n v="1409341863"/>
    <b v="0"/>
    <n v="1"/>
    <b v="0"/>
    <s v="technology/space exploration"/>
    <n v="0.01"/>
    <n v="15"/>
    <x v="2"/>
  </r>
  <r>
    <x v="2"/>
    <x v="12"/>
    <s v="EUR"/>
    <n v="1468565820"/>
    <n v="1465970108"/>
    <b v="0"/>
    <n v="0"/>
    <b v="0"/>
    <s v="technology/space exploration"/>
    <n v="0"/>
    <n v="0"/>
    <x v="2"/>
  </r>
  <r>
    <x v="1"/>
    <x v="0"/>
    <s v="USD"/>
    <n v="1482307140"/>
    <n v="1479218315"/>
    <b v="1"/>
    <n v="1501"/>
    <b v="0"/>
    <s v="technology/space exploration"/>
    <n v="0.33559730999999998"/>
    <n v="223.58199999999999"/>
    <x v="2"/>
  </r>
  <r>
    <x v="1"/>
    <x v="0"/>
    <s v="USD"/>
    <n v="1489172435"/>
    <n v="1486580435"/>
    <b v="1"/>
    <n v="52"/>
    <b v="0"/>
    <s v="technology/space exploration"/>
    <n v="2.053E-2"/>
    <n v="39.481000000000002"/>
    <x v="2"/>
  </r>
  <r>
    <x v="1"/>
    <x v="2"/>
    <s v="AUD"/>
    <n v="1415481203"/>
    <n v="1412885603"/>
    <b v="1"/>
    <n v="23"/>
    <b v="0"/>
    <s v="technology/space exploration"/>
    <n v="0.105"/>
    <n v="91.304000000000002"/>
    <x v="2"/>
  </r>
  <r>
    <x v="1"/>
    <x v="0"/>
    <s v="USD"/>
    <n v="1441783869"/>
    <n v="1439191869"/>
    <b v="1"/>
    <n v="535"/>
    <b v="0"/>
    <s v="technology/space exploration"/>
    <n v="8.4172839999999999E-2"/>
    <n v="78.665999999999997"/>
    <x v="2"/>
  </r>
  <r>
    <x v="1"/>
    <x v="5"/>
    <s v="CAD"/>
    <n v="1439533019"/>
    <n v="1436941019"/>
    <b v="0"/>
    <n v="3"/>
    <b v="0"/>
    <s v="technology/space exploration"/>
    <n v="1.44E-2"/>
    <n v="12"/>
    <x v="2"/>
  </r>
  <r>
    <x v="1"/>
    <x v="0"/>
    <s v="USD"/>
    <n v="1457543360"/>
    <n v="1454951360"/>
    <b v="0"/>
    <n v="6"/>
    <b v="0"/>
    <s v="technology/space exploration"/>
    <n v="8.8333333333333337E-3"/>
    <n v="17.667000000000002"/>
    <x v="2"/>
  </r>
  <r>
    <x v="1"/>
    <x v="0"/>
    <s v="USD"/>
    <n v="1454370941"/>
    <n v="1449186941"/>
    <b v="0"/>
    <n v="3"/>
    <b v="0"/>
    <s v="technology/space exploration"/>
    <n v="9.9200000000000004E-4"/>
    <n v="41.332999999999998"/>
    <x v="2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</r>
  <r>
    <x v="1"/>
    <x v="0"/>
    <s v="USD"/>
    <n v="1450380009"/>
    <n v="1447960809"/>
    <b v="0"/>
    <n v="17"/>
    <b v="0"/>
    <s v="technology/space exploration"/>
    <n v="1.8689285714285714E-2"/>
    <n v="307.82400000000001"/>
    <x v="2"/>
  </r>
  <r>
    <x v="1"/>
    <x v="2"/>
    <s v="AUD"/>
    <n v="1418183325"/>
    <n v="1415591325"/>
    <b v="0"/>
    <n v="11"/>
    <b v="0"/>
    <s v="technology/space exploration"/>
    <n v="8.8500000000000002E-3"/>
    <n v="80.454999999999998"/>
    <x v="2"/>
  </r>
  <r>
    <x v="1"/>
    <x v="0"/>
    <s v="USD"/>
    <n v="1402632000"/>
    <n v="1399909127"/>
    <b v="0"/>
    <n v="70"/>
    <b v="0"/>
    <s v="technology/space exploration"/>
    <n v="0.1152156862745098"/>
    <n v="83.942999999999998"/>
    <x v="2"/>
  </r>
  <r>
    <x v="1"/>
    <x v="0"/>
    <s v="USD"/>
    <n v="1429622726"/>
    <n v="1424442326"/>
    <b v="0"/>
    <n v="6"/>
    <b v="0"/>
    <s v="technology/space exploration"/>
    <n v="5.1000000000000004E-4"/>
    <n v="8.5"/>
    <x v="2"/>
  </r>
  <r>
    <x v="1"/>
    <x v="0"/>
    <s v="USD"/>
    <n v="1455048000"/>
    <n v="1452631647"/>
    <b v="0"/>
    <n v="43"/>
    <b v="0"/>
    <s v="technology/space exploration"/>
    <n v="0.21033333333333334"/>
    <n v="73.372"/>
    <x v="2"/>
  </r>
  <r>
    <x v="1"/>
    <x v="0"/>
    <s v="USD"/>
    <n v="1489345200"/>
    <n v="1485966688"/>
    <b v="0"/>
    <n v="152"/>
    <b v="0"/>
    <s v="technology/space exploration"/>
    <n v="0.11436666666666667"/>
    <n v="112.86199999999999"/>
    <x v="2"/>
  </r>
  <r>
    <x v="1"/>
    <x v="0"/>
    <s v="USD"/>
    <n v="1470187800"/>
    <n v="1467325053"/>
    <b v="0"/>
    <n v="59"/>
    <b v="0"/>
    <s v="technology/space exploration"/>
    <n v="0.18737933333333334"/>
    <n v="95.278000000000006"/>
    <x v="2"/>
  </r>
  <r>
    <x v="1"/>
    <x v="0"/>
    <s v="USD"/>
    <n v="1469913194"/>
    <n v="1467321194"/>
    <b v="0"/>
    <n v="4"/>
    <b v="0"/>
    <s v="technology/space exploration"/>
    <n v="9.2857142857142856E-4"/>
    <n v="22.75"/>
    <x v="2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</r>
  <r>
    <x v="1"/>
    <x v="0"/>
    <s v="USD"/>
    <n v="1448388418"/>
    <n v="1443200818"/>
    <b v="0"/>
    <n v="5"/>
    <b v="0"/>
    <s v="technology/space exploration"/>
    <n v="9.5E-4"/>
    <n v="3.8"/>
    <x v="2"/>
  </r>
  <r>
    <x v="0"/>
    <x v="0"/>
    <s v="USD"/>
    <n v="1382742010"/>
    <n v="1380150010"/>
    <b v="0"/>
    <n v="60"/>
    <b v="1"/>
    <s v="technology/makerspaces"/>
    <n v="1.0289999999999999"/>
    <n v="85.75"/>
    <x v="2"/>
  </r>
  <r>
    <x v="0"/>
    <x v="0"/>
    <s v="USD"/>
    <n v="1440179713"/>
    <n v="1437587713"/>
    <b v="0"/>
    <n v="80"/>
    <b v="1"/>
    <s v="technology/makerspaces"/>
    <n v="1.0680000000000001"/>
    <n v="267"/>
    <x v="2"/>
  </r>
  <r>
    <x v="0"/>
    <x v="5"/>
    <s v="CAD"/>
    <n v="1441378800"/>
    <n v="1438873007"/>
    <b v="0"/>
    <n v="56"/>
    <b v="1"/>
    <s v="technology/makerspaces"/>
    <n v="1.0459624999999999"/>
    <n v="373.55799999999999"/>
    <x v="2"/>
  </r>
  <r>
    <x v="0"/>
    <x v="0"/>
    <s v="USD"/>
    <n v="1449644340"/>
    <n v="1446683797"/>
    <b v="0"/>
    <n v="104"/>
    <b v="1"/>
    <s v="technology/makerspaces"/>
    <n v="1.0342857142857143"/>
    <n v="174.03800000000001"/>
    <x v="2"/>
  </r>
  <r>
    <x v="0"/>
    <x v="0"/>
    <s v="USD"/>
    <n v="1430774974"/>
    <n v="1426886974"/>
    <b v="0"/>
    <n v="46"/>
    <b v="1"/>
    <s v="technology/makerspaces"/>
    <n v="1.2314285714285715"/>
    <n v="93.695999999999998"/>
    <x v="2"/>
  </r>
  <r>
    <x v="0"/>
    <x v="0"/>
    <s v="USD"/>
    <n v="1443214800"/>
    <n v="1440008439"/>
    <b v="0"/>
    <n v="206"/>
    <b v="1"/>
    <s v="technology/makerspaces"/>
    <n v="1.592951"/>
    <n v="77.328000000000003"/>
    <x v="2"/>
  </r>
  <r>
    <x v="0"/>
    <x v="0"/>
    <s v="USD"/>
    <n v="1455142416"/>
    <n v="1452550416"/>
    <b v="0"/>
    <n v="18"/>
    <b v="1"/>
    <s v="technology/makerspaces"/>
    <n v="1.1066666666666667"/>
    <n v="92.221999999999994"/>
    <x v="2"/>
  </r>
  <r>
    <x v="0"/>
    <x v="5"/>
    <s v="CAD"/>
    <n v="1447079520"/>
    <n v="1443449265"/>
    <b v="0"/>
    <n v="28"/>
    <b v="1"/>
    <s v="technology/makerspaces"/>
    <n v="1.7070000000000001"/>
    <n v="60.963999999999999"/>
    <x v="2"/>
  </r>
  <r>
    <x v="0"/>
    <x v="0"/>
    <s v="USD"/>
    <n v="1452387096"/>
    <n v="1447203096"/>
    <b v="0"/>
    <n v="11"/>
    <b v="1"/>
    <s v="technology/makerspaces"/>
    <n v="1.25125"/>
    <n v="91"/>
    <x v="2"/>
  </r>
  <r>
    <x v="2"/>
    <x v="2"/>
    <s v="AUD"/>
    <n v="1406593780"/>
    <n v="1404174580"/>
    <b v="1"/>
    <n v="60"/>
    <b v="0"/>
    <s v="technology/makerspaces"/>
    <n v="6.4158609339642042E-2"/>
    <n v="41.582999999999998"/>
    <x v="2"/>
  </r>
  <r>
    <x v="2"/>
    <x v="0"/>
    <s v="USD"/>
    <n v="1419017880"/>
    <n v="1416419916"/>
    <b v="1"/>
    <n v="84"/>
    <b v="0"/>
    <s v="technology/makerspaces"/>
    <n v="0.11344"/>
    <n v="33.762"/>
    <x v="2"/>
  </r>
  <r>
    <x v="2"/>
    <x v="0"/>
    <s v="USD"/>
    <n v="1451282400"/>
    <n v="1449436390"/>
    <b v="1"/>
    <n v="47"/>
    <b v="0"/>
    <s v="technology/makerspaces"/>
    <n v="0.33189999999999997"/>
    <n v="70.617000000000004"/>
    <x v="2"/>
  </r>
  <r>
    <x v="2"/>
    <x v="0"/>
    <s v="USD"/>
    <n v="1414622700"/>
    <n v="1412081999"/>
    <b v="1"/>
    <n v="66"/>
    <b v="0"/>
    <s v="technology/makerspaces"/>
    <n v="0.27579999999999999"/>
    <n v="167.15199999999999"/>
    <x v="2"/>
  </r>
  <r>
    <x v="2"/>
    <x v="0"/>
    <s v="USD"/>
    <n v="1467694740"/>
    <n v="1465398670"/>
    <b v="1"/>
    <n v="171"/>
    <b v="0"/>
    <s v="technology/makerspaces"/>
    <n v="0.62839999999999996"/>
    <n v="128.62"/>
    <x v="2"/>
  </r>
  <r>
    <x v="2"/>
    <x v="0"/>
    <s v="USD"/>
    <n v="1415655289"/>
    <n v="1413059689"/>
    <b v="1"/>
    <n v="29"/>
    <b v="0"/>
    <s v="technology/makerspaces"/>
    <n v="7.5880000000000003E-2"/>
    <n v="65.414000000000001"/>
    <x v="2"/>
  </r>
  <r>
    <x v="2"/>
    <x v="5"/>
    <s v="CAD"/>
    <n v="1463929174"/>
    <n v="1461337174"/>
    <b v="0"/>
    <n v="9"/>
    <b v="0"/>
    <s v="technology/makerspaces"/>
    <n v="0.50380952380952382"/>
    <n v="117.556"/>
    <x v="2"/>
  </r>
  <r>
    <x v="2"/>
    <x v="0"/>
    <s v="USD"/>
    <n v="1404348143"/>
    <n v="1401756143"/>
    <b v="0"/>
    <n v="27"/>
    <b v="0"/>
    <s v="technology/makerspaces"/>
    <n v="0.17512820512820512"/>
    <n v="126.48099999999999"/>
    <x v="2"/>
  </r>
  <r>
    <x v="2"/>
    <x v="3"/>
    <s v="EUR"/>
    <n v="1443121765"/>
    <n v="1440529765"/>
    <b v="0"/>
    <n v="2"/>
    <b v="0"/>
    <s v="technology/makerspaces"/>
    <n v="1.3750000000000001E-4"/>
    <n v="550"/>
    <x v="2"/>
  </r>
  <r>
    <x v="2"/>
    <x v="0"/>
    <s v="USD"/>
    <n v="1425081694"/>
    <n v="1422489694"/>
    <b v="0"/>
    <n v="3"/>
    <b v="0"/>
    <s v="technology/makerspaces"/>
    <n v="3.3E-3"/>
    <n v="44"/>
    <x v="2"/>
  </r>
  <r>
    <x v="2"/>
    <x v="3"/>
    <s v="EUR"/>
    <n v="1459915491"/>
    <n v="1457327091"/>
    <b v="0"/>
    <n v="4"/>
    <b v="0"/>
    <s v="technology/makerspaces"/>
    <n v="8.6250000000000007E-3"/>
    <n v="69"/>
    <x v="2"/>
  </r>
  <r>
    <x v="2"/>
    <x v="0"/>
    <s v="USD"/>
    <n v="1405027750"/>
    <n v="1402867750"/>
    <b v="0"/>
    <n v="2"/>
    <b v="0"/>
    <s v="food/food trucks"/>
    <n v="6.875E-3"/>
    <n v="27.5"/>
    <x v="7"/>
  </r>
  <r>
    <x v="2"/>
    <x v="0"/>
    <s v="USD"/>
    <n v="1416635940"/>
    <n v="1413838540"/>
    <b v="0"/>
    <n v="20"/>
    <b v="0"/>
    <s v="food/food trucks"/>
    <n v="0.28299999999999997"/>
    <n v="84.9"/>
    <x v="7"/>
  </r>
  <r>
    <x v="2"/>
    <x v="0"/>
    <s v="USD"/>
    <n v="1425233240"/>
    <n v="1422641240"/>
    <b v="0"/>
    <n v="3"/>
    <b v="0"/>
    <s v="food/food trucks"/>
    <n v="2.3999999999999998E-3"/>
    <n v="12"/>
    <x v="7"/>
  </r>
  <r>
    <x v="2"/>
    <x v="0"/>
    <s v="USD"/>
    <n v="1407621425"/>
    <n v="1404165425"/>
    <b v="0"/>
    <n v="4"/>
    <b v="0"/>
    <s v="food/food trucks"/>
    <n v="1.1428571428571429E-2"/>
    <n v="200"/>
    <x v="7"/>
  </r>
  <r>
    <x v="2"/>
    <x v="0"/>
    <s v="USD"/>
    <n v="1430149330"/>
    <n v="1424968930"/>
    <b v="0"/>
    <n v="1"/>
    <b v="0"/>
    <s v="food/food trucks"/>
    <n v="2.0000000000000001E-4"/>
    <n v="10"/>
    <x v="7"/>
  </r>
  <r>
    <x v="2"/>
    <x v="0"/>
    <s v="USD"/>
    <n v="1412119423"/>
    <n v="1410391423"/>
    <b v="0"/>
    <n v="0"/>
    <b v="0"/>
    <s v="food/food trucks"/>
    <n v="0"/>
    <n v="0"/>
    <x v="7"/>
  </r>
  <r>
    <x v="2"/>
    <x v="0"/>
    <s v="USD"/>
    <n v="1435591318"/>
    <n v="1432999318"/>
    <b v="0"/>
    <n v="0"/>
    <b v="0"/>
    <s v="food/food trucks"/>
    <n v="0"/>
    <n v="0"/>
    <x v="7"/>
  </r>
  <r>
    <x v="2"/>
    <x v="0"/>
    <s v="USD"/>
    <n v="1424746800"/>
    <n v="1422067870"/>
    <b v="0"/>
    <n v="14"/>
    <b v="0"/>
    <s v="food/food trucks"/>
    <n v="1.48E-3"/>
    <n v="5.2859999999999996"/>
    <x v="7"/>
  </r>
  <r>
    <x v="2"/>
    <x v="0"/>
    <s v="USD"/>
    <n v="1469919890"/>
    <n v="1467327890"/>
    <b v="0"/>
    <n v="1"/>
    <b v="0"/>
    <s v="food/food trucks"/>
    <n v="2.8571428571428571E-5"/>
    <n v="1"/>
    <x v="7"/>
  </r>
  <r>
    <x v="2"/>
    <x v="0"/>
    <s v="USD"/>
    <n v="1433298676"/>
    <n v="1429410676"/>
    <b v="0"/>
    <n v="118"/>
    <b v="0"/>
    <s v="food/food trucks"/>
    <n v="0.107325"/>
    <n v="72.763000000000005"/>
    <x v="7"/>
  </r>
  <r>
    <x v="2"/>
    <x v="5"/>
    <s v="CAD"/>
    <n v="1431278557"/>
    <n v="1427390557"/>
    <b v="0"/>
    <n v="2"/>
    <b v="0"/>
    <s v="food/food trucks"/>
    <n v="5.3846153846153844E-4"/>
    <n v="17.5"/>
    <x v="7"/>
  </r>
  <r>
    <x v="2"/>
    <x v="0"/>
    <s v="USD"/>
    <n v="1427266860"/>
    <n v="1424678460"/>
    <b v="0"/>
    <n v="1"/>
    <b v="0"/>
    <s v="food/food trucks"/>
    <n v="7.1428571428571426E-3"/>
    <n v="25"/>
    <x v="7"/>
  </r>
  <r>
    <x v="2"/>
    <x v="0"/>
    <s v="USD"/>
    <n v="1407899966"/>
    <n v="1405307966"/>
    <b v="0"/>
    <n v="3"/>
    <b v="0"/>
    <s v="food/food trucks"/>
    <n v="8.0000000000000002E-3"/>
    <n v="13.333"/>
    <x v="7"/>
  </r>
  <r>
    <x v="2"/>
    <x v="0"/>
    <s v="USD"/>
    <n v="1411701739"/>
    <n v="1409109739"/>
    <b v="0"/>
    <n v="1"/>
    <b v="0"/>
    <s v="food/food trucks"/>
    <n v="3.3333333333333335E-5"/>
    <n v="1"/>
    <x v="7"/>
  </r>
  <r>
    <x v="2"/>
    <x v="0"/>
    <s v="USD"/>
    <n v="1428981718"/>
    <n v="1423801318"/>
    <b v="0"/>
    <n v="3"/>
    <b v="0"/>
    <s v="food/food trucks"/>
    <n v="4.7333333333333333E-3"/>
    <n v="23.667000000000002"/>
    <x v="7"/>
  </r>
  <r>
    <x v="2"/>
    <x v="0"/>
    <s v="USD"/>
    <n v="1419538560"/>
    <n v="1416600960"/>
    <b v="0"/>
    <n v="38"/>
    <b v="0"/>
    <s v="food/food trucks"/>
    <n v="5.6500000000000002E-2"/>
    <n v="89.210999999999999"/>
    <x v="7"/>
  </r>
  <r>
    <x v="2"/>
    <x v="0"/>
    <s v="USD"/>
    <n v="1438552800"/>
    <n v="1435876423"/>
    <b v="0"/>
    <n v="52"/>
    <b v="0"/>
    <s v="food/food trucks"/>
    <n v="0.26352173913043481"/>
    <n v="116.55800000000001"/>
    <x v="7"/>
  </r>
  <r>
    <x v="2"/>
    <x v="0"/>
    <s v="USD"/>
    <n v="1403904808"/>
    <n v="1401312808"/>
    <b v="0"/>
    <n v="2"/>
    <b v="0"/>
    <s v="food/food trucks"/>
    <n v="3.2512500000000002E-3"/>
    <n v="13.005000000000001"/>
    <x v="7"/>
  </r>
  <r>
    <x v="2"/>
    <x v="5"/>
    <s v="CAD"/>
    <n v="1407533463"/>
    <n v="1404941463"/>
    <b v="0"/>
    <n v="0"/>
    <b v="0"/>
    <s v="food/food trucks"/>
    <n v="0"/>
    <n v="0"/>
    <x v="7"/>
  </r>
  <r>
    <x v="2"/>
    <x v="0"/>
    <s v="USD"/>
    <n v="1411073972"/>
    <n v="1408481972"/>
    <b v="0"/>
    <n v="4"/>
    <b v="0"/>
    <s v="food/food trucks"/>
    <n v="7.0007000700070005E-3"/>
    <n v="17.5"/>
    <x v="7"/>
  </r>
  <r>
    <x v="3"/>
    <x v="17"/>
    <s v="EUR"/>
    <n v="1491586534"/>
    <n v="1488911734"/>
    <b v="0"/>
    <n v="46"/>
    <b v="0"/>
    <s v="theater/spaces"/>
    <n v="0.46176470588235297"/>
    <n v="34.130000000000003"/>
    <x v="1"/>
  </r>
  <r>
    <x v="3"/>
    <x v="0"/>
    <s v="USD"/>
    <n v="1491416077"/>
    <n v="1488827677"/>
    <b v="1"/>
    <n v="26"/>
    <b v="0"/>
    <s v="theater/spaces"/>
    <n v="0.34410000000000002"/>
    <n v="132.346"/>
    <x v="1"/>
  </r>
  <r>
    <x v="3"/>
    <x v="14"/>
    <s v="MXN"/>
    <n v="1490196830"/>
    <n v="1485016430"/>
    <b v="0"/>
    <n v="45"/>
    <b v="0"/>
    <s v="theater/spaces"/>
    <n v="1.0375000000000001"/>
    <n v="922.22199999999998"/>
    <x v="1"/>
  </r>
  <r>
    <x v="3"/>
    <x v="0"/>
    <s v="USD"/>
    <n v="1491421314"/>
    <n v="1487709714"/>
    <b v="0"/>
    <n v="7"/>
    <b v="0"/>
    <s v="theater/spaces"/>
    <n v="6.0263157894736845E-2"/>
    <n v="163.571"/>
    <x v="1"/>
  </r>
  <r>
    <x v="3"/>
    <x v="0"/>
    <s v="USD"/>
    <n v="1490389158"/>
    <n v="1486504758"/>
    <b v="0"/>
    <n v="8"/>
    <b v="0"/>
    <s v="theater/spaces"/>
    <n v="0.10539393939393939"/>
    <n v="217.375"/>
    <x v="1"/>
  </r>
  <r>
    <x v="0"/>
    <x v="0"/>
    <s v="USD"/>
    <n v="1413442740"/>
    <n v="1410937483"/>
    <b v="1"/>
    <n v="263"/>
    <b v="1"/>
    <s v="theater/spaces"/>
    <n v="1.1229714285714285"/>
    <n v="149.44499999999999"/>
    <x v="1"/>
  </r>
  <r>
    <x v="0"/>
    <x v="0"/>
    <s v="USD"/>
    <n v="1369637940"/>
    <n v="1367088443"/>
    <b v="1"/>
    <n v="394"/>
    <b v="1"/>
    <s v="theater/spaces"/>
    <n v="3.50844625"/>
    <n v="71.236999999999995"/>
    <x v="1"/>
  </r>
  <r>
    <x v="0"/>
    <x v="1"/>
    <s v="GBP"/>
    <n v="1469119526"/>
    <n v="1463935526"/>
    <b v="1"/>
    <n v="1049"/>
    <b v="1"/>
    <s v="theater/spaces"/>
    <n v="2.3321535"/>
    <n v="44.463999999999999"/>
    <x v="1"/>
  </r>
  <r>
    <x v="0"/>
    <x v="0"/>
    <s v="USD"/>
    <n v="1475553540"/>
    <n v="1472528141"/>
    <b v="1"/>
    <n v="308"/>
    <b v="1"/>
    <s v="theater/spaces"/>
    <n v="1.01606"/>
    <n v="164.94499999999999"/>
    <x v="1"/>
  </r>
  <r>
    <x v="0"/>
    <x v="0"/>
    <s v="USD"/>
    <n v="1407549600"/>
    <n v="1404797428"/>
    <b v="1"/>
    <n v="1088"/>
    <b v="1"/>
    <s v="theater/spaces"/>
    <n v="1.5390035000000002"/>
    <n v="84.872"/>
    <x v="1"/>
  </r>
  <r>
    <x v="0"/>
    <x v="1"/>
    <s v="GBP"/>
    <n v="1403301660"/>
    <n v="1400694790"/>
    <b v="1"/>
    <n v="73"/>
    <b v="1"/>
    <s v="theater/spaces"/>
    <n v="1.007161125319693"/>
    <n v="53.945"/>
    <x v="1"/>
  </r>
  <r>
    <x v="0"/>
    <x v="0"/>
    <s v="USD"/>
    <n v="1373738400"/>
    <n v="1370568560"/>
    <b v="1"/>
    <n v="143"/>
    <b v="1"/>
    <s v="theater/spaces"/>
    <n v="1.3138181818181818"/>
    <n v="50.530999999999999"/>
    <x v="1"/>
  </r>
  <r>
    <x v="0"/>
    <x v="0"/>
    <s v="USD"/>
    <n v="1450971684"/>
    <n v="1447515684"/>
    <b v="1"/>
    <n v="1420"/>
    <b v="1"/>
    <s v="theater/spaces"/>
    <n v="1.0224133333333334"/>
    <n v="108.001"/>
    <x v="1"/>
  </r>
  <r>
    <x v="0"/>
    <x v="0"/>
    <s v="USD"/>
    <n v="1476486000"/>
    <n v="1474040596"/>
    <b v="1"/>
    <n v="305"/>
    <b v="1"/>
    <s v="theater/spaces"/>
    <n v="1.1635599999999999"/>
    <n v="95.373999999999995"/>
    <x v="1"/>
  </r>
  <r>
    <x v="0"/>
    <x v="0"/>
    <s v="USD"/>
    <n v="1456047228"/>
    <n v="1453109628"/>
    <b v="1"/>
    <n v="551"/>
    <b v="1"/>
    <s v="theater/spaces"/>
    <n v="2.6462241666666664"/>
    <n v="57.631"/>
    <x v="1"/>
  </r>
  <r>
    <x v="0"/>
    <x v="12"/>
    <s v="EUR"/>
    <n v="1444291193"/>
    <n v="1441699193"/>
    <b v="1"/>
    <n v="187"/>
    <b v="1"/>
    <s v="theater/spaces"/>
    <n v="1.1998010000000001"/>
    <n v="64.16"/>
    <x v="1"/>
  </r>
  <r>
    <x v="0"/>
    <x v="0"/>
    <s v="USD"/>
    <n v="1417906649"/>
    <n v="1414015049"/>
    <b v="1"/>
    <n v="325"/>
    <b v="1"/>
    <s v="theater/spaces"/>
    <n v="1.2010400000000001"/>
    <n v="92.388000000000005"/>
    <x v="1"/>
  </r>
  <r>
    <x v="0"/>
    <x v="0"/>
    <s v="USD"/>
    <n v="1462316400"/>
    <n v="1459865945"/>
    <b v="1"/>
    <n v="148"/>
    <b v="1"/>
    <s v="theater/spaces"/>
    <n v="1.0358333333333334"/>
    <n v="125.98"/>
    <x v="1"/>
  </r>
  <r>
    <x v="0"/>
    <x v="0"/>
    <s v="USD"/>
    <n v="1460936694"/>
    <n v="1455756294"/>
    <b v="0"/>
    <n v="69"/>
    <b v="1"/>
    <s v="theater/spaces"/>
    <n v="1.0883333333333334"/>
    <n v="94.638000000000005"/>
    <x v="1"/>
  </r>
  <r>
    <x v="0"/>
    <x v="0"/>
    <s v="USD"/>
    <n v="1478866253"/>
    <n v="1476270653"/>
    <b v="0"/>
    <n v="173"/>
    <b v="1"/>
    <s v="theater/spaces"/>
    <n v="1.1812400000000001"/>
    <n v="170.69900000000001"/>
    <x v="1"/>
  </r>
  <r>
    <x v="0"/>
    <x v="1"/>
    <s v="GBP"/>
    <n v="1378494000"/>
    <n v="1375880598"/>
    <b v="0"/>
    <n v="269"/>
    <b v="1"/>
    <s v="technology/hardware"/>
    <n v="14.62"/>
    <n v="40.762"/>
    <x v="2"/>
  </r>
  <r>
    <x v="0"/>
    <x v="0"/>
    <s v="USD"/>
    <n v="1485722053"/>
    <n v="1480538053"/>
    <b v="0"/>
    <n v="185"/>
    <b v="1"/>
    <s v="technology/hardware"/>
    <n v="2.5253999999999999"/>
    <n v="68.254000000000005"/>
    <x v="2"/>
  </r>
  <r>
    <x v="0"/>
    <x v="0"/>
    <s v="USD"/>
    <n v="1420060088"/>
    <n v="1414872488"/>
    <b v="0"/>
    <n v="176"/>
    <b v="1"/>
    <s v="technology/hardware"/>
    <n v="1.4005000000000001"/>
    <n v="95.489000000000004"/>
    <x v="2"/>
  </r>
  <r>
    <x v="0"/>
    <x v="1"/>
    <s v="GBP"/>
    <n v="1439625059"/>
    <n v="1436860259"/>
    <b v="0"/>
    <n v="1019"/>
    <b v="1"/>
    <s v="technology/hardware"/>
    <n v="2.9687520259319289"/>
    <n v="7.19"/>
    <x v="2"/>
  </r>
  <r>
    <x v="0"/>
    <x v="5"/>
    <s v="CAD"/>
    <n v="1488390735"/>
    <n v="1484070735"/>
    <b v="0"/>
    <n v="113"/>
    <b v="1"/>
    <s v="technology/hardware"/>
    <n v="1.445425"/>
    <n v="511.65499999999997"/>
    <x v="2"/>
  </r>
  <r>
    <x v="0"/>
    <x v="0"/>
    <s v="USD"/>
    <n v="1461333311"/>
    <n v="1458741311"/>
    <b v="0"/>
    <n v="404"/>
    <b v="1"/>
    <s v="technology/hardware"/>
    <n v="1.05745"/>
    <n v="261.745"/>
    <x v="2"/>
  </r>
  <r>
    <x v="0"/>
    <x v="0"/>
    <s v="USD"/>
    <n v="1438964063"/>
    <n v="1436804063"/>
    <b v="0"/>
    <n v="707"/>
    <b v="1"/>
    <s v="technology/hardware"/>
    <n v="4.9321000000000002"/>
    <n v="69.760999999999996"/>
    <x v="2"/>
  </r>
  <r>
    <x v="0"/>
    <x v="0"/>
    <s v="USD"/>
    <n v="1451485434"/>
    <n v="1448461434"/>
    <b v="0"/>
    <n v="392"/>
    <b v="1"/>
    <s v="technology/hardware"/>
    <n v="2.0182666666666669"/>
    <n v="77.23"/>
    <x v="2"/>
  </r>
  <r>
    <x v="0"/>
    <x v="0"/>
    <s v="USD"/>
    <n v="1430459197"/>
    <n v="1427867197"/>
    <b v="0"/>
    <n v="23"/>
    <b v="1"/>
    <s v="technology/hardware"/>
    <n v="1.0444"/>
    <n v="340.565"/>
    <x v="2"/>
  </r>
  <r>
    <x v="0"/>
    <x v="0"/>
    <s v="USD"/>
    <n v="1366635575"/>
    <n v="1363611575"/>
    <b v="0"/>
    <n v="682"/>
    <b v="1"/>
    <s v="technology/hardware"/>
    <n v="1.7029262962962963"/>
    <n v="67.418000000000006"/>
    <x v="2"/>
  </r>
  <r>
    <x v="0"/>
    <x v="0"/>
    <s v="USD"/>
    <n v="1413604800"/>
    <n v="1408624622"/>
    <b v="0"/>
    <n v="37"/>
    <b v="1"/>
    <s v="technology/hardware"/>
    <n v="1.0430333333333333"/>
    <n v="845.70299999999997"/>
    <x v="2"/>
  </r>
  <r>
    <x v="0"/>
    <x v="0"/>
    <s v="USD"/>
    <n v="1369699200"/>
    <n v="1366917828"/>
    <b v="0"/>
    <n v="146"/>
    <b v="1"/>
    <s v="technology/hardware"/>
    <n v="1.1825000000000001"/>
    <n v="97.191999999999993"/>
    <x v="2"/>
  </r>
  <r>
    <x v="0"/>
    <x v="0"/>
    <s v="USD"/>
    <n v="1428643974"/>
    <n v="1423463574"/>
    <b v="0"/>
    <n v="119"/>
    <b v="1"/>
    <s v="technology/hardware"/>
    <n v="1.07538"/>
    <n v="451.84"/>
    <x v="2"/>
  </r>
  <r>
    <x v="0"/>
    <x v="0"/>
    <s v="USD"/>
    <n v="1476395940"/>
    <n v="1473782592"/>
    <b v="0"/>
    <n v="163"/>
    <b v="1"/>
    <s v="technology/hardware"/>
    <n v="22603"/>
    <n v="138.66900000000001"/>
    <x v="2"/>
  </r>
  <r>
    <x v="0"/>
    <x v="1"/>
    <s v="GBP"/>
    <n v="1363204800"/>
    <n v="1360551250"/>
    <b v="0"/>
    <n v="339"/>
    <b v="1"/>
    <s v="technology/hardware"/>
    <n v="9.7813466666666677"/>
    <n v="21.64"/>
    <x v="2"/>
  </r>
  <r>
    <x v="0"/>
    <x v="5"/>
    <s v="CAD"/>
    <n v="1398268773"/>
    <n v="1395676773"/>
    <b v="0"/>
    <n v="58"/>
    <b v="1"/>
    <s v="technology/hardware"/>
    <n v="1.2290000000000001"/>
    <n v="169.517"/>
    <x v="2"/>
  </r>
  <r>
    <x v="0"/>
    <x v="0"/>
    <s v="USD"/>
    <n v="1389812400"/>
    <n v="1386108087"/>
    <b v="0"/>
    <n v="456"/>
    <b v="1"/>
    <s v="technology/hardware"/>
    <n v="2.4606080000000001"/>
    <n v="161.88200000000001"/>
    <x v="2"/>
  </r>
  <r>
    <x v="0"/>
    <x v="0"/>
    <s v="USD"/>
    <n v="1478402804"/>
    <n v="1473218804"/>
    <b v="0"/>
    <n v="15"/>
    <b v="1"/>
    <s v="technology/hardware"/>
    <n v="1.4794"/>
    <n v="493.13299999999998"/>
    <x v="2"/>
  </r>
  <r>
    <x v="0"/>
    <x v="1"/>
    <s v="GBP"/>
    <n v="1399324717"/>
    <n v="1395436717"/>
    <b v="0"/>
    <n v="191"/>
    <b v="1"/>
    <s v="technology/hardware"/>
    <n v="3.8409090909090908"/>
    <n v="22.12"/>
    <x v="2"/>
  </r>
  <r>
    <x v="0"/>
    <x v="0"/>
    <s v="USD"/>
    <n v="1426117552"/>
    <n v="1423529152"/>
    <b v="0"/>
    <n v="17"/>
    <b v="1"/>
    <s v="technology/hardware"/>
    <n v="1.0333333333333334"/>
    <n v="18.234999999999999"/>
    <x v="2"/>
  </r>
  <r>
    <x v="2"/>
    <x v="0"/>
    <s v="USD"/>
    <n v="1413770820"/>
    <n v="1412005602"/>
    <b v="0"/>
    <n v="4"/>
    <b v="0"/>
    <s v="publishing/children's books"/>
    <n v="4.3750000000000004E-3"/>
    <n v="8.75"/>
    <x v="3"/>
  </r>
  <r>
    <x v="2"/>
    <x v="0"/>
    <s v="USD"/>
    <n v="1337102187"/>
    <n v="1335892587"/>
    <b v="0"/>
    <n v="18"/>
    <b v="0"/>
    <s v="publishing/children's books"/>
    <n v="0.29239999999999999"/>
    <n v="40.610999999999997"/>
    <x v="3"/>
  </r>
  <r>
    <x v="2"/>
    <x v="0"/>
    <s v="USD"/>
    <n v="1476863607"/>
    <n v="1474271607"/>
    <b v="0"/>
    <n v="0"/>
    <b v="0"/>
    <s v="publishing/children's books"/>
    <n v="0"/>
    <n v="0"/>
    <x v="3"/>
  </r>
  <r>
    <x v="2"/>
    <x v="0"/>
    <s v="USD"/>
    <n v="1330478998"/>
    <n v="1327886998"/>
    <b v="0"/>
    <n v="22"/>
    <b v="0"/>
    <s v="publishing/children's books"/>
    <n v="5.2187499999999998E-2"/>
    <n v="37.954999999999998"/>
    <x v="3"/>
  </r>
  <r>
    <x v="2"/>
    <x v="0"/>
    <s v="USD"/>
    <n v="1342309368"/>
    <n v="1337125368"/>
    <b v="0"/>
    <n v="49"/>
    <b v="0"/>
    <s v="publishing/children's books"/>
    <n v="0.21887499999999999"/>
    <n v="35.734999999999999"/>
    <x v="3"/>
  </r>
  <r>
    <x v="2"/>
    <x v="0"/>
    <s v="USD"/>
    <n v="1409337911"/>
    <n v="1406745911"/>
    <b v="0"/>
    <n v="19"/>
    <b v="0"/>
    <s v="publishing/children's books"/>
    <n v="0.26700000000000002"/>
    <n v="42.158000000000001"/>
    <x v="3"/>
  </r>
  <r>
    <x v="2"/>
    <x v="0"/>
    <s v="USD"/>
    <n v="1339816200"/>
    <n v="1337095997"/>
    <b v="0"/>
    <n v="4"/>
    <b v="0"/>
    <s v="publishing/children's books"/>
    <n v="0.28000000000000003"/>
    <n v="35"/>
    <x v="3"/>
  </r>
  <r>
    <x v="2"/>
    <x v="0"/>
    <s v="USD"/>
    <n v="1472835802"/>
    <n v="1470243802"/>
    <b v="0"/>
    <n v="4"/>
    <b v="0"/>
    <s v="publishing/children's books"/>
    <n v="1.06E-2"/>
    <n v="13.25"/>
    <x v="3"/>
  </r>
  <r>
    <x v="2"/>
    <x v="0"/>
    <s v="USD"/>
    <n v="1428171037"/>
    <n v="1425582637"/>
    <b v="0"/>
    <n v="2"/>
    <b v="0"/>
    <s v="publishing/children's books"/>
    <n v="1.0999999999999999E-2"/>
    <n v="55"/>
    <x v="3"/>
  </r>
  <r>
    <x v="2"/>
    <x v="0"/>
    <s v="USD"/>
    <n v="1341086400"/>
    <n v="1340055345"/>
    <b v="0"/>
    <n v="0"/>
    <b v="0"/>
    <s v="publishing/children's books"/>
    <n v="0"/>
    <n v="0"/>
    <x v="3"/>
  </r>
  <r>
    <x v="2"/>
    <x v="0"/>
    <s v="USD"/>
    <n v="1403039842"/>
    <n v="1397855842"/>
    <b v="0"/>
    <n v="0"/>
    <b v="0"/>
    <s v="publishing/children's books"/>
    <n v="0"/>
    <n v="0"/>
    <x v="3"/>
  </r>
  <r>
    <x v="2"/>
    <x v="0"/>
    <s v="USD"/>
    <n v="1324232504"/>
    <n v="1320776504"/>
    <b v="0"/>
    <n v="14"/>
    <b v="0"/>
    <s v="publishing/children's books"/>
    <n v="0.11458333333333333"/>
    <n v="39.286000000000001"/>
    <x v="3"/>
  </r>
  <r>
    <x v="2"/>
    <x v="0"/>
    <s v="USD"/>
    <n v="1346017023"/>
    <n v="1343425023"/>
    <b v="0"/>
    <n v="8"/>
    <b v="0"/>
    <s v="publishing/children's books"/>
    <n v="0.19"/>
    <n v="47.5"/>
    <x v="3"/>
  </r>
  <r>
    <x v="2"/>
    <x v="0"/>
    <s v="USD"/>
    <n v="1410448551"/>
    <n v="1407856551"/>
    <b v="0"/>
    <n v="0"/>
    <b v="0"/>
    <s v="publishing/children's books"/>
    <n v="0"/>
    <n v="0"/>
    <x v="3"/>
  </r>
  <r>
    <x v="2"/>
    <x v="17"/>
    <s v="EUR"/>
    <n v="1428519527"/>
    <n v="1425927527"/>
    <b v="0"/>
    <n v="15"/>
    <b v="0"/>
    <s v="publishing/children's books"/>
    <n v="0.52"/>
    <n v="17.332999999999998"/>
    <x v="3"/>
  </r>
  <r>
    <x v="2"/>
    <x v="0"/>
    <s v="USD"/>
    <n v="1389476201"/>
    <n v="1386884201"/>
    <b v="0"/>
    <n v="33"/>
    <b v="0"/>
    <s v="publishing/children's books"/>
    <n v="0.1048"/>
    <n v="31.757999999999999"/>
    <x v="3"/>
  </r>
  <r>
    <x v="2"/>
    <x v="0"/>
    <s v="USD"/>
    <n v="1470498332"/>
    <n v="1469202332"/>
    <b v="0"/>
    <n v="2"/>
    <b v="0"/>
    <s v="publishing/children's books"/>
    <n v="6.6666666666666671E-3"/>
    <n v="5"/>
    <x v="3"/>
  </r>
  <r>
    <x v="2"/>
    <x v="2"/>
    <s v="AUD"/>
    <n v="1476095783"/>
    <n v="1474886183"/>
    <b v="0"/>
    <n v="6"/>
    <b v="0"/>
    <s v="publishing/children's books"/>
    <n v="0.11700000000000001"/>
    <n v="39"/>
    <x v="3"/>
  </r>
  <r>
    <x v="2"/>
    <x v="2"/>
    <s v="AUD"/>
    <n v="1468658866"/>
    <n v="1464943666"/>
    <b v="0"/>
    <n v="2"/>
    <b v="0"/>
    <s v="publishing/children's books"/>
    <n v="0.105"/>
    <n v="52.5"/>
    <x v="3"/>
  </r>
  <r>
    <x v="2"/>
    <x v="1"/>
    <s v="GBP"/>
    <n v="1371726258"/>
    <n v="1369134258"/>
    <b v="0"/>
    <n v="0"/>
    <b v="0"/>
    <s v="publishing/children's books"/>
    <n v="0"/>
    <n v="0"/>
    <x v="3"/>
  </r>
  <r>
    <x v="2"/>
    <x v="0"/>
    <s v="USD"/>
    <n v="1357176693"/>
    <n v="1354584693"/>
    <b v="0"/>
    <n v="4"/>
    <b v="0"/>
    <s v="publishing/children's books"/>
    <n v="7.1999999999999998E-3"/>
    <n v="9"/>
    <x v="3"/>
  </r>
  <r>
    <x v="2"/>
    <x v="0"/>
    <s v="USD"/>
    <n v="1332114795"/>
    <n v="1326934395"/>
    <b v="0"/>
    <n v="1"/>
    <b v="0"/>
    <s v="publishing/children's books"/>
    <n v="7.6923076923076927E-3"/>
    <n v="25"/>
    <x v="3"/>
  </r>
  <r>
    <x v="2"/>
    <x v="0"/>
    <s v="USD"/>
    <n v="1369403684"/>
    <n v="1365515684"/>
    <b v="0"/>
    <n v="3"/>
    <b v="0"/>
    <s v="publishing/children's books"/>
    <n v="2.2842639593908631E-3"/>
    <n v="30"/>
    <x v="3"/>
  </r>
  <r>
    <x v="2"/>
    <x v="0"/>
    <s v="USD"/>
    <n v="1338404400"/>
    <n v="1335855631"/>
    <b v="0"/>
    <n v="4"/>
    <b v="0"/>
    <s v="publishing/children's books"/>
    <n v="1.125E-2"/>
    <n v="11.25"/>
    <x v="3"/>
  </r>
  <r>
    <x v="2"/>
    <x v="0"/>
    <s v="USD"/>
    <n v="1351432428"/>
    <n v="1350050028"/>
    <b v="0"/>
    <n v="0"/>
    <b v="0"/>
    <s v="publishing/children's books"/>
    <n v="0"/>
    <n v="0"/>
    <x v="3"/>
  </r>
  <r>
    <x v="2"/>
    <x v="0"/>
    <s v="USD"/>
    <n v="1313078518"/>
    <n v="1310486518"/>
    <b v="0"/>
    <n v="4"/>
    <b v="0"/>
    <s v="publishing/children's books"/>
    <n v="0.02"/>
    <n v="25"/>
    <x v="3"/>
  </r>
  <r>
    <x v="2"/>
    <x v="5"/>
    <s v="CAD"/>
    <n v="1439766050"/>
    <n v="1434582050"/>
    <b v="0"/>
    <n v="3"/>
    <b v="0"/>
    <s v="publishing/children's books"/>
    <n v="8.5000000000000006E-3"/>
    <n v="11.333"/>
    <x v="3"/>
  </r>
  <r>
    <x v="2"/>
    <x v="0"/>
    <s v="USD"/>
    <n v="1333028723"/>
    <n v="1330440323"/>
    <b v="0"/>
    <n v="34"/>
    <b v="0"/>
    <s v="publishing/children's books"/>
    <n v="0.14314285714285716"/>
    <n v="29.471"/>
    <x v="3"/>
  </r>
  <r>
    <x v="2"/>
    <x v="1"/>
    <s v="GBP"/>
    <n v="1401997790"/>
    <n v="1397677790"/>
    <b v="0"/>
    <n v="2"/>
    <b v="0"/>
    <s v="publishing/children's books"/>
    <n v="2.5000000000000001E-3"/>
    <n v="1"/>
    <x v="3"/>
  </r>
  <r>
    <x v="2"/>
    <x v="0"/>
    <s v="USD"/>
    <n v="1395158130"/>
    <n v="1392569730"/>
    <b v="0"/>
    <n v="33"/>
    <b v="0"/>
    <s v="publishing/children's books"/>
    <n v="0.1041125"/>
    <n v="63.097999999999999"/>
    <x v="3"/>
  </r>
  <r>
    <x v="2"/>
    <x v="0"/>
    <s v="USD"/>
    <n v="1359738000"/>
    <n v="1355489140"/>
    <b v="0"/>
    <n v="0"/>
    <b v="0"/>
    <s v="publishing/children's books"/>
    <n v="0"/>
    <n v="0"/>
    <x v="3"/>
  </r>
  <r>
    <x v="2"/>
    <x v="0"/>
    <s v="USD"/>
    <n v="1381006294"/>
    <n v="1379710294"/>
    <b v="0"/>
    <n v="0"/>
    <b v="0"/>
    <s v="publishing/children's books"/>
    <n v="0"/>
    <n v="0"/>
    <x v="3"/>
  </r>
  <r>
    <x v="2"/>
    <x v="5"/>
    <s v="CAD"/>
    <n v="1461530721"/>
    <n v="1460666721"/>
    <b v="0"/>
    <n v="1"/>
    <b v="0"/>
    <s v="publishing/children's books"/>
    <n v="1.8867924528301887E-3"/>
    <n v="1"/>
    <x v="3"/>
  </r>
  <r>
    <x v="2"/>
    <x v="0"/>
    <s v="USD"/>
    <n v="1362711728"/>
    <n v="1360119728"/>
    <b v="0"/>
    <n v="13"/>
    <b v="0"/>
    <s v="publishing/children's books"/>
    <n v="0.14249999999999999"/>
    <n v="43.845999999999997"/>
    <x v="3"/>
  </r>
  <r>
    <x v="2"/>
    <x v="0"/>
    <s v="USD"/>
    <n v="1323994754"/>
    <n v="1321402754"/>
    <b v="0"/>
    <n v="2"/>
    <b v="0"/>
    <s v="publishing/children's books"/>
    <n v="0.03"/>
    <n v="75"/>
    <x v="3"/>
  </r>
  <r>
    <x v="2"/>
    <x v="0"/>
    <s v="USD"/>
    <n v="1434092876"/>
    <n v="1431414476"/>
    <b v="0"/>
    <n v="36"/>
    <b v="0"/>
    <s v="publishing/children's books"/>
    <n v="7.8809523809523815E-2"/>
    <n v="45.972000000000001"/>
    <x v="3"/>
  </r>
  <r>
    <x v="2"/>
    <x v="0"/>
    <s v="USD"/>
    <n v="1437149004"/>
    <n v="1434557004"/>
    <b v="0"/>
    <n v="1"/>
    <b v="0"/>
    <s v="publishing/children's books"/>
    <n v="3.3333333333333335E-3"/>
    <n v="10"/>
    <x v="3"/>
  </r>
  <r>
    <x v="2"/>
    <x v="0"/>
    <s v="USD"/>
    <n v="1409009306"/>
    <n v="1406417306"/>
    <b v="0"/>
    <n v="15"/>
    <b v="0"/>
    <s v="publishing/children's books"/>
    <n v="0.25545454545454543"/>
    <n v="93.667000000000002"/>
    <x v="3"/>
  </r>
  <r>
    <x v="2"/>
    <x v="0"/>
    <s v="USD"/>
    <n v="1448204621"/>
    <n v="1445609021"/>
    <b v="0"/>
    <n v="1"/>
    <b v="0"/>
    <s v="publishing/children's books"/>
    <n v="2.12E-2"/>
    <n v="53"/>
    <x v="3"/>
  </r>
  <r>
    <x v="2"/>
    <x v="13"/>
    <s v="EUR"/>
    <n v="1489142688"/>
    <n v="1486550688"/>
    <b v="0"/>
    <n v="0"/>
    <b v="0"/>
    <s v="publishing/children's books"/>
    <n v="0"/>
    <n v="0"/>
    <x v="3"/>
  </r>
  <r>
    <x v="0"/>
    <x v="0"/>
    <s v="USD"/>
    <n v="1423724400"/>
    <n v="1421274954"/>
    <b v="0"/>
    <n v="28"/>
    <b v="1"/>
    <s v="theater/plays"/>
    <n v="1.0528"/>
    <n v="47"/>
    <x v="1"/>
  </r>
  <r>
    <x v="0"/>
    <x v="0"/>
    <s v="USD"/>
    <n v="1424149140"/>
    <n v="1421964718"/>
    <b v="0"/>
    <n v="18"/>
    <b v="1"/>
    <s v="theater/plays"/>
    <n v="1.2"/>
    <n v="66.667000000000002"/>
    <x v="1"/>
  </r>
  <r>
    <x v="0"/>
    <x v="1"/>
    <s v="GBP"/>
    <n v="1429793446"/>
    <n v="1428583846"/>
    <b v="0"/>
    <n v="61"/>
    <b v="1"/>
    <s v="theater/plays"/>
    <n v="1.145"/>
    <n v="18.77"/>
    <x v="1"/>
  </r>
  <r>
    <x v="0"/>
    <x v="0"/>
    <s v="USD"/>
    <n v="1414608843"/>
    <n v="1412794443"/>
    <b v="0"/>
    <n v="108"/>
    <b v="1"/>
    <s v="theater/plays"/>
    <n v="1.19"/>
    <n v="66.111000000000004"/>
    <x v="1"/>
  </r>
  <r>
    <x v="0"/>
    <x v="0"/>
    <s v="USD"/>
    <n v="1470430800"/>
    <n v="1467865967"/>
    <b v="0"/>
    <n v="142"/>
    <b v="1"/>
    <s v="theater/plays"/>
    <n v="1.0468"/>
    <n v="36.859000000000002"/>
    <x v="1"/>
  </r>
  <r>
    <x v="0"/>
    <x v="1"/>
    <s v="GBP"/>
    <n v="1404913180"/>
    <n v="1403703580"/>
    <b v="0"/>
    <n v="74"/>
    <b v="1"/>
    <s v="theater/plays"/>
    <n v="1.1783999999999999"/>
    <n v="39.811"/>
    <x v="1"/>
  </r>
  <r>
    <x v="0"/>
    <x v="0"/>
    <s v="USD"/>
    <n v="1405658752"/>
    <n v="1403066752"/>
    <b v="0"/>
    <n v="38"/>
    <b v="1"/>
    <s v="theater/plays"/>
    <n v="1.1970000000000001"/>
    <n v="31.5"/>
    <x v="1"/>
  </r>
  <r>
    <x v="0"/>
    <x v="0"/>
    <s v="USD"/>
    <n v="1469811043"/>
    <n v="1467219043"/>
    <b v="0"/>
    <n v="20"/>
    <b v="1"/>
    <s v="theater/plays"/>
    <n v="1.0249999999999999"/>
    <n v="102.5"/>
    <x v="1"/>
  </r>
  <r>
    <x v="0"/>
    <x v="0"/>
    <s v="USD"/>
    <n v="1426132800"/>
    <n v="1424477934"/>
    <b v="0"/>
    <n v="24"/>
    <b v="1"/>
    <s v="theater/plays"/>
    <n v="1.0116666666666667"/>
    <n v="126.458"/>
    <x v="1"/>
  </r>
  <r>
    <x v="0"/>
    <x v="0"/>
    <s v="USD"/>
    <n v="1423693903"/>
    <n v="1421101903"/>
    <b v="0"/>
    <n v="66"/>
    <b v="1"/>
    <s v="theater/plays"/>
    <n v="1.0533333333333332"/>
    <n v="47.878999999999998"/>
    <x v="1"/>
  </r>
  <r>
    <x v="0"/>
    <x v="0"/>
    <s v="USD"/>
    <n v="1473393600"/>
    <n v="1470778559"/>
    <b v="0"/>
    <n v="28"/>
    <b v="1"/>
    <s v="theater/plays"/>
    <n v="1.0249999999999999"/>
    <n v="73.213999999999999"/>
    <x v="1"/>
  </r>
  <r>
    <x v="0"/>
    <x v="0"/>
    <s v="USD"/>
    <n v="1439357559"/>
    <n v="1435469559"/>
    <b v="0"/>
    <n v="24"/>
    <b v="1"/>
    <s v="theater/plays"/>
    <n v="1.0760000000000001"/>
    <n v="89.667000000000002"/>
    <x v="1"/>
  </r>
  <r>
    <x v="0"/>
    <x v="2"/>
    <s v="AUD"/>
    <n v="1437473005"/>
    <n v="1434881005"/>
    <b v="0"/>
    <n v="73"/>
    <b v="1"/>
    <s v="theater/plays"/>
    <n v="1.105675"/>
    <n v="151.46199999999999"/>
    <x v="1"/>
  </r>
  <r>
    <x v="0"/>
    <x v="1"/>
    <s v="GBP"/>
    <n v="1457031600"/>
    <n v="1455640559"/>
    <b v="0"/>
    <n v="3"/>
    <b v="1"/>
    <s v="theater/plays"/>
    <n v="1.5"/>
    <n v="25"/>
    <x v="1"/>
  </r>
  <r>
    <x v="0"/>
    <x v="0"/>
    <s v="USD"/>
    <n v="1402095600"/>
    <n v="1400675841"/>
    <b v="0"/>
    <n v="20"/>
    <b v="1"/>
    <s v="theater/plays"/>
    <n v="1.0428571428571429"/>
    <n v="36.5"/>
    <x v="1"/>
  </r>
  <r>
    <x v="0"/>
    <x v="1"/>
    <s v="GBP"/>
    <n v="1404564028"/>
    <n v="1401972028"/>
    <b v="0"/>
    <n v="21"/>
    <b v="1"/>
    <s v="theater/plays"/>
    <n v="1.155"/>
    <n v="44"/>
    <x v="1"/>
  </r>
  <r>
    <x v="0"/>
    <x v="1"/>
    <s v="GBP"/>
    <n v="1404858840"/>
    <n v="1402266840"/>
    <b v="0"/>
    <n v="94"/>
    <b v="1"/>
    <s v="theater/plays"/>
    <n v="1.02645125"/>
    <n v="87.358000000000004"/>
    <x v="1"/>
  </r>
  <r>
    <x v="0"/>
    <x v="1"/>
    <s v="GBP"/>
    <n v="1438358400"/>
    <n v="1437063121"/>
    <b v="0"/>
    <n v="139"/>
    <b v="1"/>
    <s v="theater/plays"/>
    <n v="1.014"/>
    <n v="36.475000000000001"/>
    <x v="1"/>
  </r>
  <r>
    <x v="0"/>
    <x v="1"/>
    <s v="GBP"/>
    <n v="1466179200"/>
    <n v="1463466070"/>
    <b v="0"/>
    <n v="130"/>
    <b v="1"/>
    <s v="theater/plays"/>
    <n v="1.1663479999999999"/>
    <n v="44.86"/>
    <x v="1"/>
  </r>
  <r>
    <x v="0"/>
    <x v="1"/>
    <s v="GBP"/>
    <n v="1420377366"/>
    <n v="1415193366"/>
    <b v="0"/>
    <n v="31"/>
    <b v="1"/>
    <s v="theater/plays"/>
    <n v="1.33"/>
    <n v="42.902999999999999"/>
    <x v="1"/>
  </r>
  <r>
    <x v="0"/>
    <x v="2"/>
    <s v="AUD"/>
    <n v="1412938800"/>
    <n v="1411019409"/>
    <b v="0"/>
    <n v="13"/>
    <b v="1"/>
    <s v="theater/plays"/>
    <n v="1.3320000000000001"/>
    <n v="51.231000000000002"/>
    <x v="1"/>
  </r>
  <r>
    <x v="0"/>
    <x v="1"/>
    <s v="GBP"/>
    <n v="1438875107"/>
    <n v="1436283107"/>
    <b v="0"/>
    <n v="90"/>
    <b v="1"/>
    <s v="theater/plays"/>
    <n v="1.0183333333333333"/>
    <n v="33.944000000000003"/>
    <x v="1"/>
  </r>
  <r>
    <x v="0"/>
    <x v="0"/>
    <s v="USD"/>
    <n v="1437004800"/>
    <n v="1433295276"/>
    <b v="0"/>
    <n v="141"/>
    <b v="1"/>
    <s v="theater/plays"/>
    <n v="1.2795000000000001"/>
    <n v="90.745000000000005"/>
    <x v="1"/>
  </r>
  <r>
    <x v="0"/>
    <x v="1"/>
    <s v="GBP"/>
    <n v="1411987990"/>
    <n v="1409395990"/>
    <b v="0"/>
    <n v="23"/>
    <b v="1"/>
    <s v="theater/plays"/>
    <n v="1.1499999999999999"/>
    <n v="50"/>
    <x v="1"/>
  </r>
  <r>
    <x v="0"/>
    <x v="1"/>
    <s v="GBP"/>
    <n v="1440245273"/>
    <n v="1438085273"/>
    <b v="0"/>
    <n v="18"/>
    <b v="1"/>
    <s v="theater/plays"/>
    <n v="1.1000000000000001"/>
    <n v="24.443999999999999"/>
    <x v="1"/>
  </r>
  <r>
    <x v="0"/>
    <x v="1"/>
    <s v="GBP"/>
    <n v="1438772400"/>
    <n v="1435645490"/>
    <b v="0"/>
    <n v="76"/>
    <b v="1"/>
    <s v="theater/plays"/>
    <n v="1.121"/>
    <n v="44.25"/>
    <x v="1"/>
  </r>
  <r>
    <x v="0"/>
    <x v="0"/>
    <s v="USD"/>
    <n v="1435611438"/>
    <n v="1433019438"/>
    <b v="0"/>
    <n v="93"/>
    <b v="1"/>
    <s v="theater/plays"/>
    <n v="1.26"/>
    <n v="67.742000000000004"/>
    <x v="1"/>
  </r>
  <r>
    <x v="0"/>
    <x v="0"/>
    <s v="USD"/>
    <n v="1440274735"/>
    <n v="1437682735"/>
    <b v="0"/>
    <n v="69"/>
    <b v="1"/>
    <s v="theater/plays"/>
    <n v="1.0024444444444445"/>
    <n v="65.376999999999995"/>
    <x v="1"/>
  </r>
  <r>
    <x v="0"/>
    <x v="0"/>
    <s v="USD"/>
    <n v="1459348740"/>
    <n v="1458647725"/>
    <b v="0"/>
    <n v="21"/>
    <b v="1"/>
    <s v="theater/plays"/>
    <n v="1.024"/>
    <n v="121.905"/>
    <x v="1"/>
  </r>
  <r>
    <x v="0"/>
    <x v="0"/>
    <s v="USD"/>
    <n v="1401595140"/>
    <n v="1398828064"/>
    <b v="0"/>
    <n v="57"/>
    <b v="1"/>
    <s v="theater/plays"/>
    <n v="1.0820000000000001"/>
    <n v="47.456000000000003"/>
    <x v="1"/>
  </r>
  <r>
    <x v="0"/>
    <x v="1"/>
    <s v="GBP"/>
    <n v="1424692503"/>
    <n v="1422100503"/>
    <b v="0"/>
    <n v="108"/>
    <b v="1"/>
    <s v="theater/plays"/>
    <n v="1.0026999999999999"/>
    <n v="92.843000000000004"/>
    <x v="1"/>
  </r>
  <r>
    <x v="0"/>
    <x v="5"/>
    <s v="CAD"/>
    <n v="1428292800"/>
    <n v="1424368298"/>
    <b v="0"/>
    <n v="83"/>
    <b v="1"/>
    <s v="theater/plays"/>
    <n v="1.133"/>
    <n v="68.253"/>
    <x v="1"/>
  </r>
  <r>
    <x v="0"/>
    <x v="0"/>
    <s v="USD"/>
    <n v="1481737761"/>
    <n v="1479577761"/>
    <b v="0"/>
    <n v="96"/>
    <b v="1"/>
    <s v="theater/plays"/>
    <n v="1.2757571428571428"/>
    <n v="37.21"/>
    <x v="1"/>
  </r>
  <r>
    <x v="0"/>
    <x v="1"/>
    <s v="GBP"/>
    <n v="1431164115"/>
    <n v="1428572115"/>
    <b v="0"/>
    <n v="64"/>
    <b v="1"/>
    <s v="theater/plays"/>
    <n v="1.0773333333333333"/>
    <n v="25.25"/>
    <x v="1"/>
  </r>
  <r>
    <x v="0"/>
    <x v="5"/>
    <s v="CAD"/>
    <n v="1470595109"/>
    <n v="1468003109"/>
    <b v="0"/>
    <n v="14"/>
    <b v="1"/>
    <s v="theater/plays"/>
    <n v="2.42"/>
    <n v="43.213999999999999"/>
    <x v="1"/>
  </r>
  <r>
    <x v="0"/>
    <x v="1"/>
    <s v="GBP"/>
    <n v="1438531200"/>
    <n v="1435921992"/>
    <b v="0"/>
    <n v="169"/>
    <b v="1"/>
    <s v="theater/plays"/>
    <n v="1.4156666666666666"/>
    <n v="25.13"/>
    <x v="1"/>
  </r>
  <r>
    <x v="0"/>
    <x v="1"/>
    <s v="GBP"/>
    <n v="1425136462"/>
    <n v="1421680462"/>
    <b v="0"/>
    <n v="33"/>
    <b v="1"/>
    <s v="theater/plays"/>
    <n v="1.3"/>
    <n v="23.635999999999999"/>
    <x v="1"/>
  </r>
  <r>
    <x v="0"/>
    <x v="0"/>
    <s v="USD"/>
    <n v="1443018086"/>
    <n v="1441290086"/>
    <b v="0"/>
    <n v="102"/>
    <b v="1"/>
    <s v="theater/plays"/>
    <n v="1.0603"/>
    <n v="103.95099999999999"/>
    <x v="1"/>
  </r>
  <r>
    <x v="0"/>
    <x v="1"/>
    <s v="GBP"/>
    <n v="1434285409"/>
    <n v="1431693409"/>
    <b v="0"/>
    <n v="104"/>
    <b v="1"/>
    <s v="theater/plays"/>
    <n v="1.048"/>
    <n v="50.384999999999998"/>
    <x v="1"/>
  </r>
  <r>
    <x v="0"/>
    <x v="1"/>
    <s v="GBP"/>
    <n v="1456444800"/>
    <n v="1454337589"/>
    <b v="0"/>
    <n v="20"/>
    <b v="1"/>
    <s v="theater/plays"/>
    <n v="1.36"/>
    <n v="13.6"/>
    <x v="1"/>
  </r>
  <r>
    <x v="0"/>
    <x v="1"/>
    <s v="GBP"/>
    <n v="1411510135"/>
    <n v="1408918135"/>
    <b v="0"/>
    <n v="35"/>
    <b v="1"/>
    <s v="theater/plays"/>
    <n v="1"/>
    <n v="28.571000000000002"/>
    <x v="1"/>
  </r>
  <r>
    <x v="0"/>
    <x v="0"/>
    <s v="USD"/>
    <n v="1427469892"/>
    <n v="1424881492"/>
    <b v="0"/>
    <n v="94"/>
    <b v="1"/>
    <s v="theater/plays"/>
    <n v="1"/>
    <n v="63.83"/>
    <x v="1"/>
  </r>
  <r>
    <x v="0"/>
    <x v="1"/>
    <s v="GBP"/>
    <n v="1427842740"/>
    <n v="1425428206"/>
    <b v="0"/>
    <n v="14"/>
    <b v="1"/>
    <s v="theater/plays"/>
    <n v="1.24"/>
    <n v="8.8569999999999993"/>
    <x v="1"/>
  </r>
  <r>
    <x v="0"/>
    <x v="0"/>
    <s v="USD"/>
    <n v="1434159780"/>
    <n v="1431412196"/>
    <b v="0"/>
    <n v="15"/>
    <b v="1"/>
    <s v="theater/plays"/>
    <n v="1.1692307692307693"/>
    <n v="50.667000000000002"/>
    <x v="1"/>
  </r>
  <r>
    <x v="0"/>
    <x v="1"/>
    <s v="GBP"/>
    <n v="1449255686"/>
    <n v="1446663686"/>
    <b v="0"/>
    <n v="51"/>
    <b v="1"/>
    <s v="theater/plays"/>
    <n v="1.0333333333333334"/>
    <n v="60.783999999999999"/>
    <x v="1"/>
  </r>
  <r>
    <x v="0"/>
    <x v="0"/>
    <s v="USD"/>
    <n v="1436511600"/>
    <n v="1434415812"/>
    <b v="0"/>
    <n v="19"/>
    <b v="1"/>
    <s v="theater/plays"/>
    <n v="1.0774999999999999"/>
    <n v="113.42100000000001"/>
    <x v="1"/>
  </r>
  <r>
    <x v="0"/>
    <x v="0"/>
    <s v="USD"/>
    <n v="1464971400"/>
    <n v="1462379066"/>
    <b v="0"/>
    <n v="23"/>
    <b v="1"/>
    <s v="theater/plays"/>
    <n v="1.2024999999999999"/>
    <n v="104.565"/>
    <x v="1"/>
  </r>
  <r>
    <x v="0"/>
    <x v="1"/>
    <s v="GBP"/>
    <n v="1443826800"/>
    <n v="1441606869"/>
    <b v="0"/>
    <n v="97"/>
    <b v="1"/>
    <s v="theater/plays"/>
    <n v="1.0037894736842106"/>
    <n v="98.308999999999997"/>
    <x v="1"/>
  </r>
  <r>
    <x v="0"/>
    <x v="1"/>
    <s v="GBP"/>
    <n v="1464863118"/>
    <n v="1462443918"/>
    <b v="0"/>
    <n v="76"/>
    <b v="1"/>
    <s v="theater/plays"/>
    <n v="1.0651999999999999"/>
    <n v="35.039000000000001"/>
    <x v="1"/>
  </r>
  <r>
    <x v="0"/>
    <x v="0"/>
    <s v="USD"/>
    <n v="1399867140"/>
    <n v="1398802148"/>
    <b v="0"/>
    <n v="11"/>
    <b v="1"/>
    <s v="theater/plays"/>
    <n v="1"/>
    <n v="272.72699999999998"/>
    <x v="1"/>
  </r>
  <r>
    <x v="0"/>
    <x v="0"/>
    <s v="USD"/>
    <n v="1437076070"/>
    <n v="1434484070"/>
    <b v="0"/>
    <n v="52"/>
    <b v="1"/>
    <s v="theater/plays"/>
    <n v="1.1066666666666667"/>
    <n v="63.845999999999997"/>
    <x v="1"/>
  </r>
  <r>
    <x v="0"/>
    <x v="1"/>
    <s v="GBP"/>
    <n v="1416780000"/>
    <n v="1414342894"/>
    <b v="0"/>
    <n v="95"/>
    <b v="1"/>
    <s v="theater/plays"/>
    <n v="1.1471959999999999"/>
    <n v="30.189"/>
    <x v="1"/>
  </r>
  <r>
    <x v="0"/>
    <x v="0"/>
    <s v="USD"/>
    <n v="1444528800"/>
    <n v="1442804633"/>
    <b v="0"/>
    <n v="35"/>
    <b v="1"/>
    <s v="theater/plays"/>
    <n v="1.0825925925925926"/>
    <n v="83.513999999999996"/>
    <x v="1"/>
  </r>
  <r>
    <x v="0"/>
    <x v="1"/>
    <s v="GBP"/>
    <n v="1422658930"/>
    <n v="1421362930"/>
    <b v="0"/>
    <n v="21"/>
    <b v="1"/>
    <s v="theater/plays"/>
    <n v="1.7"/>
    <n v="64.762"/>
    <x v="1"/>
  </r>
  <r>
    <x v="0"/>
    <x v="1"/>
    <s v="GBP"/>
    <n v="1449273600"/>
    <n v="1446742417"/>
    <b v="0"/>
    <n v="93"/>
    <b v="1"/>
    <s v="theater/plays"/>
    <n v="1.8709899999999999"/>
    <n v="20.117999999999999"/>
    <x v="1"/>
  </r>
  <r>
    <x v="0"/>
    <x v="0"/>
    <s v="USD"/>
    <n v="1487393940"/>
    <n v="1484115418"/>
    <b v="0"/>
    <n v="11"/>
    <b v="1"/>
    <s v="theater/plays"/>
    <n v="1.0777777777777777"/>
    <n v="44.091000000000001"/>
    <x v="1"/>
  </r>
  <r>
    <x v="0"/>
    <x v="5"/>
    <s v="CAD"/>
    <n v="1449701284"/>
    <n v="1446241684"/>
    <b v="0"/>
    <n v="21"/>
    <b v="1"/>
    <s v="theater/plays"/>
    <n v="1"/>
    <n v="40.475999999999999"/>
    <x v="1"/>
  </r>
  <r>
    <x v="0"/>
    <x v="0"/>
    <s v="USD"/>
    <n v="1407967200"/>
    <n v="1406039696"/>
    <b v="0"/>
    <n v="54"/>
    <b v="1"/>
    <s v="theater/plays"/>
    <n v="1.2024999999999999"/>
    <n v="44.536999999999999"/>
    <x v="1"/>
  </r>
  <r>
    <x v="0"/>
    <x v="0"/>
    <s v="USD"/>
    <n v="1408942740"/>
    <n v="1406958354"/>
    <b v="0"/>
    <n v="31"/>
    <b v="1"/>
    <s v="theater/plays"/>
    <n v="1.1142857142857143"/>
    <n v="125.806"/>
    <x v="1"/>
  </r>
  <r>
    <x v="0"/>
    <x v="1"/>
    <s v="GBP"/>
    <n v="1426698000"/>
    <n v="1424825479"/>
    <b v="0"/>
    <n v="132"/>
    <b v="1"/>
    <s v="theater/plays"/>
    <n v="1.04"/>
    <n v="19.696999999999999"/>
    <x v="1"/>
  </r>
  <r>
    <x v="2"/>
    <x v="1"/>
    <s v="GBP"/>
    <n v="1450032297"/>
    <n v="1444844697"/>
    <b v="0"/>
    <n v="1"/>
    <b v="0"/>
    <s v="theater/plays"/>
    <n v="0.01"/>
    <n v="10"/>
    <x v="1"/>
  </r>
  <r>
    <x v="2"/>
    <x v="1"/>
    <s v="GBP"/>
    <n v="1403348400"/>
    <n v="1401058295"/>
    <b v="0"/>
    <n v="0"/>
    <b v="0"/>
    <s v="theater/plays"/>
    <n v="0"/>
    <n v="0"/>
    <x v="1"/>
  </r>
  <r>
    <x v="2"/>
    <x v="0"/>
    <s v="USD"/>
    <n v="1465790400"/>
    <n v="1462210950"/>
    <b v="0"/>
    <n v="0"/>
    <b v="0"/>
    <s v="theater/plays"/>
    <n v="0"/>
    <n v="0"/>
    <x v="1"/>
  </r>
  <r>
    <x v="2"/>
    <x v="15"/>
    <s v="EUR"/>
    <n v="1483535180"/>
    <n v="1480943180"/>
    <b v="0"/>
    <n v="1"/>
    <b v="0"/>
    <s v="theater/plays"/>
    <n v="5.4545454545454543E-2"/>
    <n v="30"/>
    <x v="1"/>
  </r>
  <r>
    <x v="2"/>
    <x v="0"/>
    <s v="USD"/>
    <n v="1433723033"/>
    <n v="1428539033"/>
    <b v="0"/>
    <n v="39"/>
    <b v="0"/>
    <s v="theater/plays"/>
    <n v="0.31546666666666667"/>
    <n v="60.667000000000002"/>
    <x v="1"/>
  </r>
  <r>
    <x v="2"/>
    <x v="0"/>
    <s v="USD"/>
    <n v="1432917394"/>
    <n v="1429029394"/>
    <b v="0"/>
    <n v="0"/>
    <b v="0"/>
    <s v="theater/plays"/>
    <n v="0"/>
    <n v="0"/>
    <x v="1"/>
  </r>
  <r>
    <x v="2"/>
    <x v="0"/>
    <s v="USD"/>
    <n v="1464031265"/>
    <n v="1458847265"/>
    <b v="0"/>
    <n v="0"/>
    <b v="0"/>
    <s v="theater/plays"/>
    <n v="0"/>
    <n v="0"/>
    <x v="1"/>
  </r>
  <r>
    <x v="2"/>
    <x v="0"/>
    <s v="USD"/>
    <n v="1432913659"/>
    <n v="1430321659"/>
    <b v="0"/>
    <n v="3"/>
    <b v="0"/>
    <s v="theater/plays"/>
    <n v="2E-3"/>
    <n v="23.332999999999998"/>
    <x v="1"/>
  </r>
  <r>
    <x v="2"/>
    <x v="1"/>
    <s v="GBP"/>
    <n v="1461406600"/>
    <n v="1458814600"/>
    <b v="0"/>
    <n v="1"/>
    <b v="0"/>
    <s v="theater/plays"/>
    <n v="0.01"/>
    <n v="5"/>
    <x v="1"/>
  </r>
  <r>
    <x v="2"/>
    <x v="0"/>
    <s v="USD"/>
    <n v="1409962211"/>
    <n v="1407370211"/>
    <b v="0"/>
    <n v="13"/>
    <b v="0"/>
    <s v="theater/plays"/>
    <n v="3.8875E-2"/>
    <n v="23.922999999999998"/>
    <x v="1"/>
  </r>
  <r>
    <x v="2"/>
    <x v="17"/>
    <s v="EUR"/>
    <n v="1454109420"/>
    <n v="1453334629"/>
    <b v="0"/>
    <n v="0"/>
    <b v="0"/>
    <s v="theater/plays"/>
    <n v="0"/>
    <n v="0"/>
    <x v="1"/>
  </r>
  <r>
    <x v="2"/>
    <x v="0"/>
    <s v="USD"/>
    <n v="1403312703"/>
    <n v="1400720703"/>
    <b v="0"/>
    <n v="6"/>
    <b v="0"/>
    <s v="theater/plays"/>
    <n v="1.9E-2"/>
    <n v="15.833"/>
    <x v="1"/>
  </r>
  <r>
    <x v="2"/>
    <x v="5"/>
    <s v="CAD"/>
    <n v="1410669297"/>
    <n v="1405485297"/>
    <b v="0"/>
    <n v="0"/>
    <b v="0"/>
    <s v="theater/plays"/>
    <n v="0"/>
    <n v="0"/>
    <x v="1"/>
  </r>
  <r>
    <x v="2"/>
    <x v="1"/>
    <s v="GBP"/>
    <n v="1431018719"/>
    <n v="1429290719"/>
    <b v="0"/>
    <n v="14"/>
    <b v="0"/>
    <s v="theater/plays"/>
    <n v="0.41699999999999998"/>
    <n v="29.786000000000001"/>
    <x v="1"/>
  </r>
  <r>
    <x v="2"/>
    <x v="0"/>
    <s v="USD"/>
    <n v="1454110440"/>
    <n v="1451607071"/>
    <b v="0"/>
    <n v="5"/>
    <b v="0"/>
    <s v="theater/plays"/>
    <n v="0.5"/>
    <n v="60"/>
    <x v="1"/>
  </r>
  <r>
    <x v="2"/>
    <x v="0"/>
    <s v="USD"/>
    <n v="1439069640"/>
    <n v="1433897647"/>
    <b v="0"/>
    <n v="6"/>
    <b v="0"/>
    <s v="theater/plays"/>
    <n v="4.8666666666666664E-2"/>
    <n v="24.332999999999998"/>
    <x v="1"/>
  </r>
  <r>
    <x v="2"/>
    <x v="14"/>
    <s v="MXN"/>
    <n v="1487613600"/>
    <n v="1482444295"/>
    <b v="0"/>
    <n v="15"/>
    <b v="0"/>
    <s v="theater/plays"/>
    <n v="0.19736842105263158"/>
    <n v="500"/>
    <x v="1"/>
  </r>
  <r>
    <x v="2"/>
    <x v="9"/>
    <s v="EUR"/>
    <n v="1417778880"/>
    <n v="1415711095"/>
    <b v="0"/>
    <n v="0"/>
    <b v="0"/>
    <s v="theater/plays"/>
    <n v="0"/>
    <n v="0"/>
    <x v="1"/>
  </r>
  <r>
    <x v="2"/>
    <x v="2"/>
    <s v="AUD"/>
    <n v="1444984904"/>
    <n v="1439800904"/>
    <b v="0"/>
    <n v="1"/>
    <b v="0"/>
    <s v="theater/plays"/>
    <n v="1.7500000000000002E-2"/>
    <n v="35"/>
    <x v="1"/>
  </r>
  <r>
    <x v="2"/>
    <x v="0"/>
    <s v="USD"/>
    <n v="1466363576"/>
    <n v="1461179576"/>
    <b v="0"/>
    <n v="9"/>
    <b v="0"/>
    <s v="theater/plays"/>
    <n v="6.6500000000000004E-2"/>
    <n v="29.556000000000001"/>
    <x v="1"/>
  </r>
  <r>
    <x v="2"/>
    <x v="2"/>
    <s v="AUD"/>
    <n v="1443103848"/>
    <n v="1441894248"/>
    <b v="0"/>
    <n v="3"/>
    <b v="0"/>
    <s v="theater/plays"/>
    <n v="0.32"/>
    <n v="26.667000000000002"/>
    <x v="1"/>
  </r>
  <r>
    <x v="2"/>
    <x v="0"/>
    <s v="USD"/>
    <n v="1403636229"/>
    <n v="1401044229"/>
    <b v="0"/>
    <n v="3"/>
    <b v="0"/>
    <s v="theater/plays"/>
    <n v="4.3307086614173228E-3"/>
    <n v="18.332999999999998"/>
    <x v="1"/>
  </r>
  <r>
    <x v="2"/>
    <x v="0"/>
    <s v="USD"/>
    <n v="1410279123"/>
    <n v="1405095123"/>
    <b v="0"/>
    <n v="1"/>
    <b v="0"/>
    <s v="theater/plays"/>
    <n v="4.0000000000000002E-4"/>
    <n v="20"/>
    <x v="1"/>
  </r>
  <r>
    <x v="2"/>
    <x v="1"/>
    <s v="GBP"/>
    <n v="1437139080"/>
    <n v="1434552207"/>
    <b v="0"/>
    <n v="3"/>
    <b v="0"/>
    <s v="theater/plays"/>
    <n v="1.6E-2"/>
    <n v="13.333"/>
    <x v="1"/>
  </r>
  <r>
    <x v="2"/>
    <x v="0"/>
    <s v="USD"/>
    <n v="1420512259"/>
    <n v="1415328259"/>
    <b v="0"/>
    <n v="0"/>
    <b v="0"/>
    <s v="theater/plays"/>
    <n v="0"/>
    <n v="0"/>
    <x v="1"/>
  </r>
  <r>
    <x v="2"/>
    <x v="0"/>
    <s v="USD"/>
    <n v="1476482400"/>
    <n v="1473893721"/>
    <b v="0"/>
    <n v="2"/>
    <b v="0"/>
    <s v="theater/plays"/>
    <n v="8.9999999999999993E-3"/>
    <n v="22.5"/>
    <x v="1"/>
  </r>
  <r>
    <x v="2"/>
    <x v="0"/>
    <s v="USD"/>
    <n v="1467604800"/>
    <n v="1465533672"/>
    <b v="0"/>
    <n v="10"/>
    <b v="0"/>
    <s v="theater/plays"/>
    <n v="0.2016"/>
    <n v="50.4"/>
    <x v="1"/>
  </r>
  <r>
    <x v="2"/>
    <x v="0"/>
    <s v="USD"/>
    <n v="1475697054"/>
    <n v="1473105054"/>
    <b v="0"/>
    <n v="60"/>
    <b v="0"/>
    <s v="theater/plays"/>
    <n v="0.42011733333333334"/>
    <n v="105.029"/>
    <x v="1"/>
  </r>
  <r>
    <x v="2"/>
    <x v="0"/>
    <s v="USD"/>
    <n v="1468937681"/>
    <n v="1466345681"/>
    <b v="0"/>
    <n v="5"/>
    <b v="0"/>
    <s v="theater/plays"/>
    <n v="8.8500000000000002E-3"/>
    <n v="35.4"/>
    <x v="1"/>
  </r>
  <r>
    <x v="2"/>
    <x v="0"/>
    <s v="USD"/>
    <n v="1400301165"/>
    <n v="1397709165"/>
    <b v="0"/>
    <n v="9"/>
    <b v="0"/>
    <s v="theater/plays"/>
    <n v="0.15"/>
    <n v="83.332999999999998"/>
    <x v="1"/>
  </r>
  <r>
    <x v="2"/>
    <x v="0"/>
    <s v="USD"/>
    <n v="1419183813"/>
    <n v="1417455813"/>
    <b v="0"/>
    <n v="13"/>
    <b v="0"/>
    <s v="theater/plays"/>
    <n v="4.6699999999999998E-2"/>
    <n v="35.923000000000002"/>
    <x v="1"/>
  </r>
  <r>
    <x v="2"/>
    <x v="0"/>
    <s v="USD"/>
    <n v="1434768438"/>
    <n v="1429584438"/>
    <b v="0"/>
    <n v="0"/>
    <b v="0"/>
    <s v="theater/plays"/>
    <n v="0"/>
    <n v="0"/>
    <x v="1"/>
  </r>
  <r>
    <x v="2"/>
    <x v="0"/>
    <s v="USD"/>
    <n v="1422473831"/>
    <n v="1419881831"/>
    <b v="0"/>
    <n v="8"/>
    <b v="0"/>
    <s v="theater/plays"/>
    <n v="0.38119999999999998"/>
    <n v="119.125"/>
    <x v="1"/>
  </r>
  <r>
    <x v="2"/>
    <x v="0"/>
    <s v="USD"/>
    <n v="1484684186"/>
    <n v="1482092186"/>
    <b v="0"/>
    <n v="3"/>
    <b v="0"/>
    <s v="theater/plays"/>
    <n v="5.4199999999999998E-2"/>
    <n v="90.332999999999998"/>
    <x v="1"/>
  </r>
  <r>
    <x v="2"/>
    <x v="0"/>
    <s v="USD"/>
    <n v="1462417493"/>
    <n v="1459825493"/>
    <b v="0"/>
    <n v="3"/>
    <b v="0"/>
    <s v="theater/plays"/>
    <n v="3.5E-4"/>
    <n v="2.3330000000000002"/>
    <x v="1"/>
  </r>
  <r>
    <x v="2"/>
    <x v="0"/>
    <s v="USD"/>
    <n v="1437069079"/>
    <n v="1434477079"/>
    <b v="0"/>
    <n v="0"/>
    <b v="0"/>
    <s v="theater/plays"/>
    <n v="0"/>
    <n v="0"/>
    <x v="1"/>
  </r>
  <r>
    <x v="2"/>
    <x v="0"/>
    <s v="USD"/>
    <n v="1480525200"/>
    <n v="1477781724"/>
    <b v="0"/>
    <n v="6"/>
    <b v="0"/>
    <s v="theater/plays"/>
    <n v="0.10833333333333334"/>
    <n v="108.333"/>
    <x v="1"/>
  </r>
  <r>
    <x v="2"/>
    <x v="1"/>
    <s v="GBP"/>
    <n v="1435934795"/>
    <n v="1430750795"/>
    <b v="0"/>
    <n v="4"/>
    <b v="0"/>
    <s v="theater/plays"/>
    <n v="2.1000000000000001E-2"/>
    <n v="15.75"/>
    <x v="1"/>
  </r>
  <r>
    <x v="2"/>
    <x v="0"/>
    <s v="USD"/>
    <n v="1453310661"/>
    <n v="1450718661"/>
    <b v="0"/>
    <n v="1"/>
    <b v="0"/>
    <s v="theater/plays"/>
    <n v="2.5892857142857141E-3"/>
    <n v="29"/>
    <x v="1"/>
  </r>
  <r>
    <x v="2"/>
    <x v="0"/>
    <s v="USD"/>
    <n v="1440090300"/>
    <n v="1436305452"/>
    <b v="0"/>
    <n v="29"/>
    <b v="0"/>
    <s v="theater/plays"/>
    <n v="0.23333333333333334"/>
    <n v="96.552000000000007"/>
    <x v="1"/>
  </r>
  <r>
    <x v="2"/>
    <x v="0"/>
    <s v="USD"/>
    <n v="1417620036"/>
    <n v="1412432436"/>
    <b v="0"/>
    <n v="0"/>
    <b v="0"/>
    <s v="theater/plays"/>
    <n v="0"/>
    <n v="0"/>
    <x v="1"/>
  </r>
  <r>
    <x v="2"/>
    <x v="0"/>
    <s v="USD"/>
    <n v="1462112318"/>
    <n v="1459520318"/>
    <b v="0"/>
    <n v="4"/>
    <b v="0"/>
    <s v="theater/plays"/>
    <n v="0.33600000000000002"/>
    <n v="63"/>
    <x v="1"/>
  </r>
  <r>
    <x v="2"/>
    <x v="0"/>
    <s v="USD"/>
    <n v="1454734740"/>
    <n v="1451684437"/>
    <b v="0"/>
    <n v="5"/>
    <b v="0"/>
    <s v="theater/plays"/>
    <n v="0.1908"/>
    <n v="381.6"/>
    <x v="1"/>
  </r>
  <r>
    <x v="2"/>
    <x v="0"/>
    <s v="USD"/>
    <n v="1417800435"/>
    <n v="1415208435"/>
    <b v="0"/>
    <n v="4"/>
    <b v="0"/>
    <s v="theater/plays"/>
    <n v="4.1111111111111114E-3"/>
    <n v="46.25"/>
    <x v="1"/>
  </r>
  <r>
    <x v="2"/>
    <x v="0"/>
    <s v="USD"/>
    <n v="1426294201"/>
    <n v="1423705801"/>
    <b v="0"/>
    <n v="5"/>
    <b v="0"/>
    <s v="theater/plays"/>
    <n v="0.32500000000000001"/>
    <n v="26"/>
    <x v="1"/>
  </r>
  <r>
    <x v="2"/>
    <x v="0"/>
    <s v="USD"/>
    <n v="1442635140"/>
    <n v="1442243484"/>
    <b v="0"/>
    <n v="1"/>
    <b v="0"/>
    <s v="theater/plays"/>
    <n v="0.05"/>
    <n v="10"/>
    <x v="1"/>
  </r>
  <r>
    <x v="2"/>
    <x v="0"/>
    <s v="USD"/>
    <n v="1420971324"/>
    <n v="1418379324"/>
    <b v="0"/>
    <n v="1"/>
    <b v="0"/>
    <s v="theater/plays"/>
    <n v="1.6666666666666668E-3"/>
    <n v="5"/>
    <x v="1"/>
  </r>
  <r>
    <x v="2"/>
    <x v="0"/>
    <s v="USD"/>
    <n v="1413608340"/>
    <n v="1412945440"/>
    <b v="0"/>
    <n v="0"/>
    <b v="0"/>
    <s v="theater/plays"/>
    <n v="0"/>
    <n v="0"/>
    <x v="1"/>
  </r>
  <r>
    <x v="2"/>
    <x v="0"/>
    <s v="USD"/>
    <n v="1409344985"/>
    <n v="1406752985"/>
    <b v="0"/>
    <n v="14"/>
    <b v="0"/>
    <s v="theater/plays"/>
    <n v="0.38066666666666665"/>
    <n v="81.570999999999998"/>
    <x v="1"/>
  </r>
  <r>
    <x v="2"/>
    <x v="0"/>
    <s v="USD"/>
    <n v="1407553200"/>
    <n v="1405100992"/>
    <b v="0"/>
    <n v="3"/>
    <b v="0"/>
    <s v="theater/plays"/>
    <n v="1.0500000000000001E-2"/>
    <n v="7"/>
    <x v="1"/>
  </r>
  <r>
    <x v="2"/>
    <x v="0"/>
    <s v="USD"/>
    <n v="1460751128"/>
    <n v="1455570728"/>
    <b v="0"/>
    <n v="10"/>
    <b v="0"/>
    <s v="theater/plays"/>
    <n v="2.7300000000000001E-2"/>
    <n v="27.3"/>
    <x v="1"/>
  </r>
  <r>
    <x v="2"/>
    <x v="0"/>
    <s v="USD"/>
    <n v="1409000400"/>
    <n v="1408381704"/>
    <b v="0"/>
    <n v="17"/>
    <b v="0"/>
    <s v="theater/plays"/>
    <n v="9.0909090909090912E-2"/>
    <n v="29.411999999999999"/>
    <x v="1"/>
  </r>
  <r>
    <x v="2"/>
    <x v="0"/>
    <s v="USD"/>
    <n v="1420768800"/>
    <n v="1415644395"/>
    <b v="0"/>
    <n v="2"/>
    <b v="0"/>
    <s v="theater/plays"/>
    <n v="5.0000000000000001E-3"/>
    <n v="12.5"/>
    <x v="1"/>
  </r>
  <r>
    <x v="2"/>
    <x v="0"/>
    <s v="USD"/>
    <n v="1428100815"/>
    <n v="1422920415"/>
    <b v="0"/>
    <n v="0"/>
    <b v="0"/>
    <s v="theater/plays"/>
    <n v="0"/>
    <n v="0"/>
    <x v="1"/>
  </r>
  <r>
    <x v="2"/>
    <x v="0"/>
    <s v="USD"/>
    <n v="1403470800"/>
    <n v="1403356792"/>
    <b v="0"/>
    <n v="4"/>
    <b v="0"/>
    <s v="theater/plays"/>
    <n v="4.5999999999999999E-2"/>
    <n v="5.75"/>
    <x v="1"/>
  </r>
  <r>
    <x v="2"/>
    <x v="0"/>
    <s v="USD"/>
    <n v="1481522400"/>
    <n v="1480283321"/>
    <b v="0"/>
    <n v="12"/>
    <b v="0"/>
    <s v="theater/plays"/>
    <n v="0.20833333333333334"/>
    <n v="52.082999999999998"/>
    <x v="1"/>
  </r>
  <r>
    <x v="2"/>
    <x v="0"/>
    <s v="USD"/>
    <n v="1444577345"/>
    <n v="1441985458"/>
    <b v="0"/>
    <n v="3"/>
    <b v="0"/>
    <s v="theater/plays"/>
    <n v="4.583333333333333E-2"/>
    <n v="183.333"/>
    <x v="1"/>
  </r>
  <r>
    <x v="2"/>
    <x v="0"/>
    <s v="USD"/>
    <n v="1446307053"/>
    <n v="1443715053"/>
    <b v="0"/>
    <n v="12"/>
    <b v="0"/>
    <s v="theater/plays"/>
    <n v="4.2133333333333335E-2"/>
    <n v="26.332999999999998"/>
    <x v="1"/>
  </r>
  <r>
    <x v="2"/>
    <x v="0"/>
    <s v="USD"/>
    <n v="1469325158"/>
    <n v="1464141158"/>
    <b v="0"/>
    <n v="0"/>
    <b v="0"/>
    <s v="theater/plays"/>
    <n v="0"/>
    <n v="0"/>
    <x v="1"/>
  </r>
  <r>
    <x v="2"/>
    <x v="0"/>
    <s v="USD"/>
    <n v="1407562632"/>
    <n v="1404970632"/>
    <b v="0"/>
    <n v="7"/>
    <b v="0"/>
    <s v="theater/plays"/>
    <n v="0.61909090909090914"/>
    <n v="486.42899999999997"/>
    <x v="1"/>
  </r>
  <r>
    <x v="2"/>
    <x v="0"/>
    <s v="USD"/>
    <n v="1423345339"/>
    <n v="1418161339"/>
    <b v="0"/>
    <n v="2"/>
    <b v="0"/>
    <s v="theater/plays"/>
    <n v="8.0000000000000002E-3"/>
    <n v="3"/>
    <x v="1"/>
  </r>
  <r>
    <x v="2"/>
    <x v="0"/>
    <s v="USD"/>
    <n v="1440412396"/>
    <n v="1437820396"/>
    <b v="0"/>
    <n v="1"/>
    <b v="0"/>
    <s v="theater/plays"/>
    <n v="1.6666666666666666E-4"/>
    <n v="25"/>
    <x v="1"/>
  </r>
  <r>
    <x v="2"/>
    <x v="0"/>
    <s v="USD"/>
    <n v="1441771218"/>
    <n v="1436587218"/>
    <b v="0"/>
    <n v="4"/>
    <b v="0"/>
    <s v="theater/plays"/>
    <n v="7.7999999999999996E-3"/>
    <n v="9.75"/>
    <x v="1"/>
  </r>
  <r>
    <x v="2"/>
    <x v="1"/>
    <s v="GBP"/>
    <n v="1415534400"/>
    <n v="1414538031"/>
    <b v="0"/>
    <n v="4"/>
    <b v="0"/>
    <s v="theater/plays"/>
    <n v="0.05"/>
    <n v="18.75"/>
    <x v="1"/>
  </r>
  <r>
    <x v="2"/>
    <x v="0"/>
    <s v="USD"/>
    <n v="1473211313"/>
    <n v="1472001713"/>
    <b v="0"/>
    <n v="17"/>
    <b v="0"/>
    <s v="theater/plays"/>
    <n v="0.17771428571428571"/>
    <n v="36.588000000000001"/>
    <x v="1"/>
  </r>
  <r>
    <x v="2"/>
    <x v="0"/>
    <s v="USD"/>
    <n v="1438390800"/>
    <n v="1436888066"/>
    <b v="0"/>
    <n v="7"/>
    <b v="0"/>
    <s v="theater/plays"/>
    <n v="9.4166666666666662E-2"/>
    <n v="80.713999999999999"/>
    <x v="1"/>
  </r>
  <r>
    <x v="2"/>
    <x v="0"/>
    <s v="USD"/>
    <n v="1463259837"/>
    <n v="1458075837"/>
    <b v="0"/>
    <n v="2"/>
    <b v="0"/>
    <s v="theater/plays"/>
    <n v="8.0000000000000004E-4"/>
    <n v="1"/>
    <x v="1"/>
  </r>
  <r>
    <x v="2"/>
    <x v="0"/>
    <s v="USD"/>
    <n v="1465407219"/>
    <n v="1462815219"/>
    <b v="0"/>
    <n v="5"/>
    <b v="0"/>
    <s v="theater/plays"/>
    <n v="2.75E-2"/>
    <n v="52.8"/>
    <x v="1"/>
  </r>
  <r>
    <x v="2"/>
    <x v="0"/>
    <s v="USD"/>
    <n v="1416944760"/>
    <n v="1413527001"/>
    <b v="0"/>
    <n v="1"/>
    <b v="0"/>
    <s v="theater/plays"/>
    <n v="1.1111111111111112E-4"/>
    <n v="20"/>
    <x v="1"/>
  </r>
  <r>
    <x v="2"/>
    <x v="1"/>
    <s v="GBP"/>
    <n v="1434139887"/>
    <n v="1428955887"/>
    <b v="0"/>
    <n v="1"/>
    <b v="0"/>
    <s v="theater/plays"/>
    <n v="3.3333333333333335E-5"/>
    <n v="1"/>
    <x v="1"/>
  </r>
  <r>
    <x v="2"/>
    <x v="0"/>
    <s v="USD"/>
    <n v="1435429626"/>
    <n v="1431973626"/>
    <b v="0"/>
    <n v="14"/>
    <b v="0"/>
    <s v="theater/plays"/>
    <n v="0.36499999999999999"/>
    <n v="46.929000000000002"/>
    <x v="1"/>
  </r>
  <r>
    <x v="2"/>
    <x v="0"/>
    <s v="USD"/>
    <n v="1452827374"/>
    <n v="1450235374"/>
    <b v="0"/>
    <n v="26"/>
    <b v="0"/>
    <s v="theater/plays"/>
    <n v="0.14058171745152354"/>
    <n v="78.076999999999998"/>
    <x v="1"/>
  </r>
  <r>
    <x v="2"/>
    <x v="0"/>
    <s v="USD"/>
    <n v="1410041339"/>
    <n v="1404857339"/>
    <b v="0"/>
    <n v="2"/>
    <b v="0"/>
    <s v="theater/plays"/>
    <n v="2.0000000000000001E-4"/>
    <n v="1"/>
    <x v="1"/>
  </r>
  <r>
    <x v="2"/>
    <x v="1"/>
    <s v="GBP"/>
    <n v="1426365994"/>
    <n v="1421185594"/>
    <b v="0"/>
    <n v="1"/>
    <b v="0"/>
    <s v="theater/plays"/>
    <n v="4.0000000000000003E-5"/>
    <n v="1"/>
    <x v="1"/>
  </r>
  <r>
    <x v="2"/>
    <x v="1"/>
    <s v="GBP"/>
    <n v="1458117190"/>
    <n v="1455528790"/>
    <b v="0"/>
    <n v="3"/>
    <b v="0"/>
    <s v="theater/plays"/>
    <n v="0.61099999999999999"/>
    <n v="203.667"/>
    <x v="1"/>
  </r>
  <r>
    <x v="2"/>
    <x v="1"/>
    <s v="GBP"/>
    <n v="1400498789"/>
    <n v="1398511589"/>
    <b v="0"/>
    <n v="7"/>
    <b v="0"/>
    <s v="theater/plays"/>
    <n v="7.8378378378378383E-2"/>
    <n v="20.713999999999999"/>
    <x v="1"/>
  </r>
  <r>
    <x v="2"/>
    <x v="0"/>
    <s v="USD"/>
    <n v="1442381847"/>
    <n v="1440826647"/>
    <b v="0"/>
    <n v="9"/>
    <b v="0"/>
    <s v="theater/plays"/>
    <n v="0.2185"/>
    <n v="48.555999999999997"/>
    <x v="1"/>
  </r>
  <r>
    <x v="2"/>
    <x v="0"/>
    <s v="USD"/>
    <n v="1446131207"/>
    <n v="1443712007"/>
    <b v="0"/>
    <n v="20"/>
    <b v="0"/>
    <s v="theater/plays"/>
    <n v="0.27239999999999998"/>
    <n v="68.099999999999994"/>
    <x v="1"/>
  </r>
  <r>
    <x v="2"/>
    <x v="0"/>
    <s v="USD"/>
    <n v="1407250329"/>
    <n v="1404658329"/>
    <b v="0"/>
    <n v="6"/>
    <b v="0"/>
    <s v="theater/plays"/>
    <n v="8.5000000000000006E-2"/>
    <n v="8.5"/>
    <x v="1"/>
  </r>
  <r>
    <x v="2"/>
    <x v="5"/>
    <s v="CAD"/>
    <n v="1427306470"/>
    <n v="1424718070"/>
    <b v="0"/>
    <n v="13"/>
    <b v="0"/>
    <s v="theater/plays"/>
    <n v="0.26840000000000003"/>
    <n v="51.615000000000002"/>
    <x v="1"/>
  </r>
  <r>
    <x v="0"/>
    <x v="0"/>
    <s v="USD"/>
    <n v="1411679804"/>
    <n v="1409087804"/>
    <b v="0"/>
    <n v="3"/>
    <b v="1"/>
    <s v="theater/musical"/>
    <n v="1.29"/>
    <n v="43"/>
    <x v="1"/>
  </r>
  <r>
    <x v="0"/>
    <x v="1"/>
    <s v="GBP"/>
    <n v="1431982727"/>
    <n v="1428094727"/>
    <b v="0"/>
    <n v="6"/>
    <b v="1"/>
    <s v="theater/musical"/>
    <n v="1"/>
    <n v="83.332999999999998"/>
    <x v="1"/>
  </r>
  <r>
    <x v="0"/>
    <x v="0"/>
    <s v="USD"/>
    <n v="1422068400"/>
    <n v="1420774779"/>
    <b v="0"/>
    <n v="10"/>
    <b v="1"/>
    <s v="theater/musical"/>
    <n v="1"/>
    <n v="30"/>
    <x v="1"/>
  </r>
  <r>
    <x v="0"/>
    <x v="0"/>
    <s v="USD"/>
    <n v="1431143940"/>
    <n v="1428585710"/>
    <b v="0"/>
    <n v="147"/>
    <b v="1"/>
    <s v="theater/musical"/>
    <n v="1.032"/>
    <n v="175.51"/>
    <x v="1"/>
  </r>
  <r>
    <x v="0"/>
    <x v="0"/>
    <s v="USD"/>
    <n v="1410444068"/>
    <n v="1407852068"/>
    <b v="0"/>
    <n v="199"/>
    <b v="1"/>
    <s v="theater/musical"/>
    <n v="1.0244597777777777"/>
    <n v="231.66200000000001"/>
    <x v="1"/>
  </r>
  <r>
    <x v="0"/>
    <x v="0"/>
    <s v="USD"/>
    <n v="1424715779"/>
    <n v="1423506179"/>
    <b v="0"/>
    <n v="50"/>
    <b v="1"/>
    <s v="theater/musical"/>
    <n v="1.25"/>
    <n v="75"/>
    <x v="1"/>
  </r>
  <r>
    <x v="0"/>
    <x v="0"/>
    <s v="USD"/>
    <n v="1405400400"/>
    <n v="1402934629"/>
    <b v="0"/>
    <n v="21"/>
    <b v="1"/>
    <s v="theater/musical"/>
    <n v="1.3083333333333333"/>
    <n v="112.143"/>
    <x v="1"/>
  </r>
  <r>
    <x v="0"/>
    <x v="0"/>
    <s v="USD"/>
    <n v="1457135846"/>
    <n v="1454543846"/>
    <b v="0"/>
    <n v="24"/>
    <b v="1"/>
    <s v="theater/musical"/>
    <n v="1"/>
    <n v="41.667000000000002"/>
    <x v="1"/>
  </r>
  <r>
    <x v="0"/>
    <x v="0"/>
    <s v="USD"/>
    <n v="1401024758"/>
    <n v="1398432758"/>
    <b v="0"/>
    <n v="32"/>
    <b v="1"/>
    <s v="theater/musical"/>
    <n v="1.02069375"/>
    <n v="255.173"/>
    <x v="1"/>
  </r>
  <r>
    <x v="0"/>
    <x v="1"/>
    <s v="GBP"/>
    <n v="1431007264"/>
    <n v="1428415264"/>
    <b v="0"/>
    <n v="62"/>
    <b v="1"/>
    <s v="theater/musical"/>
    <n v="1.0092000000000001"/>
    <n v="162.774"/>
    <x v="1"/>
  </r>
  <r>
    <x v="0"/>
    <x v="5"/>
    <s v="CAD"/>
    <n v="1410761280"/>
    <n v="1408604363"/>
    <b v="0"/>
    <n v="9"/>
    <b v="1"/>
    <s v="theater/musical"/>
    <n v="1.06"/>
    <n v="88.332999999999998"/>
    <x v="1"/>
  </r>
  <r>
    <x v="0"/>
    <x v="2"/>
    <s v="AUD"/>
    <n v="1424516400"/>
    <n v="1421812637"/>
    <b v="0"/>
    <n v="38"/>
    <b v="1"/>
    <s v="theater/musical"/>
    <n v="1.0509677419354839"/>
    <n v="85.736999999999995"/>
    <x v="1"/>
  </r>
  <r>
    <x v="0"/>
    <x v="0"/>
    <s v="USD"/>
    <n v="1465081053"/>
    <n v="1462489053"/>
    <b v="0"/>
    <n v="54"/>
    <b v="1"/>
    <s v="theater/musical"/>
    <n v="1.0276000000000001"/>
    <n v="47.573999999999998"/>
    <x v="1"/>
  </r>
  <r>
    <x v="0"/>
    <x v="5"/>
    <s v="CAD"/>
    <n v="1402845364"/>
    <n v="1400253364"/>
    <b v="0"/>
    <n v="37"/>
    <b v="1"/>
    <s v="theater/musical"/>
    <n v="1.08"/>
    <n v="72.972999999999999"/>
    <x v="1"/>
  </r>
  <r>
    <x v="0"/>
    <x v="0"/>
    <s v="USD"/>
    <n v="1472490000"/>
    <n v="1467468008"/>
    <b v="0"/>
    <n v="39"/>
    <b v="1"/>
    <s v="theater/musical"/>
    <n v="1.0088571428571429"/>
    <n v="90.537999999999997"/>
    <x v="1"/>
  </r>
  <r>
    <x v="0"/>
    <x v="0"/>
    <s v="USD"/>
    <n v="1413176340"/>
    <n v="1412091423"/>
    <b v="0"/>
    <n v="34"/>
    <b v="1"/>
    <s v="theater/musical"/>
    <n v="1.28"/>
    <n v="37.646999999999998"/>
    <x v="1"/>
  </r>
  <r>
    <x v="0"/>
    <x v="1"/>
    <s v="GBP"/>
    <n v="1405249113"/>
    <n v="1402657113"/>
    <b v="0"/>
    <n v="55"/>
    <b v="1"/>
    <s v="theater/musical"/>
    <n v="1.3333333333333333"/>
    <n v="36.363999999999997"/>
    <x v="1"/>
  </r>
  <r>
    <x v="0"/>
    <x v="0"/>
    <s v="USD"/>
    <n v="1422636814"/>
    <n v="1420044814"/>
    <b v="0"/>
    <n v="32"/>
    <b v="1"/>
    <s v="theater/musical"/>
    <n v="1.0137499999999999"/>
    <n v="126.71899999999999"/>
    <x v="1"/>
  </r>
  <r>
    <x v="0"/>
    <x v="0"/>
    <s v="USD"/>
    <n v="1409187600"/>
    <n v="1406316312"/>
    <b v="0"/>
    <n v="25"/>
    <b v="1"/>
    <s v="theater/musical"/>
    <n v="1.0287500000000001"/>
    <n v="329.2"/>
    <x v="1"/>
  </r>
  <r>
    <x v="0"/>
    <x v="0"/>
    <s v="USD"/>
    <n v="1421606018"/>
    <n v="1418150018"/>
    <b v="0"/>
    <n v="33"/>
    <b v="1"/>
    <s v="theater/musical"/>
    <n v="1.0724"/>
    <n v="81.242000000000004"/>
    <x v="1"/>
  </r>
  <r>
    <x v="2"/>
    <x v="0"/>
    <s v="USD"/>
    <n v="1425250955"/>
    <n v="1422658955"/>
    <b v="0"/>
    <n v="1"/>
    <b v="0"/>
    <s v="theater/spaces"/>
    <n v="4.0000000000000003E-5"/>
    <n v="1"/>
    <x v="1"/>
  </r>
  <r>
    <x v="2"/>
    <x v="5"/>
    <s v="CAD"/>
    <n v="1450297080"/>
    <n v="1448565459"/>
    <b v="0"/>
    <n v="202"/>
    <b v="0"/>
    <s v="theater/spaces"/>
    <n v="0.20424999999999999"/>
    <n v="202.22800000000001"/>
    <x v="1"/>
  </r>
  <r>
    <x v="2"/>
    <x v="0"/>
    <s v="USD"/>
    <n v="1428894380"/>
    <n v="1426302380"/>
    <b v="0"/>
    <n v="0"/>
    <b v="0"/>
    <s v="theater/spaces"/>
    <n v="0"/>
    <n v="0"/>
    <x v="1"/>
  </r>
  <r>
    <x v="2"/>
    <x v="0"/>
    <s v="USD"/>
    <n v="1433714198"/>
    <n v="1431122198"/>
    <b v="0"/>
    <n v="1"/>
    <b v="0"/>
    <s v="theater/spaces"/>
    <n v="0.01"/>
    <n v="100"/>
    <x v="1"/>
  </r>
  <r>
    <x v="2"/>
    <x v="0"/>
    <s v="USD"/>
    <n v="1432437660"/>
    <n v="1429845660"/>
    <b v="0"/>
    <n v="0"/>
    <b v="0"/>
    <s v="theater/spaces"/>
    <n v="0"/>
    <n v="0"/>
    <x v="1"/>
  </r>
  <r>
    <x v="2"/>
    <x v="1"/>
    <s v="GBP"/>
    <n v="1471265092"/>
    <n v="1468673092"/>
    <b v="0"/>
    <n v="2"/>
    <b v="0"/>
    <s v="theater/spaces"/>
    <n v="1E-3"/>
    <n v="1"/>
    <x v="1"/>
  </r>
  <r>
    <x v="2"/>
    <x v="0"/>
    <s v="USD"/>
    <n v="1480007460"/>
    <n v="1475760567"/>
    <b v="0"/>
    <n v="13"/>
    <b v="0"/>
    <s v="theater/spaces"/>
    <n v="4.2880000000000001E-2"/>
    <n v="82.462000000000003"/>
    <x v="1"/>
  </r>
  <r>
    <x v="2"/>
    <x v="0"/>
    <s v="USD"/>
    <n v="1433259293"/>
    <n v="1428075293"/>
    <b v="0"/>
    <n v="9"/>
    <b v="0"/>
    <s v="theater/spaces"/>
    <n v="4.8000000000000001E-5"/>
    <n v="2.6669999999999998"/>
    <x v="1"/>
  </r>
  <r>
    <x v="2"/>
    <x v="0"/>
    <s v="USD"/>
    <n v="1447965917"/>
    <n v="1445370317"/>
    <b v="0"/>
    <n v="2"/>
    <b v="0"/>
    <s v="theater/spaces"/>
    <n v="2.5000000000000001E-2"/>
    <n v="12.5"/>
    <x v="1"/>
  </r>
  <r>
    <x v="2"/>
    <x v="0"/>
    <s v="USD"/>
    <n v="1453538752"/>
    <n v="1450946752"/>
    <b v="0"/>
    <n v="0"/>
    <b v="0"/>
    <s v="theater/spaces"/>
    <n v="0"/>
    <n v="0"/>
    <x v="1"/>
  </r>
  <r>
    <x v="1"/>
    <x v="0"/>
    <s v="USD"/>
    <n v="1412536573"/>
    <n v="1408648573"/>
    <b v="0"/>
    <n v="58"/>
    <b v="0"/>
    <s v="theater/spaces"/>
    <n v="2.1919999999999999E-2"/>
    <n v="18.896999999999998"/>
    <x v="1"/>
  </r>
  <r>
    <x v="1"/>
    <x v="0"/>
    <s v="USD"/>
    <n v="1476676800"/>
    <n v="1473957239"/>
    <b v="0"/>
    <n v="8"/>
    <b v="0"/>
    <s v="theater/spaces"/>
    <n v="8.0250000000000002E-2"/>
    <n v="200.625"/>
    <x v="1"/>
  </r>
  <r>
    <x v="1"/>
    <x v="0"/>
    <s v="USD"/>
    <n v="1444330821"/>
    <n v="1441738821"/>
    <b v="0"/>
    <n v="3"/>
    <b v="0"/>
    <s v="theater/spaces"/>
    <n v="1.5125E-3"/>
    <n v="201.667"/>
    <x v="1"/>
  </r>
  <r>
    <x v="1"/>
    <x v="0"/>
    <s v="USD"/>
    <n v="1489669203"/>
    <n v="1487944803"/>
    <b v="0"/>
    <n v="0"/>
    <b v="0"/>
    <s v="theater/spaces"/>
    <n v="0"/>
    <n v="0"/>
    <x v="1"/>
  </r>
  <r>
    <x v="1"/>
    <x v="0"/>
    <s v="USD"/>
    <n v="1434476849"/>
    <n v="1431884849"/>
    <b v="0"/>
    <n v="11"/>
    <b v="0"/>
    <s v="theater/spaces"/>
    <n v="0.59583333333333333"/>
    <n v="65"/>
    <x v="1"/>
  </r>
  <r>
    <x v="1"/>
    <x v="0"/>
    <s v="USD"/>
    <n v="1462402850"/>
    <n v="1459810850"/>
    <b v="0"/>
    <n v="20"/>
    <b v="0"/>
    <s v="theater/spaces"/>
    <n v="0.16734177215189874"/>
    <n v="66.099999999999994"/>
    <x v="1"/>
  </r>
  <r>
    <x v="1"/>
    <x v="0"/>
    <s v="USD"/>
    <n v="1427498172"/>
    <n v="1422317772"/>
    <b v="0"/>
    <n v="3"/>
    <b v="0"/>
    <s v="theater/spaces"/>
    <n v="1.8666666666666668E-2"/>
    <n v="93.332999999999998"/>
    <x v="1"/>
  </r>
  <r>
    <x v="1"/>
    <x v="0"/>
    <s v="USD"/>
    <n v="1462729317"/>
    <n v="1457548917"/>
    <b v="0"/>
    <n v="0"/>
    <b v="0"/>
    <s v="theater/spaces"/>
    <n v="0"/>
    <n v="0"/>
    <x v="1"/>
  </r>
  <r>
    <x v="1"/>
    <x v="1"/>
    <s v="GBP"/>
    <n v="1465258325"/>
    <n v="1462666325"/>
    <b v="0"/>
    <n v="0"/>
    <b v="0"/>
    <s v="theater/spaces"/>
    <n v="0"/>
    <n v="0"/>
    <x v="1"/>
  </r>
  <r>
    <x v="1"/>
    <x v="0"/>
    <s v="USD"/>
    <n v="1410459023"/>
    <n v="1407867023"/>
    <b v="0"/>
    <n v="0"/>
    <b v="0"/>
    <s v="theater/spaces"/>
    <n v="0"/>
    <n v="0"/>
    <x v="1"/>
  </r>
  <r>
    <x v="0"/>
    <x v="0"/>
    <s v="USD"/>
    <n v="1427342400"/>
    <n v="1424927159"/>
    <b v="0"/>
    <n v="108"/>
    <b v="1"/>
    <s v="theater/plays"/>
    <n v="1.0962000000000001"/>
    <n v="50.75"/>
    <x v="1"/>
  </r>
  <r>
    <x v="0"/>
    <x v="0"/>
    <s v="USD"/>
    <n v="1425193140"/>
    <n v="1422769906"/>
    <b v="0"/>
    <n v="20"/>
    <b v="1"/>
    <s v="theater/plays"/>
    <n v="1.218"/>
    <n v="60.9"/>
    <x v="1"/>
  </r>
  <r>
    <x v="0"/>
    <x v="0"/>
    <s v="USD"/>
    <n v="1435835824"/>
    <n v="1433243824"/>
    <b v="0"/>
    <n v="98"/>
    <b v="1"/>
    <s v="theater/plays"/>
    <n v="1.0685"/>
    <n v="109.03100000000001"/>
    <x v="1"/>
  </r>
  <r>
    <x v="0"/>
    <x v="0"/>
    <s v="USD"/>
    <n v="1407360720"/>
    <n v="1404769819"/>
    <b v="0"/>
    <n v="196"/>
    <b v="1"/>
    <s v="theater/plays"/>
    <n v="1.0071379999999999"/>
    <n v="25.692"/>
    <x v="1"/>
  </r>
  <r>
    <x v="0"/>
    <x v="0"/>
    <s v="USD"/>
    <n v="1436290233"/>
    <n v="1433698233"/>
    <b v="0"/>
    <n v="39"/>
    <b v="1"/>
    <s v="theater/plays"/>
    <n v="1.0900000000000001"/>
    <n v="41.923000000000002"/>
    <x v="1"/>
  </r>
  <r>
    <x v="0"/>
    <x v="0"/>
    <s v="USD"/>
    <n v="1442425412"/>
    <n v="1439833412"/>
    <b v="0"/>
    <n v="128"/>
    <b v="1"/>
    <s v="theater/plays"/>
    <n v="1.1363000000000001"/>
    <n v="88.772999999999996"/>
    <x v="1"/>
  </r>
  <r>
    <x v="0"/>
    <x v="0"/>
    <s v="USD"/>
    <n v="1425872692"/>
    <n v="1423284292"/>
    <b v="0"/>
    <n v="71"/>
    <b v="1"/>
    <s v="theater/plays"/>
    <n v="1.1392"/>
    <n v="80.224999999999994"/>
    <x v="1"/>
  </r>
  <r>
    <x v="0"/>
    <x v="0"/>
    <s v="USD"/>
    <n v="1471406340"/>
    <n v="1470227660"/>
    <b v="0"/>
    <n v="47"/>
    <b v="1"/>
    <s v="theater/plays"/>
    <n v="1.06"/>
    <n v="78.936000000000007"/>
    <x v="1"/>
  </r>
  <r>
    <x v="0"/>
    <x v="5"/>
    <s v="CAD"/>
    <n v="1430693460"/>
    <n v="1428087153"/>
    <b v="0"/>
    <n v="17"/>
    <b v="1"/>
    <s v="theater/plays"/>
    <n v="1.625"/>
    <n v="95.587999999999994"/>
    <x v="1"/>
  </r>
  <r>
    <x v="0"/>
    <x v="0"/>
    <s v="USD"/>
    <n v="1405699451"/>
    <n v="1403107451"/>
    <b v="0"/>
    <n v="91"/>
    <b v="1"/>
    <s v="theater/plays"/>
    <n v="1.06"/>
    <n v="69.89"/>
    <x v="1"/>
  </r>
  <r>
    <x v="0"/>
    <x v="0"/>
    <s v="USD"/>
    <n v="1409500078"/>
    <n v="1406908078"/>
    <b v="0"/>
    <n v="43"/>
    <b v="1"/>
    <s v="theater/plays"/>
    <n v="1.0015624999999999"/>
    <n v="74.534999999999997"/>
    <x v="1"/>
  </r>
  <r>
    <x v="0"/>
    <x v="0"/>
    <s v="USD"/>
    <n v="1480899600"/>
    <n v="1479609520"/>
    <b v="0"/>
    <n v="17"/>
    <b v="1"/>
    <s v="theater/plays"/>
    <n v="1.0535000000000001"/>
    <n v="123.941"/>
    <x v="1"/>
  </r>
  <r>
    <x v="0"/>
    <x v="0"/>
    <s v="USD"/>
    <n v="1451620800"/>
    <n v="1449171508"/>
    <b v="0"/>
    <n v="33"/>
    <b v="1"/>
    <s v="theater/plays"/>
    <n v="1.748"/>
    <n v="264.84800000000001"/>
    <x v="1"/>
  </r>
  <r>
    <x v="0"/>
    <x v="0"/>
    <s v="USD"/>
    <n v="1411695300"/>
    <n v="1409275671"/>
    <b v="0"/>
    <n v="87"/>
    <b v="1"/>
    <s v="theater/plays"/>
    <n v="1.02"/>
    <n v="58.621000000000002"/>
    <x v="1"/>
  </r>
  <r>
    <x v="0"/>
    <x v="0"/>
    <s v="USD"/>
    <n v="1417057200"/>
    <n v="1414599886"/>
    <b v="0"/>
    <n v="113"/>
    <b v="1"/>
    <s v="theater/plays"/>
    <n v="1.00125"/>
    <n v="70.885000000000005"/>
    <x v="1"/>
  </r>
  <r>
    <x v="0"/>
    <x v="1"/>
    <s v="GBP"/>
    <n v="1457870400"/>
    <n v="1456421530"/>
    <b v="0"/>
    <n v="14"/>
    <b v="1"/>
    <s v="theater/plays"/>
    <n v="1.7142857142857142"/>
    <n v="8.5709999999999997"/>
    <x v="1"/>
  </r>
  <r>
    <x v="0"/>
    <x v="0"/>
    <s v="USD"/>
    <n v="1427076840"/>
    <n v="1421960934"/>
    <b v="0"/>
    <n v="30"/>
    <b v="1"/>
    <s v="theater/plays"/>
    <n v="1.1356666666666666"/>
    <n v="113.56699999999999"/>
    <x v="1"/>
  </r>
  <r>
    <x v="0"/>
    <x v="0"/>
    <s v="USD"/>
    <n v="1413784740"/>
    <n v="1412954547"/>
    <b v="0"/>
    <n v="16"/>
    <b v="1"/>
    <s v="theater/plays"/>
    <n v="1.2946666666666666"/>
    <n v="60.688000000000002"/>
    <x v="1"/>
  </r>
  <r>
    <x v="0"/>
    <x v="0"/>
    <s v="USD"/>
    <n v="1420524000"/>
    <n v="1419104823"/>
    <b v="0"/>
    <n v="46"/>
    <b v="1"/>
    <s v="theater/plays"/>
    <n v="1.014"/>
    <n v="110.217"/>
    <x v="1"/>
  </r>
  <r>
    <x v="0"/>
    <x v="0"/>
    <s v="USD"/>
    <n v="1440381600"/>
    <n v="1438639130"/>
    <b v="0"/>
    <n v="24"/>
    <b v="1"/>
    <s v="theater/plays"/>
    <n v="1.0916666666666666"/>
    <n v="136.458"/>
    <x v="1"/>
  </r>
  <r>
    <x v="0"/>
    <x v="17"/>
    <s v="EUR"/>
    <n v="1443014756"/>
    <n v="1439126756"/>
    <b v="1"/>
    <n v="97"/>
    <b v="1"/>
    <s v="theater/spaces"/>
    <n v="1.28925"/>
    <n v="53.164999999999999"/>
    <x v="1"/>
  </r>
  <r>
    <x v="0"/>
    <x v="1"/>
    <s v="GBP"/>
    <n v="1455208143"/>
    <n v="1452616143"/>
    <b v="1"/>
    <n v="59"/>
    <b v="1"/>
    <s v="theater/spaces"/>
    <n v="1.0206"/>
    <n v="86.492000000000004"/>
    <x v="1"/>
  </r>
  <r>
    <x v="0"/>
    <x v="0"/>
    <s v="USD"/>
    <n v="1415722236"/>
    <n v="1410534636"/>
    <b v="1"/>
    <n v="1095"/>
    <b v="1"/>
    <s v="theater/spaces"/>
    <n v="1.465395775862069"/>
    <n v="155.238"/>
    <x v="1"/>
  </r>
  <r>
    <x v="0"/>
    <x v="0"/>
    <s v="USD"/>
    <n v="1472020881"/>
    <n v="1469428881"/>
    <b v="1"/>
    <n v="218"/>
    <b v="1"/>
    <s v="theater/spaces"/>
    <n v="1.00352"/>
    <n v="115.083"/>
    <x v="1"/>
  </r>
  <r>
    <x v="0"/>
    <x v="4"/>
    <s v="NZD"/>
    <n v="1477886400"/>
    <n v="1476228128"/>
    <b v="0"/>
    <n v="111"/>
    <b v="1"/>
    <s v="theater/spaces"/>
    <n v="1.2164999999999999"/>
    <n v="109.595"/>
    <x v="1"/>
  </r>
  <r>
    <x v="0"/>
    <x v="1"/>
    <s v="GBP"/>
    <n v="1462100406"/>
    <n v="1456920006"/>
    <b v="0"/>
    <n v="56"/>
    <b v="1"/>
    <s v="theater/spaces"/>
    <n v="1.0549999999999999"/>
    <n v="45.213999999999999"/>
    <x v="1"/>
  </r>
  <r>
    <x v="0"/>
    <x v="0"/>
    <s v="USD"/>
    <n v="1476316800"/>
    <n v="1473837751"/>
    <b v="0"/>
    <n v="265"/>
    <b v="1"/>
    <s v="theater/spaces"/>
    <n v="1.1040080000000001"/>
    <n v="104.152"/>
    <x v="1"/>
  </r>
  <r>
    <x v="0"/>
    <x v="1"/>
    <s v="GBP"/>
    <n v="1466412081"/>
    <n v="1463820081"/>
    <b v="0"/>
    <n v="28"/>
    <b v="1"/>
    <s v="theater/spaces"/>
    <n v="1"/>
    <n v="35.713999999999999"/>
    <x v="1"/>
  </r>
  <r>
    <x v="0"/>
    <x v="0"/>
    <s v="USD"/>
    <n v="1450673940"/>
    <n v="1448756962"/>
    <b v="0"/>
    <n v="364"/>
    <b v="1"/>
    <s v="theater/spaces"/>
    <n v="1.76535"/>
    <n v="96.997"/>
    <x v="1"/>
  </r>
  <r>
    <x v="0"/>
    <x v="0"/>
    <s v="USD"/>
    <n v="1452174420"/>
    <n v="1449150420"/>
    <b v="0"/>
    <n v="27"/>
    <b v="1"/>
    <s v="theater/spaces"/>
    <n v="1"/>
    <n v="370.37"/>
    <x v="1"/>
  </r>
  <r>
    <x v="0"/>
    <x v="0"/>
    <s v="USD"/>
    <n v="1485547530"/>
    <n v="1483646730"/>
    <b v="0"/>
    <n v="93"/>
    <b v="1"/>
    <s v="theater/spaces"/>
    <n v="1.0329411764705883"/>
    <n v="94.409000000000006"/>
    <x v="1"/>
  </r>
  <r>
    <x v="0"/>
    <x v="0"/>
    <s v="USD"/>
    <n v="1476037510"/>
    <n v="1473445510"/>
    <b v="0"/>
    <n v="64"/>
    <b v="1"/>
    <s v="theater/spaces"/>
    <n v="1.0449999999999999"/>
    <n v="48.984000000000002"/>
    <x v="1"/>
  </r>
  <r>
    <x v="0"/>
    <x v="0"/>
    <s v="USD"/>
    <n v="1455998867"/>
    <n v="1453406867"/>
    <b v="0"/>
    <n v="22"/>
    <b v="1"/>
    <s v="theater/spaces"/>
    <n v="1.0029999999999999"/>
    <n v="45.591000000000001"/>
    <x v="1"/>
  </r>
  <r>
    <x v="0"/>
    <x v="1"/>
    <s v="GBP"/>
    <n v="1412335772"/>
    <n v="1409743772"/>
    <b v="0"/>
    <n v="59"/>
    <b v="1"/>
    <s v="theater/spaces"/>
    <n v="4.577466666666667"/>
    <n v="23.274999999999999"/>
    <x v="1"/>
  </r>
  <r>
    <x v="0"/>
    <x v="0"/>
    <s v="USD"/>
    <n v="1484841471"/>
    <n v="1482249471"/>
    <b v="0"/>
    <n v="249"/>
    <b v="1"/>
    <s v="theater/spaces"/>
    <n v="1.0496000000000001"/>
    <n v="63.228999999999999"/>
    <x v="1"/>
  </r>
  <r>
    <x v="0"/>
    <x v="0"/>
    <s v="USD"/>
    <n v="1432677240"/>
    <n v="1427493240"/>
    <b v="0"/>
    <n v="392"/>
    <b v="1"/>
    <s v="theater/spaces"/>
    <n v="1.7194285714285715"/>
    <n v="153.52000000000001"/>
    <x v="1"/>
  </r>
  <r>
    <x v="0"/>
    <x v="0"/>
    <s v="USD"/>
    <n v="1488171540"/>
    <n v="1486661793"/>
    <b v="0"/>
    <n v="115"/>
    <b v="1"/>
    <s v="theater/spaces"/>
    <n v="1.0373000000000001"/>
    <n v="90.2"/>
    <x v="1"/>
  </r>
  <r>
    <x v="0"/>
    <x v="0"/>
    <s v="USD"/>
    <n v="1402892700"/>
    <n v="1400474329"/>
    <b v="0"/>
    <n v="433"/>
    <b v="1"/>
    <s v="theater/spaces"/>
    <n v="1.0302899999999999"/>
    <n v="118.971"/>
    <x v="1"/>
  </r>
  <r>
    <x v="0"/>
    <x v="0"/>
    <s v="USD"/>
    <n v="1488333600"/>
    <n v="1487094360"/>
    <b v="0"/>
    <n v="20"/>
    <b v="1"/>
    <s v="theater/spaces"/>
    <n v="1.1888888888888889"/>
    <n v="80.25"/>
    <x v="1"/>
  </r>
  <r>
    <x v="0"/>
    <x v="0"/>
    <s v="USD"/>
    <n v="1485885600"/>
    <n v="1484682670"/>
    <b v="0"/>
    <n v="8"/>
    <b v="1"/>
    <s v="theater/spaces"/>
    <n v="1"/>
    <n v="62.5"/>
    <x v="1"/>
  </r>
  <r>
    <x v="0"/>
    <x v="0"/>
    <s v="USD"/>
    <n v="1468445382"/>
    <n v="1465853382"/>
    <b v="0"/>
    <n v="175"/>
    <b v="1"/>
    <s v="theater/spaces"/>
    <n v="3.1869988910451896"/>
    <n v="131.37700000000001"/>
    <x v="1"/>
  </r>
  <r>
    <x v="0"/>
    <x v="0"/>
    <s v="USD"/>
    <n v="1356552252"/>
    <n v="1353960252"/>
    <b v="0"/>
    <n v="104"/>
    <b v="1"/>
    <s v="theater/spaces"/>
    <n v="1.0850614285714286"/>
    <n v="73.033000000000001"/>
    <x v="1"/>
  </r>
  <r>
    <x v="0"/>
    <x v="0"/>
    <s v="USD"/>
    <n v="1456811940"/>
    <n v="1454098976"/>
    <b v="0"/>
    <n v="17"/>
    <b v="1"/>
    <s v="theater/spaces"/>
    <n v="1.0116666666666667"/>
    <n v="178.529"/>
    <x v="1"/>
  </r>
  <r>
    <x v="0"/>
    <x v="0"/>
    <s v="USD"/>
    <n v="1416089324"/>
    <n v="1413493724"/>
    <b v="0"/>
    <n v="277"/>
    <b v="1"/>
    <s v="theater/spaces"/>
    <n v="1.12815"/>
    <n v="162.91"/>
    <x v="1"/>
  </r>
  <r>
    <x v="0"/>
    <x v="0"/>
    <s v="USD"/>
    <n v="1412611905"/>
    <n v="1410019905"/>
    <b v="0"/>
    <n v="118"/>
    <b v="1"/>
    <s v="theater/spaces"/>
    <n v="1.2049622641509434"/>
    <n v="108.242"/>
    <x v="1"/>
  </r>
  <r>
    <x v="0"/>
    <x v="5"/>
    <s v="CAD"/>
    <n v="1418580591"/>
    <n v="1415988591"/>
    <b v="0"/>
    <n v="97"/>
    <b v="1"/>
    <s v="theater/spaces"/>
    <n v="1.0774999999999999"/>
    <n v="88.866"/>
    <x v="1"/>
  </r>
  <r>
    <x v="0"/>
    <x v="0"/>
    <s v="USD"/>
    <n v="1429938683"/>
    <n v="1428124283"/>
    <b v="0"/>
    <n v="20"/>
    <b v="1"/>
    <s v="theater/spaces"/>
    <n v="1.8"/>
    <n v="54"/>
    <x v="1"/>
  </r>
  <r>
    <x v="0"/>
    <x v="0"/>
    <s v="USD"/>
    <n v="1453352719"/>
    <n v="1450760719"/>
    <b v="0"/>
    <n v="26"/>
    <b v="1"/>
    <s v="theater/spaces"/>
    <n v="1.0116666666666667"/>
    <n v="116.73099999999999"/>
    <x v="1"/>
  </r>
  <r>
    <x v="0"/>
    <x v="0"/>
    <s v="USD"/>
    <n v="1417012840"/>
    <n v="1414417240"/>
    <b v="0"/>
    <n v="128"/>
    <b v="1"/>
    <s v="theater/spaces"/>
    <n v="1.19756"/>
    <n v="233.898"/>
    <x v="1"/>
  </r>
  <r>
    <x v="0"/>
    <x v="0"/>
    <s v="USD"/>
    <n v="1424548719"/>
    <n v="1419364719"/>
    <b v="0"/>
    <n v="15"/>
    <b v="1"/>
    <s v="theater/spaces"/>
    <n v="1.58"/>
    <n v="158"/>
    <x v="1"/>
  </r>
  <r>
    <x v="0"/>
    <x v="3"/>
    <s v="EUR"/>
    <n v="1450911540"/>
    <n v="1448536516"/>
    <b v="0"/>
    <n v="25"/>
    <b v="1"/>
    <s v="theater/spaces"/>
    <n v="1.2366666666666666"/>
    <n v="14.84"/>
    <x v="1"/>
  </r>
  <r>
    <x v="0"/>
    <x v="0"/>
    <s v="USD"/>
    <n v="1423587130"/>
    <n v="1421772730"/>
    <b v="0"/>
    <n v="55"/>
    <b v="1"/>
    <s v="theater/spaces"/>
    <n v="1.1712499999999999"/>
    <n v="85.182000000000002"/>
    <x v="1"/>
  </r>
  <r>
    <x v="0"/>
    <x v="0"/>
    <s v="USD"/>
    <n v="1434917049"/>
    <n v="1432325049"/>
    <b v="0"/>
    <n v="107"/>
    <b v="1"/>
    <s v="theater/spaces"/>
    <n v="1.5696000000000001"/>
    <n v="146.69200000000001"/>
    <x v="1"/>
  </r>
  <r>
    <x v="0"/>
    <x v="0"/>
    <s v="USD"/>
    <n v="1415163600"/>
    <n v="1412737080"/>
    <b v="0"/>
    <n v="557"/>
    <b v="1"/>
    <s v="theater/spaces"/>
    <n v="1.13104"/>
    <n v="50.765000000000001"/>
    <x v="1"/>
  </r>
  <r>
    <x v="0"/>
    <x v="0"/>
    <s v="USD"/>
    <n v="1402459200"/>
    <n v="1401125238"/>
    <b v="0"/>
    <n v="40"/>
    <b v="1"/>
    <s v="theater/spaces"/>
    <n v="1.0317647058823529"/>
    <n v="87.7"/>
    <x v="1"/>
  </r>
  <r>
    <x v="0"/>
    <x v="0"/>
    <s v="USD"/>
    <n v="1405688952"/>
    <n v="1400504952"/>
    <b v="0"/>
    <n v="36"/>
    <b v="1"/>
    <s v="theater/spaces"/>
    <n v="1.0261176470588236"/>
    <n v="242.27799999999999"/>
    <x v="1"/>
  </r>
  <r>
    <x v="0"/>
    <x v="0"/>
    <s v="USD"/>
    <n v="1408566243"/>
    <n v="1405974243"/>
    <b v="0"/>
    <n v="159"/>
    <b v="1"/>
    <s v="theater/spaces"/>
    <n v="1.0584090909090909"/>
    <n v="146.447"/>
    <x v="1"/>
  </r>
  <r>
    <x v="0"/>
    <x v="6"/>
    <s v="EUR"/>
    <n v="1437429600"/>
    <n v="1433747376"/>
    <b v="0"/>
    <n v="41"/>
    <b v="1"/>
    <s v="theater/spaces"/>
    <n v="1.0071428571428571"/>
    <n v="103.17100000000001"/>
    <x v="1"/>
  </r>
  <r>
    <x v="0"/>
    <x v="0"/>
    <s v="USD"/>
    <n v="1401159600"/>
    <n v="1398801620"/>
    <b v="0"/>
    <n v="226"/>
    <b v="1"/>
    <s v="theater/spaces"/>
    <n v="1.2123333333333333"/>
    <n v="80.465000000000003"/>
    <x v="1"/>
  </r>
  <r>
    <x v="0"/>
    <x v="0"/>
    <s v="USD"/>
    <n v="1439583533"/>
    <n v="1434399533"/>
    <b v="0"/>
    <n v="30"/>
    <b v="1"/>
    <s v="theater/spaces"/>
    <n v="1.0057142857142858"/>
    <n v="234.667"/>
    <x v="1"/>
  </r>
  <r>
    <x v="0"/>
    <x v="0"/>
    <s v="USD"/>
    <n v="1479794340"/>
    <n v="1476715869"/>
    <b v="0"/>
    <n v="103"/>
    <b v="1"/>
    <s v="theater/spaces"/>
    <n v="1.1602222222222223"/>
    <n v="50.689"/>
    <x v="1"/>
  </r>
  <r>
    <x v="0"/>
    <x v="0"/>
    <s v="USD"/>
    <n v="1472338409"/>
    <n v="1468450409"/>
    <b v="0"/>
    <n v="62"/>
    <b v="1"/>
    <s v="theater/spaces"/>
    <n v="1.0087999999999999"/>
    <n v="162.71"/>
    <x v="1"/>
  </r>
  <r>
    <x v="0"/>
    <x v="1"/>
    <s v="GBP"/>
    <n v="1434039186"/>
    <n v="1430151186"/>
    <b v="0"/>
    <n v="6"/>
    <b v="1"/>
    <s v="theater/spaces"/>
    <n v="1.03"/>
    <n v="120.167"/>
    <x v="1"/>
  </r>
  <r>
    <x v="0"/>
    <x v="0"/>
    <s v="USD"/>
    <n v="1349567475"/>
    <n v="1346975475"/>
    <b v="0"/>
    <n v="182"/>
    <b v="1"/>
    <s v="theater/spaces"/>
    <n v="2.4641999999999999"/>
    <n v="67.697999999999993"/>
    <x v="1"/>
  </r>
  <r>
    <x v="0"/>
    <x v="1"/>
    <s v="GBP"/>
    <n v="1401465600"/>
    <n v="1399032813"/>
    <b v="0"/>
    <n v="145"/>
    <b v="1"/>
    <s v="theater/spaces"/>
    <n v="3.0219999999999998"/>
    <n v="52.103000000000002"/>
    <x v="1"/>
  </r>
  <r>
    <x v="0"/>
    <x v="1"/>
    <s v="GBP"/>
    <n v="1488538892"/>
    <n v="1487329292"/>
    <b v="0"/>
    <n v="25"/>
    <b v="1"/>
    <s v="theater/spaces"/>
    <n v="1.4333333333333333"/>
    <n v="51.6"/>
    <x v="1"/>
  </r>
  <r>
    <x v="0"/>
    <x v="0"/>
    <s v="USD"/>
    <n v="1426866851"/>
    <n v="1424278451"/>
    <b v="0"/>
    <n v="320"/>
    <b v="1"/>
    <s v="theater/spaces"/>
    <n v="1.3144"/>
    <n v="164.3"/>
    <x v="1"/>
  </r>
  <r>
    <x v="0"/>
    <x v="0"/>
    <s v="USD"/>
    <n v="1471242025"/>
    <n v="1468650025"/>
    <b v="0"/>
    <n v="99"/>
    <b v="1"/>
    <s v="theater/spaces"/>
    <n v="1.6801999999999999"/>
    <n v="84.858999999999995"/>
    <x v="1"/>
  </r>
  <r>
    <x v="0"/>
    <x v="0"/>
    <s v="USD"/>
    <n v="1416285300"/>
    <n v="1413824447"/>
    <b v="0"/>
    <n v="348"/>
    <b v="1"/>
    <s v="theater/spaces"/>
    <n v="1.0967666666666667"/>
    <n v="94.549000000000007"/>
    <x v="1"/>
  </r>
  <r>
    <x v="0"/>
    <x v="0"/>
    <s v="USD"/>
    <n v="1442426171"/>
    <n v="1439834171"/>
    <b v="0"/>
    <n v="41"/>
    <b v="1"/>
    <s v="theater/spaces"/>
    <n v="1.0668571428571429"/>
    <n v="45.536999999999999"/>
    <x v="1"/>
  </r>
  <r>
    <x v="0"/>
    <x v="0"/>
    <s v="USD"/>
    <n v="1476479447"/>
    <n v="1471295447"/>
    <b v="0"/>
    <n v="29"/>
    <b v="1"/>
    <s v="theater/spaces"/>
    <n v="1"/>
    <n v="51.723999999999997"/>
    <x v="1"/>
  </r>
  <r>
    <x v="0"/>
    <x v="0"/>
    <s v="USD"/>
    <n v="1441933459"/>
    <n v="1439341459"/>
    <b v="0"/>
    <n v="25"/>
    <b v="1"/>
    <s v="theater/spaces"/>
    <n v="1.272"/>
    <n v="50.88"/>
    <x v="1"/>
  </r>
  <r>
    <x v="0"/>
    <x v="0"/>
    <s v="USD"/>
    <n v="1471487925"/>
    <n v="1468895925"/>
    <b v="0"/>
    <n v="23"/>
    <b v="1"/>
    <s v="theater/spaces"/>
    <n v="1.4653333333333334"/>
    <n v="191.13"/>
    <x v="1"/>
  </r>
  <r>
    <x v="0"/>
    <x v="0"/>
    <s v="USD"/>
    <n v="1477972740"/>
    <n v="1475326255"/>
    <b v="0"/>
    <n v="1260"/>
    <b v="1"/>
    <s v="theater/spaces"/>
    <n v="1.1253599999999999"/>
    <n v="89.313999999999993"/>
    <x v="1"/>
  </r>
  <r>
    <x v="0"/>
    <x v="0"/>
    <s v="USD"/>
    <n v="1367674009"/>
    <n v="1365082009"/>
    <b v="0"/>
    <n v="307"/>
    <b v="1"/>
    <s v="theater/spaces"/>
    <n v="1.0878684000000001"/>
    <n v="88.588999999999999"/>
    <x v="1"/>
  </r>
  <r>
    <x v="0"/>
    <x v="0"/>
    <s v="USD"/>
    <n v="1376654340"/>
    <n v="1373568644"/>
    <b v="0"/>
    <n v="329"/>
    <b v="1"/>
    <s v="theater/spaces"/>
    <n v="1.26732"/>
    <n v="96.301000000000002"/>
    <x v="1"/>
  </r>
  <r>
    <x v="0"/>
    <x v="0"/>
    <s v="USD"/>
    <n v="1285995540"/>
    <n v="1279574773"/>
    <b v="0"/>
    <n v="32"/>
    <b v="1"/>
    <s v="theater/spaces"/>
    <n v="2.1320000000000001"/>
    <n v="33.313000000000002"/>
    <x v="1"/>
  </r>
  <r>
    <x v="0"/>
    <x v="0"/>
    <s v="USD"/>
    <n v="1457071397"/>
    <n v="1451887397"/>
    <b v="0"/>
    <n v="27"/>
    <b v="1"/>
    <s v="theater/spaces"/>
    <n v="1.0049999999999999"/>
    <n v="37.222000000000001"/>
    <x v="1"/>
  </r>
  <r>
    <x v="0"/>
    <x v="0"/>
    <s v="USD"/>
    <n v="1388303940"/>
    <n v="1386011038"/>
    <b v="0"/>
    <n v="236"/>
    <b v="1"/>
    <s v="theater/spaces"/>
    <n v="1.0871389999999999"/>
    <n v="92.13"/>
    <x v="1"/>
  </r>
  <r>
    <x v="0"/>
    <x v="0"/>
    <s v="USD"/>
    <n v="1435359600"/>
    <n v="1434999621"/>
    <b v="0"/>
    <n v="42"/>
    <b v="1"/>
    <s v="theater/spaces"/>
    <n v="1.075"/>
    <n v="76.786000000000001"/>
    <x v="1"/>
  </r>
  <r>
    <x v="0"/>
    <x v="0"/>
    <s v="USD"/>
    <n v="1453323048"/>
    <n v="1450731048"/>
    <b v="0"/>
    <n v="95"/>
    <b v="1"/>
    <s v="theater/spaces"/>
    <n v="1.1048192771084338"/>
    <n v="96.525999999999996"/>
    <x v="1"/>
  </r>
  <r>
    <x v="0"/>
    <x v="1"/>
    <s v="GBP"/>
    <n v="1444149047"/>
    <n v="1441557047"/>
    <b v="0"/>
    <n v="37"/>
    <b v="1"/>
    <s v="theater/spaces"/>
    <n v="1.28"/>
    <n v="51.892000000000003"/>
    <x v="1"/>
  </r>
  <r>
    <x v="0"/>
    <x v="5"/>
    <s v="CAD"/>
    <n v="1429152600"/>
    <n v="1426815699"/>
    <b v="0"/>
    <n v="128"/>
    <b v="1"/>
    <s v="theater/spaces"/>
    <n v="1.1000666666666667"/>
    <n v="128.91399999999999"/>
    <x v="1"/>
  </r>
  <r>
    <x v="0"/>
    <x v="0"/>
    <s v="USD"/>
    <n v="1454433998"/>
    <n v="1453137998"/>
    <b v="0"/>
    <n v="156"/>
    <b v="1"/>
    <s v="theater/spaces"/>
    <n v="1.0934166666666667"/>
    <n v="84.108999999999995"/>
    <x v="1"/>
  </r>
  <r>
    <x v="0"/>
    <x v="0"/>
    <s v="USD"/>
    <n v="1408679055"/>
    <n v="1406087055"/>
    <b v="0"/>
    <n v="64"/>
    <b v="1"/>
    <s v="theater/spaces"/>
    <n v="1.3270650000000002"/>
    <n v="82.941999999999993"/>
    <x v="1"/>
  </r>
  <r>
    <x v="0"/>
    <x v="0"/>
    <s v="USD"/>
    <n v="1410324720"/>
    <n v="1407784586"/>
    <b v="0"/>
    <n v="58"/>
    <b v="1"/>
    <s v="theater/spaces"/>
    <n v="1.9084810126582279"/>
    <n v="259.94799999999998"/>
    <x v="1"/>
  </r>
  <r>
    <x v="0"/>
    <x v="0"/>
    <s v="USD"/>
    <n v="1461762960"/>
    <n v="1457999054"/>
    <b v="0"/>
    <n v="20"/>
    <b v="1"/>
    <s v="theater/spaces"/>
    <n v="1.49"/>
    <n v="37.25"/>
    <x v="1"/>
  </r>
  <r>
    <x v="0"/>
    <x v="0"/>
    <s v="USD"/>
    <n v="1420060920"/>
    <n v="1417556262"/>
    <b v="0"/>
    <n v="47"/>
    <b v="1"/>
    <s v="theater/spaces"/>
    <n v="1.6639999999999999"/>
    <n v="177.02099999999999"/>
    <x v="1"/>
  </r>
  <r>
    <x v="0"/>
    <x v="0"/>
    <s v="USD"/>
    <n v="1434241255"/>
    <n v="1431649255"/>
    <b v="0"/>
    <n v="54"/>
    <b v="1"/>
    <s v="theater/spaces"/>
    <n v="1.0666666666666667"/>
    <n v="74.073999999999998"/>
    <x v="1"/>
  </r>
  <r>
    <x v="0"/>
    <x v="0"/>
    <s v="USD"/>
    <n v="1462420960"/>
    <n v="1459828960"/>
    <b v="0"/>
    <n v="9"/>
    <b v="1"/>
    <s v="theater/spaces"/>
    <n v="1.06"/>
    <n v="70.667000000000002"/>
    <x v="1"/>
  </r>
  <r>
    <x v="2"/>
    <x v="1"/>
    <s v="GBP"/>
    <n v="1486547945"/>
    <n v="1483955945"/>
    <b v="1"/>
    <n v="35"/>
    <b v="0"/>
    <s v="theater/spaces"/>
    <n v="0.23628571428571429"/>
    <n v="23.629000000000001"/>
    <x v="1"/>
  </r>
  <r>
    <x v="2"/>
    <x v="0"/>
    <s v="USD"/>
    <n v="1432828740"/>
    <n v="1430237094"/>
    <b v="0"/>
    <n v="2"/>
    <b v="0"/>
    <s v="theater/spaces"/>
    <n v="1.5E-3"/>
    <n v="37.5"/>
    <x v="1"/>
  </r>
  <r>
    <x v="2"/>
    <x v="0"/>
    <s v="USD"/>
    <n v="1412222340"/>
    <n v="1407781013"/>
    <b v="0"/>
    <n v="3"/>
    <b v="0"/>
    <s v="theater/spaces"/>
    <n v="4.0000000000000001E-3"/>
    <n v="13.333"/>
    <x v="1"/>
  </r>
  <r>
    <x v="2"/>
    <x v="0"/>
    <s v="USD"/>
    <n v="1425258240"/>
    <n v="1422043154"/>
    <b v="0"/>
    <n v="0"/>
    <b v="0"/>
    <s v="theater/spaces"/>
    <n v="0"/>
    <n v="0"/>
    <x v="1"/>
  </r>
  <r>
    <x v="2"/>
    <x v="0"/>
    <s v="USD"/>
    <n v="1420844390"/>
    <n v="1415660390"/>
    <b v="0"/>
    <n v="1"/>
    <b v="0"/>
    <s v="theater/spaces"/>
    <n v="5.0000000000000002E-5"/>
    <n v="1"/>
    <x v="1"/>
  </r>
  <r>
    <x v="2"/>
    <x v="0"/>
    <s v="USD"/>
    <n v="1412003784"/>
    <n v="1406819784"/>
    <b v="0"/>
    <n v="0"/>
    <b v="0"/>
    <s v="theater/spaces"/>
    <n v="0"/>
    <n v="0"/>
    <x v="1"/>
  </r>
  <r>
    <x v="2"/>
    <x v="1"/>
    <s v="GBP"/>
    <n v="1459694211"/>
    <n v="1457105811"/>
    <b v="0"/>
    <n v="0"/>
    <b v="0"/>
    <s v="theater/spaces"/>
    <n v="0"/>
    <n v="0"/>
    <x v="1"/>
  </r>
  <r>
    <x v="2"/>
    <x v="13"/>
    <s v="EUR"/>
    <n v="1463734740"/>
    <n v="1459414740"/>
    <b v="0"/>
    <n v="3"/>
    <b v="0"/>
    <s v="theater/spaces"/>
    <n v="1.6666666666666666E-4"/>
    <n v="1"/>
    <x v="1"/>
  </r>
  <r>
    <x v="2"/>
    <x v="0"/>
    <s v="USD"/>
    <n v="1407536846"/>
    <n v="1404944846"/>
    <b v="0"/>
    <n v="11"/>
    <b v="0"/>
    <s v="theater/spaces"/>
    <n v="3.0066666666666665E-2"/>
    <n v="41"/>
    <x v="1"/>
  </r>
  <r>
    <x v="2"/>
    <x v="0"/>
    <s v="USD"/>
    <n v="1443422134"/>
    <n v="1440830134"/>
    <b v="0"/>
    <n v="6"/>
    <b v="0"/>
    <s v="theater/spaces"/>
    <n v="1.5227272727272728E-3"/>
    <n v="55.832999999999998"/>
    <x v="1"/>
  </r>
  <r>
    <x v="2"/>
    <x v="0"/>
    <s v="USD"/>
    <n v="1407955748"/>
    <n v="1405363748"/>
    <b v="0"/>
    <n v="0"/>
    <b v="0"/>
    <s v="theater/spaces"/>
    <n v="0"/>
    <n v="0"/>
    <x v="1"/>
  </r>
  <r>
    <x v="2"/>
    <x v="0"/>
    <s v="USD"/>
    <n v="1443636000"/>
    <n v="1441111892"/>
    <b v="0"/>
    <n v="67"/>
    <b v="0"/>
    <s v="theater/spaces"/>
    <n v="0.66839999999999999"/>
    <n v="99.760999999999996"/>
    <x v="1"/>
  </r>
  <r>
    <x v="2"/>
    <x v="0"/>
    <s v="USD"/>
    <n v="1477174138"/>
    <n v="1474150138"/>
    <b v="0"/>
    <n v="23"/>
    <b v="0"/>
    <s v="theater/spaces"/>
    <n v="0.19566666666666666"/>
    <n v="25.521999999999998"/>
    <x v="1"/>
  </r>
  <r>
    <x v="2"/>
    <x v="0"/>
    <s v="USD"/>
    <n v="1448175540"/>
    <n v="1445483246"/>
    <b v="0"/>
    <n v="72"/>
    <b v="0"/>
    <s v="theater/spaces"/>
    <n v="0.11294666666666667"/>
    <n v="117.65300000000001"/>
    <x v="1"/>
  </r>
  <r>
    <x v="2"/>
    <x v="0"/>
    <s v="USD"/>
    <n v="1406683172"/>
    <n v="1404523172"/>
    <b v="0"/>
    <n v="2"/>
    <b v="0"/>
    <s v="theater/spaces"/>
    <n v="4.0000000000000002E-4"/>
    <n v="5"/>
    <x v="1"/>
  </r>
  <r>
    <x v="2"/>
    <x v="2"/>
    <s v="AUD"/>
    <n v="1468128537"/>
    <n v="1465536537"/>
    <b v="0"/>
    <n v="15"/>
    <b v="0"/>
    <s v="theater/spaces"/>
    <n v="0.11985714285714286"/>
    <n v="2796.6669999999999"/>
    <x v="1"/>
  </r>
  <r>
    <x v="2"/>
    <x v="4"/>
    <s v="NZD"/>
    <n v="1441837879"/>
    <n v="1439245879"/>
    <b v="0"/>
    <n v="1"/>
    <b v="0"/>
    <s v="theater/spaces"/>
    <n v="2.5000000000000001E-2"/>
    <n v="200"/>
    <x v="1"/>
  </r>
  <r>
    <x v="2"/>
    <x v="0"/>
    <s v="USD"/>
    <n v="1445013352"/>
    <n v="1442421352"/>
    <b v="0"/>
    <n v="2"/>
    <b v="0"/>
    <s v="theater/spaces"/>
    <n v="6.9999999999999999E-4"/>
    <n v="87.5"/>
    <x v="1"/>
  </r>
  <r>
    <x v="2"/>
    <x v="0"/>
    <s v="USD"/>
    <n v="1418587234"/>
    <n v="1415995234"/>
    <b v="0"/>
    <n v="7"/>
    <b v="0"/>
    <s v="theater/spaces"/>
    <n v="0.14099999999999999"/>
    <n v="20.143000000000001"/>
    <x v="1"/>
  </r>
  <r>
    <x v="2"/>
    <x v="1"/>
    <s v="GBP"/>
    <n v="1481132169"/>
    <n v="1479317769"/>
    <b v="0"/>
    <n v="16"/>
    <b v="0"/>
    <s v="theater/spaces"/>
    <n v="3.3399999999999999E-2"/>
    <n v="20.875"/>
    <x v="1"/>
  </r>
  <r>
    <x v="2"/>
    <x v="0"/>
    <s v="USD"/>
    <n v="1429595940"/>
    <n v="1428082481"/>
    <b v="0"/>
    <n v="117"/>
    <b v="0"/>
    <s v="theater/spaces"/>
    <n v="0.59775"/>
    <n v="61.308"/>
    <x v="1"/>
  </r>
  <r>
    <x v="2"/>
    <x v="0"/>
    <s v="USD"/>
    <n v="1477791960"/>
    <n v="1476549262"/>
    <b v="0"/>
    <n v="2"/>
    <b v="0"/>
    <s v="theater/spaces"/>
    <n v="1.6666666666666666E-4"/>
    <n v="1"/>
    <x v="1"/>
  </r>
  <r>
    <x v="2"/>
    <x v="0"/>
    <s v="USD"/>
    <n v="1434309540"/>
    <n v="1429287900"/>
    <b v="0"/>
    <n v="7"/>
    <b v="0"/>
    <s v="theater/spaces"/>
    <n v="2.3035714285714285E-4"/>
    <n v="92.143000000000001"/>
    <x v="1"/>
  </r>
  <r>
    <x v="2"/>
    <x v="6"/>
    <s v="EUR"/>
    <n v="1457617359"/>
    <n v="1455025359"/>
    <b v="0"/>
    <n v="3"/>
    <b v="0"/>
    <s v="theater/spaces"/>
    <n v="8.8000000000000003E-4"/>
    <n v="7.3330000000000002"/>
    <x v="1"/>
  </r>
  <r>
    <x v="2"/>
    <x v="0"/>
    <s v="USD"/>
    <n v="1471573640"/>
    <n v="1467253640"/>
    <b v="0"/>
    <n v="20"/>
    <b v="0"/>
    <s v="theater/spaces"/>
    <n v="8.6400000000000005E-2"/>
    <n v="64.8"/>
    <x v="1"/>
  </r>
  <r>
    <x v="2"/>
    <x v="0"/>
    <s v="USD"/>
    <n v="1444405123"/>
    <n v="1439221123"/>
    <b v="0"/>
    <n v="50"/>
    <b v="0"/>
    <s v="theater/spaces"/>
    <n v="0.15060000000000001"/>
    <n v="30.12"/>
    <x v="1"/>
  </r>
  <r>
    <x v="2"/>
    <x v="5"/>
    <s v="CAD"/>
    <n v="1488495478"/>
    <n v="1485903478"/>
    <b v="0"/>
    <n v="2"/>
    <b v="0"/>
    <s v="theater/spaces"/>
    <n v="4.7727272727272731E-3"/>
    <n v="52.5"/>
    <x v="1"/>
  </r>
  <r>
    <x v="2"/>
    <x v="0"/>
    <s v="USD"/>
    <n v="1424920795"/>
    <n v="1422328795"/>
    <b v="0"/>
    <n v="3"/>
    <b v="0"/>
    <s v="theater/spaces"/>
    <n v="1.1833333333333333E-3"/>
    <n v="23.667000000000002"/>
    <x v="1"/>
  </r>
  <r>
    <x v="2"/>
    <x v="0"/>
    <s v="USD"/>
    <n v="1427040435"/>
    <n v="1424452035"/>
    <b v="0"/>
    <n v="27"/>
    <b v="0"/>
    <s v="theater/spaces"/>
    <n v="8.4173998587352451E-3"/>
    <n v="415.77800000000002"/>
    <x v="1"/>
  </r>
  <r>
    <x v="2"/>
    <x v="0"/>
    <s v="USD"/>
    <n v="1419644444"/>
    <n v="1414456844"/>
    <b v="0"/>
    <n v="7"/>
    <b v="0"/>
    <s v="theater/spaces"/>
    <n v="1.8799999999999999E-4"/>
    <n v="53.713999999999999"/>
    <x v="1"/>
  </r>
  <r>
    <x v="2"/>
    <x v="0"/>
    <s v="USD"/>
    <n v="1442722891"/>
    <n v="1440130891"/>
    <b v="0"/>
    <n v="5"/>
    <b v="0"/>
    <s v="theater/spaces"/>
    <n v="2.1029999999999998E-3"/>
    <n v="420.6"/>
    <x v="1"/>
  </r>
  <r>
    <x v="2"/>
    <x v="0"/>
    <s v="USD"/>
    <n v="1447628946"/>
    <n v="1445033346"/>
    <b v="0"/>
    <n v="0"/>
    <b v="0"/>
    <s v="theater/spaces"/>
    <n v="0"/>
    <n v="0"/>
    <x v="1"/>
  </r>
  <r>
    <x v="2"/>
    <x v="0"/>
    <s v="USD"/>
    <n v="1409547600"/>
    <n v="1406986278"/>
    <b v="0"/>
    <n v="3"/>
    <b v="0"/>
    <s v="theater/spaces"/>
    <n v="2.8E-3"/>
    <n v="18.667000000000002"/>
    <x v="1"/>
  </r>
  <r>
    <x v="2"/>
    <x v="0"/>
    <s v="USD"/>
    <n v="1430851680"/>
    <n v="1428340931"/>
    <b v="0"/>
    <n v="6"/>
    <b v="0"/>
    <s v="theater/spaces"/>
    <n v="0.11579206701157921"/>
    <n v="78.332999999999998"/>
    <x v="1"/>
  </r>
  <r>
    <x v="2"/>
    <x v="0"/>
    <s v="USD"/>
    <n v="1443561159"/>
    <n v="1440969159"/>
    <b v="0"/>
    <n v="9"/>
    <b v="0"/>
    <s v="theater/spaces"/>
    <n v="2.4400000000000002E-2"/>
    <n v="67.778000000000006"/>
    <x v="1"/>
  </r>
  <r>
    <x v="2"/>
    <x v="13"/>
    <s v="EUR"/>
    <n v="1439827559"/>
    <n v="1434643559"/>
    <b v="0"/>
    <n v="3"/>
    <b v="0"/>
    <s v="theater/spaces"/>
    <n v="2.5000000000000001E-3"/>
    <n v="16.667000000000002"/>
    <x v="1"/>
  </r>
  <r>
    <x v="2"/>
    <x v="0"/>
    <s v="USD"/>
    <n v="1482294990"/>
    <n v="1477107390"/>
    <b v="0"/>
    <n v="2"/>
    <b v="0"/>
    <s v="theater/spaces"/>
    <n v="6.2500000000000003E-3"/>
    <n v="62.5"/>
    <x v="1"/>
  </r>
  <r>
    <x v="2"/>
    <x v="0"/>
    <s v="USD"/>
    <n v="1420724460"/>
    <n v="1418046247"/>
    <b v="0"/>
    <n v="3"/>
    <b v="0"/>
    <s v="theater/spaces"/>
    <n v="1.9384615384615384E-3"/>
    <n v="42"/>
    <x v="1"/>
  </r>
  <r>
    <x v="2"/>
    <x v="0"/>
    <s v="USD"/>
    <n v="1468029540"/>
    <n v="1465304483"/>
    <b v="0"/>
    <n v="45"/>
    <b v="0"/>
    <s v="theater/spaces"/>
    <n v="0.23416000000000001"/>
    <n v="130.089"/>
    <x v="1"/>
  </r>
  <r>
    <x v="2"/>
    <x v="0"/>
    <s v="USD"/>
    <n v="1430505545"/>
    <n v="1425325145"/>
    <b v="0"/>
    <n v="9"/>
    <b v="0"/>
    <s v="theater/spaces"/>
    <n v="5.080888888888889E-2"/>
    <n v="1270.222"/>
    <x v="1"/>
  </r>
  <r>
    <x v="2"/>
    <x v="0"/>
    <s v="USD"/>
    <n v="1471214743"/>
    <n v="1468622743"/>
    <b v="0"/>
    <n v="9"/>
    <b v="0"/>
    <s v="theater/spaces"/>
    <n v="0.15920000000000001"/>
    <n v="88.444000000000003"/>
    <x v="1"/>
  </r>
  <r>
    <x v="2"/>
    <x v="0"/>
    <s v="USD"/>
    <n v="1444946400"/>
    <n v="1441723912"/>
    <b v="0"/>
    <n v="21"/>
    <b v="0"/>
    <s v="theater/spaces"/>
    <n v="1.1831900000000001E-2"/>
    <n v="56.341999999999999"/>
    <x v="1"/>
  </r>
  <r>
    <x v="2"/>
    <x v="5"/>
    <s v="CAD"/>
    <n v="1401595140"/>
    <n v="1398980941"/>
    <b v="0"/>
    <n v="17"/>
    <b v="0"/>
    <s v="theater/spaces"/>
    <n v="0.22750000000000001"/>
    <n v="53.529000000000003"/>
    <x v="1"/>
  </r>
  <r>
    <x v="2"/>
    <x v="0"/>
    <s v="USD"/>
    <n v="1442775956"/>
    <n v="1437591956"/>
    <b v="0"/>
    <n v="1"/>
    <b v="0"/>
    <s v="theater/spaces"/>
    <n v="2.5000000000000001E-4"/>
    <n v="25"/>
    <x v="1"/>
  </r>
  <r>
    <x v="2"/>
    <x v="0"/>
    <s v="USD"/>
    <n v="1470011780"/>
    <n v="1464827780"/>
    <b v="0"/>
    <n v="1"/>
    <b v="0"/>
    <s v="theater/spaces"/>
    <n v="3.351206434316354E-3"/>
    <n v="50"/>
    <x v="1"/>
  </r>
  <r>
    <x v="2"/>
    <x v="0"/>
    <s v="USD"/>
    <n v="1432151326"/>
    <n v="1429559326"/>
    <b v="0"/>
    <n v="14"/>
    <b v="0"/>
    <s v="theater/spaces"/>
    <n v="3.9750000000000001E-2"/>
    <n v="56.786000000000001"/>
    <x v="1"/>
  </r>
  <r>
    <x v="2"/>
    <x v="1"/>
    <s v="GBP"/>
    <n v="1475848800"/>
    <n v="1474027501"/>
    <b v="0"/>
    <n v="42"/>
    <b v="0"/>
    <s v="theater/spaces"/>
    <n v="0.17150000000000001"/>
    <n v="40.832999999999998"/>
    <x v="1"/>
  </r>
  <r>
    <x v="2"/>
    <x v="0"/>
    <s v="USD"/>
    <n v="1454890620"/>
    <n v="1450724449"/>
    <b v="0"/>
    <n v="27"/>
    <b v="0"/>
    <s v="theater/spaces"/>
    <n v="3.608004104669061E-2"/>
    <n v="65.111000000000004"/>
    <x v="1"/>
  </r>
  <r>
    <x v="2"/>
    <x v="0"/>
    <s v="USD"/>
    <n v="1455251591"/>
    <n v="1452659591"/>
    <b v="0"/>
    <n v="5"/>
    <b v="0"/>
    <s v="theater/spaces"/>
    <n v="0.13900000000000001"/>
    <n v="55.6"/>
    <x v="1"/>
  </r>
  <r>
    <x v="2"/>
    <x v="0"/>
    <s v="USD"/>
    <n v="1413816975"/>
    <n v="1411224975"/>
    <b v="0"/>
    <n v="13"/>
    <b v="0"/>
    <s v="theater/spaces"/>
    <n v="0.15225"/>
    <n v="140.53800000000001"/>
    <x v="1"/>
  </r>
  <r>
    <x v="2"/>
    <x v="6"/>
    <s v="EUR"/>
    <n v="1437033360"/>
    <n v="1434445937"/>
    <b v="0"/>
    <n v="12"/>
    <b v="0"/>
    <s v="theater/spaces"/>
    <n v="0.12"/>
    <n v="25"/>
    <x v="1"/>
  </r>
  <r>
    <x v="2"/>
    <x v="1"/>
    <s v="GBP"/>
    <n v="1471939818"/>
    <n v="1467619818"/>
    <b v="0"/>
    <n v="90"/>
    <b v="0"/>
    <s v="theater/spaces"/>
    <n v="0.391125"/>
    <n v="69.533000000000001"/>
    <x v="1"/>
  </r>
  <r>
    <x v="2"/>
    <x v="0"/>
    <s v="USD"/>
    <n v="1434080706"/>
    <n v="1428896706"/>
    <b v="0"/>
    <n v="2"/>
    <b v="0"/>
    <s v="theater/spaces"/>
    <n v="2.6829268292682929E-3"/>
    <n v="5.5"/>
    <x v="1"/>
  </r>
  <r>
    <x v="2"/>
    <x v="2"/>
    <s v="AUD"/>
    <n v="1422928800"/>
    <n v="1420235311"/>
    <b v="0"/>
    <n v="5"/>
    <b v="0"/>
    <s v="theater/spaces"/>
    <n v="0.29625000000000001"/>
    <n v="237"/>
    <x v="1"/>
  </r>
  <r>
    <x v="2"/>
    <x v="0"/>
    <s v="USD"/>
    <n v="1413694800"/>
    <n v="1408986916"/>
    <b v="0"/>
    <n v="31"/>
    <b v="0"/>
    <s v="theater/spaces"/>
    <n v="0.4236099230111206"/>
    <n v="79.870999999999995"/>
    <x v="1"/>
  </r>
  <r>
    <x v="2"/>
    <x v="1"/>
    <s v="GBP"/>
    <n v="1442440800"/>
    <n v="1440497876"/>
    <b v="0"/>
    <n v="4"/>
    <b v="0"/>
    <s v="theater/spaces"/>
    <n v="4.1000000000000002E-2"/>
    <n v="10.25"/>
    <x v="1"/>
  </r>
  <r>
    <x v="2"/>
    <x v="0"/>
    <s v="USD"/>
    <n v="1431372751"/>
    <n v="1430767951"/>
    <b v="0"/>
    <n v="29"/>
    <b v="0"/>
    <s v="theater/spaces"/>
    <n v="0.197625"/>
    <n v="272.58600000000001"/>
    <x v="1"/>
  </r>
  <r>
    <x v="2"/>
    <x v="0"/>
    <s v="USD"/>
    <n v="1430234394"/>
    <n v="1425053994"/>
    <b v="0"/>
    <n v="2"/>
    <b v="0"/>
    <s v="theater/spaces"/>
    <n v="5.1999999999999995E-4"/>
    <n v="13"/>
    <x v="1"/>
  </r>
  <r>
    <x v="2"/>
    <x v="0"/>
    <s v="USD"/>
    <n v="1409194810"/>
    <n v="1406170810"/>
    <b v="0"/>
    <n v="114"/>
    <b v="0"/>
    <s v="theater/spaces"/>
    <n v="0.25030188679245285"/>
    <n v="58.183999999999997"/>
    <x v="1"/>
  </r>
  <r>
    <x v="2"/>
    <x v="0"/>
    <s v="USD"/>
    <n v="1487465119"/>
    <n v="1484009119"/>
    <b v="0"/>
    <n v="1"/>
    <b v="0"/>
    <s v="theater/spaces"/>
    <n v="4.0000000000000002E-4"/>
    <n v="10"/>
    <x v="1"/>
  </r>
  <r>
    <x v="2"/>
    <x v="0"/>
    <s v="USD"/>
    <n v="1412432220"/>
    <n v="1409753820"/>
    <b v="0"/>
    <n v="76"/>
    <b v="0"/>
    <s v="theater/spaces"/>
    <n v="0.26640000000000003"/>
    <n v="70.105000000000004"/>
    <x v="1"/>
  </r>
  <r>
    <x v="2"/>
    <x v="0"/>
    <s v="USD"/>
    <n v="1477968934"/>
    <n v="1472784934"/>
    <b v="0"/>
    <n v="9"/>
    <b v="0"/>
    <s v="theater/spaces"/>
    <n v="4.7363636363636365E-2"/>
    <n v="57.889000000000003"/>
    <x v="1"/>
  </r>
  <r>
    <x v="2"/>
    <x v="0"/>
    <s v="USD"/>
    <n v="1429291982"/>
    <n v="1426699982"/>
    <b v="0"/>
    <n v="37"/>
    <b v="0"/>
    <s v="theater/spaces"/>
    <n v="4.2435339894712751E-2"/>
    <n v="125.27"/>
    <x v="1"/>
  </r>
  <r>
    <x v="2"/>
    <x v="0"/>
    <s v="USD"/>
    <n v="1411312250"/>
    <n v="1406128250"/>
    <b v="0"/>
    <n v="0"/>
    <b v="0"/>
    <s v="theater/spaces"/>
    <n v="0"/>
    <n v="0"/>
    <x v="1"/>
  </r>
  <r>
    <x v="2"/>
    <x v="11"/>
    <s v="SEK"/>
    <n v="1465123427"/>
    <n v="1462531427"/>
    <b v="0"/>
    <n v="1"/>
    <b v="0"/>
    <s v="theater/spaces"/>
    <n v="0.03"/>
    <n v="300"/>
    <x v="1"/>
  </r>
  <r>
    <x v="2"/>
    <x v="0"/>
    <s v="USD"/>
    <n v="1427890925"/>
    <n v="1426681325"/>
    <b v="0"/>
    <n v="10"/>
    <b v="0"/>
    <s v="theater/spaces"/>
    <n v="0.57333333333333336"/>
    <n v="43"/>
    <x v="1"/>
  </r>
  <r>
    <x v="2"/>
    <x v="1"/>
    <s v="GBP"/>
    <n v="1464354720"/>
    <n v="1463648360"/>
    <b v="0"/>
    <n v="1"/>
    <b v="0"/>
    <s v="theater/spaces"/>
    <n v="1E-3"/>
    <n v="1"/>
    <x v="1"/>
  </r>
  <r>
    <x v="2"/>
    <x v="11"/>
    <s v="SEK"/>
    <n v="1467473723"/>
    <n v="1465832123"/>
    <b v="0"/>
    <n v="2"/>
    <b v="0"/>
    <s v="theater/spaces"/>
    <n v="3.0999999999999999E-3"/>
    <n v="775"/>
    <x v="1"/>
  </r>
  <r>
    <x v="2"/>
    <x v="0"/>
    <s v="USD"/>
    <n v="1427414732"/>
    <n v="1424826332"/>
    <b v="0"/>
    <n v="1"/>
    <b v="0"/>
    <s v="theater/spaces"/>
    <n v="5.0000000000000001E-4"/>
    <n v="5"/>
    <x v="1"/>
  </r>
  <r>
    <x v="2"/>
    <x v="9"/>
    <s v="EUR"/>
    <n v="1462484196"/>
    <n v="1457303796"/>
    <b v="0"/>
    <n v="10"/>
    <b v="0"/>
    <s v="theater/spaces"/>
    <n v="9.8461538461538464E-5"/>
    <n v="12.8"/>
    <x v="1"/>
  </r>
  <r>
    <x v="1"/>
    <x v="5"/>
    <s v="CAD"/>
    <n v="1411748335"/>
    <n v="1406564335"/>
    <b v="0"/>
    <n v="1"/>
    <b v="0"/>
    <s v="theater/spaces"/>
    <n v="6.6666666666666671E-3"/>
    <n v="10"/>
    <x v="1"/>
  </r>
  <r>
    <x v="1"/>
    <x v="0"/>
    <s v="USD"/>
    <n v="1478733732"/>
    <n v="1478298132"/>
    <b v="0"/>
    <n v="2"/>
    <b v="0"/>
    <s v="theater/spaces"/>
    <n v="0.58291457286432158"/>
    <n v="58"/>
    <x v="1"/>
  </r>
  <r>
    <x v="1"/>
    <x v="0"/>
    <s v="USD"/>
    <n v="1468108198"/>
    <n v="1465516198"/>
    <b v="0"/>
    <n v="348"/>
    <b v="0"/>
    <s v="theater/spaces"/>
    <n v="0.68153600000000003"/>
    <n v="244.80500000000001"/>
    <x v="1"/>
  </r>
  <r>
    <x v="1"/>
    <x v="0"/>
    <s v="USD"/>
    <n v="1422902601"/>
    <n v="1417718601"/>
    <b v="0"/>
    <n v="4"/>
    <b v="0"/>
    <s v="theater/spaces"/>
    <n v="3.2499999999999997E-5"/>
    <n v="6.5"/>
    <x v="1"/>
  </r>
  <r>
    <x v="1"/>
    <x v="0"/>
    <s v="USD"/>
    <n v="1452142672"/>
    <n v="1449550672"/>
    <b v="0"/>
    <n v="0"/>
    <b v="0"/>
    <s v="theater/spaces"/>
    <n v="0"/>
    <n v="0"/>
    <x v="1"/>
  </r>
  <r>
    <x v="1"/>
    <x v="0"/>
    <s v="USD"/>
    <n v="1459121162"/>
    <n v="1456532762"/>
    <b v="0"/>
    <n v="17"/>
    <b v="0"/>
    <s v="theater/spaces"/>
    <n v="4.1599999999999998E-2"/>
    <n v="61.176000000000002"/>
    <x v="1"/>
  </r>
  <r>
    <x v="1"/>
    <x v="0"/>
    <s v="USD"/>
    <n v="1425242029"/>
    <n v="1422650029"/>
    <b v="0"/>
    <n v="0"/>
    <b v="0"/>
    <s v="theater/spaces"/>
    <n v="0"/>
    <n v="0"/>
    <x v="1"/>
  </r>
  <r>
    <x v="3"/>
    <x v="0"/>
    <s v="USD"/>
    <n v="1489690141"/>
    <n v="1487101741"/>
    <b v="0"/>
    <n v="117"/>
    <b v="0"/>
    <s v="theater/plays"/>
    <n v="1.0860666666666667"/>
    <n v="139.239"/>
    <x v="1"/>
  </r>
  <r>
    <x v="3"/>
    <x v="0"/>
    <s v="USD"/>
    <n v="1492542819"/>
    <n v="1489090419"/>
    <b v="0"/>
    <n v="1"/>
    <b v="0"/>
    <s v="theater/plays"/>
    <n v="8.0000000000000002E-3"/>
    <n v="10"/>
    <x v="1"/>
  </r>
  <r>
    <x v="3"/>
    <x v="0"/>
    <s v="USD"/>
    <n v="1492145940"/>
    <n v="1489504916"/>
    <b v="0"/>
    <n v="4"/>
    <b v="0"/>
    <s v="theater/plays"/>
    <n v="3.7499999999999999E-2"/>
    <n v="93.75"/>
    <x v="1"/>
  </r>
  <r>
    <x v="3"/>
    <x v="0"/>
    <s v="USD"/>
    <n v="1491656045"/>
    <n v="1489067645"/>
    <b v="0"/>
    <n v="12"/>
    <b v="0"/>
    <s v="theater/plays"/>
    <n v="0.15731707317073171"/>
    <n v="53.75"/>
    <x v="1"/>
  </r>
  <r>
    <x v="3"/>
    <x v="0"/>
    <s v="USD"/>
    <n v="1492759460"/>
    <n v="1487579060"/>
    <b v="0"/>
    <n v="1"/>
    <b v="0"/>
    <s v="theater/plays"/>
    <n v="3.3333333333333332E-4"/>
    <n v="10"/>
    <x v="1"/>
  </r>
  <r>
    <x v="3"/>
    <x v="1"/>
    <s v="GBP"/>
    <n v="1490358834"/>
    <n v="1487770434"/>
    <b v="0"/>
    <n v="16"/>
    <b v="0"/>
    <s v="theater/plays"/>
    <n v="1.08"/>
    <n v="33.75"/>
    <x v="1"/>
  </r>
  <r>
    <x v="3"/>
    <x v="1"/>
    <s v="GBP"/>
    <n v="1490631419"/>
    <n v="1488820619"/>
    <b v="0"/>
    <n v="12"/>
    <b v="0"/>
    <s v="theater/plays"/>
    <n v="0.22500000000000001"/>
    <n v="18.75"/>
    <x v="1"/>
  </r>
  <r>
    <x v="3"/>
    <x v="0"/>
    <s v="USD"/>
    <n v="1491277121"/>
    <n v="1489376321"/>
    <b v="0"/>
    <n v="7"/>
    <b v="0"/>
    <s v="theater/plays"/>
    <n v="0.20849420849420849"/>
    <n v="23.143000000000001"/>
    <x v="1"/>
  </r>
  <r>
    <x v="3"/>
    <x v="1"/>
    <s v="GBP"/>
    <n v="1491001140"/>
    <n v="1487847954"/>
    <b v="0"/>
    <n v="22"/>
    <b v="0"/>
    <s v="theater/plays"/>
    <n v="1.278"/>
    <n v="29.045000000000002"/>
    <x v="1"/>
  </r>
  <r>
    <x v="3"/>
    <x v="0"/>
    <s v="USD"/>
    <n v="1493838720"/>
    <n v="1489439669"/>
    <b v="0"/>
    <n v="1"/>
    <b v="0"/>
    <s v="theater/plays"/>
    <n v="3.3333333333333333E-2"/>
    <n v="50"/>
    <x v="1"/>
  </r>
  <r>
    <x v="3"/>
    <x v="1"/>
    <s v="GBP"/>
    <n v="1491233407"/>
    <n v="1489591807"/>
    <b v="0"/>
    <n v="0"/>
    <b v="0"/>
    <s v="theater/plays"/>
    <n v="0"/>
    <n v="0"/>
    <x v="1"/>
  </r>
  <r>
    <x v="3"/>
    <x v="14"/>
    <s v="MXN"/>
    <n v="1490416380"/>
    <n v="1487485760"/>
    <b v="0"/>
    <n v="6"/>
    <b v="0"/>
    <s v="theater/plays"/>
    <n v="5.3999999999999999E-2"/>
    <n v="450"/>
    <x v="1"/>
  </r>
  <r>
    <x v="3"/>
    <x v="6"/>
    <s v="EUR"/>
    <n v="1491581703"/>
    <n v="1488993303"/>
    <b v="0"/>
    <n v="4"/>
    <b v="0"/>
    <s v="theater/plays"/>
    <n v="9.5999999999999992E-3"/>
    <n v="24"/>
    <x v="1"/>
  </r>
  <r>
    <x v="3"/>
    <x v="9"/>
    <s v="EUR"/>
    <n v="1492372800"/>
    <n v="1488823488"/>
    <b v="0"/>
    <n v="8"/>
    <b v="0"/>
    <s v="theater/plays"/>
    <n v="0.51600000000000001"/>
    <n v="32.25"/>
    <x v="1"/>
  </r>
  <r>
    <x v="3"/>
    <x v="1"/>
    <s v="GBP"/>
    <n v="1489922339"/>
    <n v="1487333939"/>
    <b v="0"/>
    <n v="3"/>
    <b v="0"/>
    <s v="theater/plays"/>
    <n v="1.6363636363636365E-2"/>
    <n v="15"/>
    <x v="1"/>
  </r>
  <r>
    <x v="3"/>
    <x v="1"/>
    <s v="GBP"/>
    <n v="1491726956"/>
    <n v="1489480556"/>
    <b v="0"/>
    <n v="0"/>
    <b v="0"/>
    <s v="theater/plays"/>
    <n v="0"/>
    <n v="0"/>
    <x v="1"/>
  </r>
  <r>
    <x v="3"/>
    <x v="0"/>
    <s v="USD"/>
    <n v="1489903200"/>
    <n v="1488459307"/>
    <b v="0"/>
    <n v="30"/>
    <b v="0"/>
    <s v="theater/plays"/>
    <n v="0.754"/>
    <n v="251.333"/>
    <x v="1"/>
  </r>
  <r>
    <x v="3"/>
    <x v="0"/>
    <s v="USD"/>
    <n v="1490659134"/>
    <n v="1485478734"/>
    <b v="0"/>
    <n v="0"/>
    <b v="0"/>
    <s v="theater/plays"/>
    <n v="0"/>
    <n v="0"/>
    <x v="1"/>
  </r>
  <r>
    <x v="3"/>
    <x v="14"/>
    <s v="MXN"/>
    <n v="1492356166"/>
    <n v="1488471766"/>
    <b v="0"/>
    <n v="12"/>
    <b v="0"/>
    <s v="theater/plays"/>
    <n v="0.105"/>
    <n v="437.5"/>
    <x v="1"/>
  </r>
  <r>
    <x v="0"/>
    <x v="0"/>
    <s v="USD"/>
    <n v="1415319355"/>
    <n v="1411859755"/>
    <b v="1"/>
    <n v="213"/>
    <b v="1"/>
    <s v="theater/plays"/>
    <n v="1.1752499999999999"/>
    <n v="110.352"/>
    <x v="1"/>
  </r>
  <r>
    <x v="0"/>
    <x v="0"/>
    <s v="USD"/>
    <n v="1412136000"/>
    <n v="1410278284"/>
    <b v="1"/>
    <n v="57"/>
    <b v="1"/>
    <s v="theater/plays"/>
    <n v="1.3116666666666668"/>
    <n v="41.420999999999999"/>
    <x v="1"/>
  </r>
  <r>
    <x v="0"/>
    <x v="0"/>
    <s v="USD"/>
    <n v="1354845600"/>
    <n v="1352766300"/>
    <b v="1"/>
    <n v="25"/>
    <b v="1"/>
    <s v="theater/plays"/>
    <n v="1.04"/>
    <n v="52"/>
    <x v="1"/>
  </r>
  <r>
    <x v="0"/>
    <x v="0"/>
    <s v="USD"/>
    <n v="1295928000"/>
    <n v="1288160403"/>
    <b v="1"/>
    <n v="104"/>
    <b v="1"/>
    <s v="theater/plays"/>
    <n v="1.01"/>
    <n v="33.99"/>
    <x v="1"/>
  </r>
  <r>
    <x v="0"/>
    <x v="0"/>
    <s v="USD"/>
    <n v="1410379774"/>
    <n v="1407787774"/>
    <b v="1"/>
    <n v="34"/>
    <b v="1"/>
    <s v="theater/plays"/>
    <n v="1.004"/>
    <n v="103.35299999999999"/>
    <x v="1"/>
  </r>
  <r>
    <x v="0"/>
    <x v="1"/>
    <s v="GBP"/>
    <n v="1383425367"/>
    <n v="1380833367"/>
    <b v="1"/>
    <n v="67"/>
    <b v="1"/>
    <s v="theater/plays"/>
    <n v="1.0595454545454546"/>
    <n v="34.790999999999997"/>
    <x v="1"/>
  </r>
  <r>
    <x v="0"/>
    <x v="0"/>
    <s v="USD"/>
    <n v="1304225940"/>
    <n v="1301542937"/>
    <b v="1"/>
    <n v="241"/>
    <b v="1"/>
    <s v="theater/plays"/>
    <n v="3.3558333333333334"/>
    <n v="41.774000000000001"/>
    <x v="1"/>
  </r>
  <r>
    <x v="0"/>
    <x v="0"/>
    <s v="USD"/>
    <n v="1333310458"/>
    <n v="1330722058"/>
    <b v="1"/>
    <n v="123"/>
    <b v="1"/>
    <s v="theater/plays"/>
    <n v="1.1292857142857142"/>
    <n v="64.268000000000001"/>
    <x v="1"/>
  </r>
  <r>
    <x v="0"/>
    <x v="1"/>
    <s v="GBP"/>
    <n v="1356004725"/>
    <n v="1353412725"/>
    <b v="1"/>
    <n v="302"/>
    <b v="1"/>
    <s v="theater/plays"/>
    <n v="1.885046"/>
    <n v="31.209"/>
    <x v="1"/>
  </r>
  <r>
    <x v="0"/>
    <x v="0"/>
    <s v="USD"/>
    <n v="1338591144"/>
    <n v="1335567144"/>
    <b v="1"/>
    <n v="89"/>
    <b v="1"/>
    <s v="theater/plays"/>
    <n v="1.0181818181818181"/>
    <n v="62.920999999999999"/>
    <x v="1"/>
  </r>
  <r>
    <x v="0"/>
    <x v="0"/>
    <s v="USD"/>
    <n v="1405746000"/>
    <n v="1404932105"/>
    <b v="1"/>
    <n v="41"/>
    <b v="1"/>
    <s v="theater/plays"/>
    <n v="1.01"/>
    <n v="98.537000000000006"/>
    <x v="1"/>
  </r>
  <r>
    <x v="0"/>
    <x v="0"/>
    <s v="USD"/>
    <n v="1374523752"/>
    <n v="1371931752"/>
    <b v="1"/>
    <n v="69"/>
    <b v="1"/>
    <s v="theater/plays"/>
    <n v="1.1399999999999999"/>
    <n v="82.608999999999995"/>
    <x v="1"/>
  </r>
  <r>
    <x v="0"/>
    <x v="0"/>
    <s v="USD"/>
    <n v="1326927600"/>
    <n v="1323221761"/>
    <b v="1"/>
    <n v="52"/>
    <b v="1"/>
    <s v="theater/plays"/>
    <n v="1.3348133333333334"/>
    <n v="38.503999999999998"/>
    <x v="1"/>
  </r>
  <r>
    <x v="0"/>
    <x v="0"/>
    <s v="USD"/>
    <n v="1407905940"/>
    <n v="1405923687"/>
    <b v="1"/>
    <n v="57"/>
    <b v="1"/>
    <s v="theater/plays"/>
    <n v="1.0153333333333334"/>
    <n v="80.158000000000001"/>
    <x v="1"/>
  </r>
  <r>
    <x v="0"/>
    <x v="1"/>
    <s v="GBP"/>
    <n v="1413377522"/>
    <n v="1410785522"/>
    <b v="1"/>
    <n v="74"/>
    <b v="1"/>
    <s v="theater/plays"/>
    <n v="1.0509999999999999"/>
    <n v="28.405000000000001"/>
    <x v="1"/>
  </r>
  <r>
    <x v="0"/>
    <x v="0"/>
    <s v="USD"/>
    <n v="1404698400"/>
    <n v="1402331262"/>
    <b v="1"/>
    <n v="63"/>
    <b v="1"/>
    <s v="theater/plays"/>
    <n v="1.2715000000000001"/>
    <n v="80.73"/>
    <x v="1"/>
  </r>
  <r>
    <x v="0"/>
    <x v="0"/>
    <s v="USD"/>
    <n v="1402855525"/>
    <n v="1400263525"/>
    <b v="1"/>
    <n v="72"/>
    <b v="1"/>
    <s v="theater/plays"/>
    <n v="1.1115384615384616"/>
    <n v="200.69399999999999"/>
    <x v="1"/>
  </r>
  <r>
    <x v="0"/>
    <x v="0"/>
    <s v="USD"/>
    <n v="1402341615"/>
    <n v="1399490415"/>
    <b v="1"/>
    <n v="71"/>
    <b v="1"/>
    <s v="theater/plays"/>
    <n v="1.0676000000000001"/>
    <n v="37.591999999999999"/>
    <x v="1"/>
  </r>
  <r>
    <x v="0"/>
    <x v="0"/>
    <s v="USD"/>
    <n v="1304395140"/>
    <n v="1302493760"/>
    <b v="1"/>
    <n v="21"/>
    <b v="1"/>
    <s v="theater/plays"/>
    <n v="1.6266666666666667"/>
    <n v="58.094999999999999"/>
    <x v="1"/>
  </r>
  <r>
    <x v="0"/>
    <x v="0"/>
    <s v="USD"/>
    <n v="1416988740"/>
    <n v="1414514153"/>
    <b v="1"/>
    <n v="930"/>
    <b v="1"/>
    <s v="theater/plays"/>
    <n v="1.6022808571428573"/>
    <n v="60.301000000000002"/>
    <x v="1"/>
  </r>
  <r>
    <x v="0"/>
    <x v="0"/>
    <s v="USD"/>
    <n v="1406952781"/>
    <n v="1405743181"/>
    <b v="1"/>
    <n v="55"/>
    <b v="1"/>
    <s v="theater/plays"/>
    <n v="1.1616666666666666"/>
    <n v="63.363999999999997"/>
    <x v="1"/>
  </r>
  <r>
    <x v="0"/>
    <x v="0"/>
    <s v="USD"/>
    <n v="1402696800"/>
    <n v="1399948353"/>
    <b v="1"/>
    <n v="61"/>
    <b v="1"/>
    <s v="theater/plays"/>
    <n v="1.242"/>
    <n v="50.902000000000001"/>
    <x v="1"/>
  </r>
  <r>
    <x v="0"/>
    <x v="0"/>
    <s v="USD"/>
    <n v="1386910740"/>
    <n v="1384364561"/>
    <b v="1"/>
    <n v="82"/>
    <b v="1"/>
    <s v="theater/plays"/>
    <n v="1.030125"/>
    <n v="100.5"/>
    <x v="1"/>
  </r>
  <r>
    <x v="0"/>
    <x v="0"/>
    <s v="USD"/>
    <n v="1404273600"/>
    <n v="1401414944"/>
    <b v="1"/>
    <n v="71"/>
    <b v="1"/>
    <s v="theater/plays"/>
    <n v="1.1225000000000001"/>
    <n v="31.62"/>
    <x v="1"/>
  </r>
  <r>
    <x v="0"/>
    <x v="1"/>
    <s v="GBP"/>
    <n v="1462545358"/>
    <n v="1459953358"/>
    <b v="1"/>
    <n v="117"/>
    <b v="1"/>
    <s v="theater/plays"/>
    <n v="1.0881428571428571"/>
    <n v="65.102999999999994"/>
    <x v="1"/>
  </r>
  <r>
    <x v="0"/>
    <x v="0"/>
    <s v="USD"/>
    <n v="1329240668"/>
    <n v="1326648668"/>
    <b v="1"/>
    <n v="29"/>
    <b v="1"/>
    <s v="theater/plays"/>
    <n v="1.1499999999999999"/>
    <n v="79.31"/>
    <x v="1"/>
  </r>
  <r>
    <x v="0"/>
    <x v="0"/>
    <s v="USD"/>
    <n v="1411765492"/>
    <n v="1409173492"/>
    <b v="1"/>
    <n v="74"/>
    <b v="1"/>
    <s v="theater/plays"/>
    <n v="1.03"/>
    <n v="139.18899999999999"/>
    <x v="1"/>
  </r>
  <r>
    <x v="0"/>
    <x v="0"/>
    <s v="USD"/>
    <n v="1408999508"/>
    <n v="1407789908"/>
    <b v="1"/>
    <n v="23"/>
    <b v="1"/>
    <s v="theater/plays"/>
    <n v="1.0113333333333334"/>
    <n v="131.91300000000001"/>
    <x v="1"/>
  </r>
  <r>
    <x v="0"/>
    <x v="0"/>
    <s v="USD"/>
    <n v="1297977427"/>
    <n v="1292793427"/>
    <b v="1"/>
    <n v="60"/>
    <b v="1"/>
    <s v="theater/plays"/>
    <n v="1.0955999999999999"/>
    <n v="91.3"/>
    <x v="1"/>
  </r>
  <r>
    <x v="0"/>
    <x v="0"/>
    <s v="USD"/>
    <n v="1376838000"/>
    <n v="1374531631"/>
    <b v="1"/>
    <n v="55"/>
    <b v="1"/>
    <s v="theater/plays"/>
    <n v="1.148421052631579"/>
    <n v="39.673000000000002"/>
    <x v="1"/>
  </r>
  <r>
    <x v="0"/>
    <x v="0"/>
    <s v="USD"/>
    <n v="1403366409"/>
    <n v="1400774409"/>
    <b v="1"/>
    <n v="51"/>
    <b v="1"/>
    <s v="theater/plays"/>
    <n v="1.1739999999999999"/>
    <n v="57.548999999999999"/>
    <x v="1"/>
  </r>
  <r>
    <x v="0"/>
    <x v="1"/>
    <s v="GBP"/>
    <n v="1405521075"/>
    <n v="1402929075"/>
    <b v="1"/>
    <n v="78"/>
    <b v="1"/>
    <s v="theater/plays"/>
    <n v="1.7173333333333334"/>
    <n v="33.026000000000003"/>
    <x v="1"/>
  </r>
  <r>
    <x v="0"/>
    <x v="0"/>
    <s v="USD"/>
    <n v="1367859071"/>
    <n v="1365699071"/>
    <b v="1"/>
    <n v="62"/>
    <b v="1"/>
    <s v="theater/plays"/>
    <n v="1.1416238095238094"/>
    <n v="77.335999999999999"/>
    <x v="1"/>
  </r>
  <r>
    <x v="0"/>
    <x v="1"/>
    <s v="GBP"/>
    <n v="1403258049"/>
    <n v="1400666049"/>
    <b v="1"/>
    <n v="45"/>
    <b v="1"/>
    <s v="theater/plays"/>
    <n v="1.1975"/>
    <n v="31.933"/>
    <x v="1"/>
  </r>
  <r>
    <x v="0"/>
    <x v="1"/>
    <s v="GBP"/>
    <n v="1402848000"/>
    <n v="1400570787"/>
    <b v="1"/>
    <n v="15"/>
    <b v="1"/>
    <s v="theater/plays"/>
    <n v="1.0900000000000001"/>
    <n v="36.332999999999998"/>
    <x v="1"/>
  </r>
  <r>
    <x v="0"/>
    <x v="0"/>
    <s v="USD"/>
    <n v="1328029200"/>
    <n v="1323211621"/>
    <b v="1"/>
    <n v="151"/>
    <b v="1"/>
    <s v="theater/plays"/>
    <n v="1.0088571428571429"/>
    <n v="46.768000000000001"/>
    <x v="1"/>
  </r>
  <r>
    <x v="0"/>
    <x v="0"/>
    <s v="USD"/>
    <n v="1377284669"/>
    <n v="1375729469"/>
    <b v="1"/>
    <n v="68"/>
    <b v="1"/>
    <s v="theater/plays"/>
    <n v="1.0900000000000001"/>
    <n v="40.073999999999998"/>
    <x v="1"/>
  </r>
  <r>
    <x v="0"/>
    <x v="0"/>
    <s v="USD"/>
    <n v="1404258631"/>
    <n v="1401666631"/>
    <b v="1"/>
    <n v="46"/>
    <b v="1"/>
    <s v="theater/plays"/>
    <n v="1.0720930232558139"/>
    <n v="100.217"/>
    <x v="1"/>
  </r>
  <r>
    <x v="0"/>
    <x v="1"/>
    <s v="GBP"/>
    <n v="1405553241"/>
    <n v="1404948441"/>
    <b v="1"/>
    <n v="24"/>
    <b v="1"/>
    <s v="theater/plays"/>
    <n v="1"/>
    <n v="41.667000000000002"/>
    <x v="1"/>
  </r>
  <r>
    <x v="0"/>
    <x v="1"/>
    <s v="GBP"/>
    <n v="1410901200"/>
    <n v="1408313438"/>
    <b v="1"/>
    <n v="70"/>
    <b v="1"/>
    <s v="theater/plays"/>
    <n v="1.0218750000000001"/>
    <n v="46.713999999999999"/>
    <x v="1"/>
  </r>
  <r>
    <x v="0"/>
    <x v="0"/>
    <s v="USD"/>
    <n v="1407167973"/>
    <n v="1405439973"/>
    <b v="1"/>
    <n v="244"/>
    <b v="1"/>
    <s v="theater/plays"/>
    <n v="1.1629333333333334"/>
    <n v="71.492000000000004"/>
    <x v="1"/>
  </r>
  <r>
    <x v="2"/>
    <x v="1"/>
    <s v="GBP"/>
    <n v="1433930302"/>
    <n v="1432115902"/>
    <b v="0"/>
    <n v="9"/>
    <b v="0"/>
    <s v="theater/musical"/>
    <n v="0.65"/>
    <n v="14.444000000000001"/>
    <x v="1"/>
  </r>
  <r>
    <x v="2"/>
    <x v="11"/>
    <s v="SEK"/>
    <n v="1432455532"/>
    <n v="1429863532"/>
    <b v="0"/>
    <n v="19"/>
    <b v="0"/>
    <s v="theater/musical"/>
    <n v="0.12327272727272727"/>
    <n v="356.84199999999998"/>
    <x v="1"/>
  </r>
  <r>
    <x v="2"/>
    <x v="5"/>
    <s v="CAD"/>
    <n v="1481258275"/>
    <n v="1478662675"/>
    <b v="0"/>
    <n v="0"/>
    <b v="0"/>
    <s v="theater/musical"/>
    <n v="0"/>
    <n v="0"/>
    <x v="1"/>
  </r>
  <r>
    <x v="2"/>
    <x v="0"/>
    <s v="USD"/>
    <n v="1471370869"/>
    <n v="1466186869"/>
    <b v="0"/>
    <n v="4"/>
    <b v="0"/>
    <s v="theater/musical"/>
    <n v="4.0266666666666666E-2"/>
    <n v="37.75"/>
    <x v="1"/>
  </r>
  <r>
    <x v="2"/>
    <x v="1"/>
    <s v="GBP"/>
    <n v="1425160800"/>
    <n v="1421274859"/>
    <b v="0"/>
    <n v="8"/>
    <b v="0"/>
    <s v="theater/musical"/>
    <n v="1.0200000000000001E-2"/>
    <n v="12.75"/>
    <x v="1"/>
  </r>
  <r>
    <x v="2"/>
    <x v="1"/>
    <s v="GBP"/>
    <n v="1424474056"/>
    <n v="1420586056"/>
    <b v="0"/>
    <n v="24"/>
    <b v="0"/>
    <s v="theater/musical"/>
    <n v="0.1174"/>
    <n v="24.457999999999998"/>
    <x v="1"/>
  </r>
  <r>
    <x v="2"/>
    <x v="0"/>
    <s v="USD"/>
    <n v="1437960598"/>
    <n v="1435368598"/>
    <b v="0"/>
    <n v="0"/>
    <b v="0"/>
    <s v="theater/musical"/>
    <n v="0"/>
    <n v="0"/>
    <x v="1"/>
  </r>
  <r>
    <x v="2"/>
    <x v="0"/>
    <s v="USD"/>
    <n v="1423750542"/>
    <n v="1421158542"/>
    <b v="0"/>
    <n v="39"/>
    <b v="0"/>
    <s v="theater/musical"/>
    <n v="0.59142857142857141"/>
    <n v="53.076999999999998"/>
    <x v="1"/>
  </r>
  <r>
    <x v="2"/>
    <x v="0"/>
    <s v="USD"/>
    <n v="1438437600"/>
    <n v="1433254875"/>
    <b v="0"/>
    <n v="6"/>
    <b v="0"/>
    <s v="theater/musical"/>
    <n v="5.9999999999999995E-4"/>
    <n v="300"/>
    <x v="1"/>
  </r>
  <r>
    <x v="2"/>
    <x v="10"/>
    <s v="NOK"/>
    <n v="1423050618"/>
    <n v="1420458618"/>
    <b v="0"/>
    <n v="4"/>
    <b v="0"/>
    <s v="theater/musical"/>
    <n v="0.1145"/>
    <n v="286.25"/>
    <x v="1"/>
  </r>
  <r>
    <x v="2"/>
    <x v="8"/>
    <s v="DKK"/>
    <n v="1424081477"/>
    <n v="1420798277"/>
    <b v="0"/>
    <n v="3"/>
    <b v="0"/>
    <s v="theater/musical"/>
    <n v="3.6666666666666666E-3"/>
    <n v="36.667000000000002"/>
    <x v="1"/>
  </r>
  <r>
    <x v="2"/>
    <x v="0"/>
    <s v="USD"/>
    <n v="1410037200"/>
    <n v="1407435418"/>
    <b v="0"/>
    <n v="53"/>
    <b v="0"/>
    <s v="theater/musical"/>
    <n v="0.52159999999999995"/>
    <n v="49.207999999999998"/>
    <x v="1"/>
  </r>
  <r>
    <x v="2"/>
    <x v="0"/>
    <s v="USD"/>
    <n v="1461994440"/>
    <n v="1459410101"/>
    <b v="0"/>
    <n v="1"/>
    <b v="0"/>
    <s v="theater/musical"/>
    <n v="2.0000000000000002E-5"/>
    <n v="1"/>
    <x v="1"/>
  </r>
  <r>
    <x v="2"/>
    <x v="1"/>
    <s v="GBP"/>
    <n v="1409509477"/>
    <n v="1407695077"/>
    <b v="0"/>
    <n v="2"/>
    <b v="0"/>
    <s v="theater/musical"/>
    <n v="1.2500000000000001E-2"/>
    <n v="12.5"/>
    <x v="1"/>
  </r>
  <r>
    <x v="2"/>
    <x v="0"/>
    <s v="USD"/>
    <n v="1450072740"/>
    <n v="1445027346"/>
    <b v="0"/>
    <n v="25"/>
    <b v="0"/>
    <s v="theater/musical"/>
    <n v="0.54520000000000002"/>
    <n v="109.04"/>
    <x v="1"/>
  </r>
  <r>
    <x v="2"/>
    <x v="0"/>
    <s v="USD"/>
    <n v="1443224622"/>
    <n v="1440632622"/>
    <b v="0"/>
    <n v="6"/>
    <b v="0"/>
    <s v="theater/musical"/>
    <n v="0.25"/>
    <n v="41.667000000000002"/>
    <x v="1"/>
  </r>
  <r>
    <x v="2"/>
    <x v="0"/>
    <s v="USD"/>
    <n v="1437149640"/>
    <n v="1434558479"/>
    <b v="0"/>
    <n v="0"/>
    <b v="0"/>
    <s v="theater/musical"/>
    <n v="0"/>
    <n v="0"/>
    <x v="1"/>
  </r>
  <r>
    <x v="2"/>
    <x v="1"/>
    <s v="GBP"/>
    <n v="1430470772"/>
    <n v="1427878772"/>
    <b v="0"/>
    <n v="12"/>
    <b v="0"/>
    <s v="theater/musical"/>
    <n v="3.4125000000000003E-2"/>
    <n v="22.75"/>
    <x v="1"/>
  </r>
  <r>
    <x v="2"/>
    <x v="0"/>
    <s v="USD"/>
    <n v="1442644651"/>
    <n v="1440052651"/>
    <b v="0"/>
    <n v="0"/>
    <b v="0"/>
    <s v="theater/musical"/>
    <n v="0"/>
    <n v="0"/>
    <x v="1"/>
  </r>
  <r>
    <x v="2"/>
    <x v="0"/>
    <s v="USD"/>
    <n v="1429767607"/>
    <n v="1424587207"/>
    <b v="0"/>
    <n v="36"/>
    <b v="0"/>
    <s v="theater/musical"/>
    <n v="0.46363636363636362"/>
    <n v="70.832999999999998"/>
    <x v="1"/>
  </r>
  <r>
    <x v="0"/>
    <x v="0"/>
    <s v="USD"/>
    <n v="1406557877"/>
    <n v="1404743477"/>
    <b v="1"/>
    <n v="82"/>
    <b v="1"/>
    <s v="theater/plays"/>
    <n v="1.0349999999999999"/>
    <n v="63.11"/>
    <x v="1"/>
  </r>
  <r>
    <x v="0"/>
    <x v="0"/>
    <s v="USD"/>
    <n v="1403305200"/>
    <n v="1400512658"/>
    <b v="1"/>
    <n v="226"/>
    <b v="1"/>
    <s v="theater/plays"/>
    <n v="1.1932315789473684"/>
    <n v="50.158000000000001"/>
    <x v="1"/>
  </r>
  <r>
    <x v="0"/>
    <x v="0"/>
    <s v="USD"/>
    <n v="1338523140"/>
    <n v="1334442519"/>
    <b v="1"/>
    <n v="60"/>
    <b v="1"/>
    <s v="theater/plays"/>
    <n v="1.2576666666666667"/>
    <n v="62.883000000000003"/>
    <x v="1"/>
  </r>
  <r>
    <x v="0"/>
    <x v="0"/>
    <s v="USD"/>
    <n v="1408068000"/>
    <n v="1405346680"/>
    <b v="1"/>
    <n v="322"/>
    <b v="1"/>
    <s v="theater/plays"/>
    <n v="1.1974347826086957"/>
    <n v="85.531000000000006"/>
    <x v="1"/>
  </r>
  <r>
    <x v="0"/>
    <x v="0"/>
    <s v="USD"/>
    <n v="1407524751"/>
    <n v="1404932751"/>
    <b v="1"/>
    <n v="94"/>
    <b v="1"/>
    <s v="theater/plays"/>
    <n v="1.2625"/>
    <n v="53.722999999999999"/>
    <x v="1"/>
  </r>
  <r>
    <x v="0"/>
    <x v="1"/>
    <s v="GBP"/>
    <n v="1437934759"/>
    <n v="1434478759"/>
    <b v="1"/>
    <n v="47"/>
    <b v="1"/>
    <s v="theater/plays"/>
    <n v="1.0011666666666668"/>
    <n v="127.809"/>
    <x v="1"/>
  </r>
  <r>
    <x v="0"/>
    <x v="1"/>
    <s v="GBP"/>
    <n v="1452038100"/>
    <n v="1448823673"/>
    <b v="1"/>
    <n v="115"/>
    <b v="1"/>
    <s v="theater/plays"/>
    <n v="1.0213333333333334"/>
    <n v="106.574"/>
    <x v="1"/>
  </r>
  <r>
    <x v="0"/>
    <x v="0"/>
    <s v="USD"/>
    <n v="1441857540"/>
    <n v="1438617471"/>
    <b v="1"/>
    <n v="134"/>
    <b v="1"/>
    <s v="theater/plays"/>
    <n v="1.0035142857142858"/>
    <n v="262.11200000000002"/>
    <x v="1"/>
  </r>
  <r>
    <x v="0"/>
    <x v="1"/>
    <s v="GBP"/>
    <n v="1436625000"/>
    <n v="1433934371"/>
    <b v="1"/>
    <n v="35"/>
    <b v="1"/>
    <s v="theater/plays"/>
    <n v="1.0004999999999999"/>
    <n v="57.170999999999999"/>
    <x v="1"/>
  </r>
  <r>
    <x v="0"/>
    <x v="0"/>
    <s v="USD"/>
    <n v="1478264784"/>
    <n v="1475672784"/>
    <b v="1"/>
    <n v="104"/>
    <b v="1"/>
    <s v="theater/plays"/>
    <n v="1.1602222222222223"/>
    <n v="50.201999999999998"/>
    <x v="1"/>
  </r>
  <r>
    <x v="0"/>
    <x v="1"/>
    <s v="GBP"/>
    <n v="1419984000"/>
    <n v="1417132986"/>
    <b v="1"/>
    <n v="184"/>
    <b v="1"/>
    <s v="theater/plays"/>
    <n v="1.0209999999999999"/>
    <n v="66.587000000000003"/>
    <x v="1"/>
  </r>
  <r>
    <x v="0"/>
    <x v="0"/>
    <s v="USD"/>
    <n v="1427063747"/>
    <n v="1424043347"/>
    <b v="1"/>
    <n v="119"/>
    <b v="1"/>
    <s v="theater/plays"/>
    <n v="1.0011000000000001"/>
    <n v="168.25200000000001"/>
    <x v="1"/>
  </r>
  <r>
    <x v="0"/>
    <x v="0"/>
    <s v="USD"/>
    <n v="1489352400"/>
    <n v="1486411204"/>
    <b v="1"/>
    <n v="59"/>
    <b v="1"/>
    <s v="theater/plays"/>
    <n v="1.0084"/>
    <n v="256.37299999999999"/>
    <x v="1"/>
  </r>
  <r>
    <x v="0"/>
    <x v="1"/>
    <s v="GBP"/>
    <n v="1436114603"/>
    <n v="1433090603"/>
    <b v="1"/>
    <n v="113"/>
    <b v="1"/>
    <s v="theater/plays"/>
    <n v="1.0342499999999999"/>
    <n v="36.610999999999997"/>
    <x v="1"/>
  </r>
  <r>
    <x v="0"/>
    <x v="0"/>
    <s v="USD"/>
    <n v="1445722140"/>
    <n v="1443016697"/>
    <b v="1"/>
    <n v="84"/>
    <b v="1"/>
    <s v="theater/plays"/>
    <n v="1.248"/>
    <n v="37.143000000000001"/>
    <x v="1"/>
  </r>
  <r>
    <x v="0"/>
    <x v="0"/>
    <s v="USD"/>
    <n v="1440100976"/>
    <n v="1437508976"/>
    <b v="1"/>
    <n v="74"/>
    <b v="1"/>
    <s v="theater/plays"/>
    <n v="1.0951612903225807"/>
    <n v="45.878"/>
    <x v="1"/>
  </r>
  <r>
    <x v="0"/>
    <x v="0"/>
    <s v="USD"/>
    <n v="1484024400"/>
    <n v="1479932713"/>
    <b v="1"/>
    <n v="216"/>
    <b v="1"/>
    <s v="theater/plays"/>
    <n v="1.0203333333333333"/>
    <n v="141.71299999999999"/>
    <x v="1"/>
  </r>
  <r>
    <x v="0"/>
    <x v="0"/>
    <s v="USD"/>
    <n v="1464987600"/>
    <n v="1463145938"/>
    <b v="1"/>
    <n v="39"/>
    <b v="1"/>
    <s v="theater/plays"/>
    <n v="1.0235000000000001"/>
    <n v="52.487000000000002"/>
    <x v="1"/>
  </r>
  <r>
    <x v="0"/>
    <x v="1"/>
    <s v="GBP"/>
    <n v="1446213612"/>
    <n v="1443621612"/>
    <b v="1"/>
    <n v="21"/>
    <b v="1"/>
    <s v="theater/plays"/>
    <n v="1.0416666666666667"/>
    <n v="59.524000000000001"/>
    <x v="1"/>
  </r>
  <r>
    <x v="0"/>
    <x v="1"/>
    <s v="GBP"/>
    <n v="1484687436"/>
    <n v="1482095436"/>
    <b v="0"/>
    <n v="30"/>
    <b v="1"/>
    <s v="theater/plays"/>
    <n v="1.25"/>
    <n v="50"/>
    <x v="1"/>
  </r>
  <r>
    <x v="0"/>
    <x v="0"/>
    <s v="USD"/>
    <n v="1450328340"/>
    <n v="1447606884"/>
    <b v="1"/>
    <n v="37"/>
    <b v="1"/>
    <s v="theater/plays"/>
    <n v="1.0234285714285714"/>
    <n v="193.62200000000001"/>
    <x v="1"/>
  </r>
  <r>
    <x v="0"/>
    <x v="0"/>
    <s v="USD"/>
    <n v="1416470398"/>
    <n v="1413874798"/>
    <b v="1"/>
    <n v="202"/>
    <b v="1"/>
    <s v="theater/plays"/>
    <n v="1.0786500000000001"/>
    <n v="106.797"/>
    <x v="1"/>
  </r>
  <r>
    <x v="0"/>
    <x v="0"/>
    <s v="USD"/>
    <n v="1412135940"/>
    <n v="1410840126"/>
    <b v="1"/>
    <n v="37"/>
    <b v="1"/>
    <s v="theater/plays"/>
    <n v="1.0988461538461538"/>
    <n v="77.215999999999994"/>
    <x v="1"/>
  </r>
  <r>
    <x v="0"/>
    <x v="0"/>
    <s v="USD"/>
    <n v="1460846347"/>
    <n v="1458254347"/>
    <b v="0"/>
    <n v="28"/>
    <b v="1"/>
    <s v="theater/plays"/>
    <n v="1.61"/>
    <n v="57.5"/>
    <x v="1"/>
  </r>
  <r>
    <x v="0"/>
    <x v="0"/>
    <s v="USD"/>
    <n v="1462334340"/>
    <n v="1459711917"/>
    <b v="1"/>
    <n v="26"/>
    <b v="1"/>
    <s v="theater/plays"/>
    <n v="1.3120000000000001"/>
    <n v="50.462000000000003"/>
    <x v="1"/>
  </r>
  <r>
    <x v="0"/>
    <x v="0"/>
    <s v="USD"/>
    <n v="1488482355"/>
    <n v="1485890355"/>
    <b v="0"/>
    <n v="61"/>
    <b v="1"/>
    <s v="theater/plays"/>
    <n v="1.1879999999999999"/>
    <n v="97.376999999999995"/>
    <x v="1"/>
  </r>
  <r>
    <x v="0"/>
    <x v="1"/>
    <s v="GBP"/>
    <n v="1485991860"/>
    <n v="1483124208"/>
    <b v="0"/>
    <n v="115"/>
    <b v="1"/>
    <s v="theater/plays"/>
    <n v="1.0039275000000001"/>
    <n v="34.918999999999997"/>
    <x v="1"/>
  </r>
  <r>
    <x v="0"/>
    <x v="0"/>
    <s v="USD"/>
    <n v="1467361251"/>
    <n v="1464769251"/>
    <b v="1"/>
    <n v="181"/>
    <b v="1"/>
    <s v="theater/plays"/>
    <n v="1.0320666666666667"/>
    <n v="85.53"/>
    <x v="1"/>
  </r>
  <r>
    <x v="0"/>
    <x v="0"/>
    <s v="USD"/>
    <n v="1482962433"/>
    <n v="1480370433"/>
    <b v="0"/>
    <n v="110"/>
    <b v="1"/>
    <s v="theater/plays"/>
    <n v="1.006"/>
    <n v="182.90899999999999"/>
    <x v="1"/>
  </r>
  <r>
    <x v="0"/>
    <x v="0"/>
    <s v="USD"/>
    <n v="1443499140"/>
    <n v="1441452184"/>
    <b v="1"/>
    <n v="269"/>
    <b v="1"/>
    <s v="theater/plays"/>
    <n v="1.0078754285714286"/>
    <n v="131.136"/>
    <x v="1"/>
  </r>
  <r>
    <x v="0"/>
    <x v="1"/>
    <s v="GBP"/>
    <n v="1435752898"/>
    <n v="1433160898"/>
    <b v="1"/>
    <n v="79"/>
    <b v="1"/>
    <s v="theater/plays"/>
    <n v="1.1232142857142857"/>
    <n v="39.81"/>
    <x v="1"/>
  </r>
  <r>
    <x v="0"/>
    <x v="1"/>
    <s v="GBP"/>
    <n v="1445817540"/>
    <n v="1443665293"/>
    <b v="1"/>
    <n v="104"/>
    <b v="1"/>
    <s v="theater/plays"/>
    <n v="1.0591914022517912"/>
    <n v="59.701999999999998"/>
    <x v="1"/>
  </r>
  <r>
    <x v="0"/>
    <x v="1"/>
    <s v="GBP"/>
    <n v="1487286000"/>
    <n v="1484843948"/>
    <b v="0"/>
    <n v="34"/>
    <b v="1"/>
    <s v="theater/plays"/>
    <n v="1.0056666666666667"/>
    <n v="88.734999999999999"/>
    <x v="1"/>
  </r>
  <r>
    <x v="0"/>
    <x v="0"/>
    <s v="USD"/>
    <n v="1413269940"/>
    <n v="1410421670"/>
    <b v="1"/>
    <n v="167"/>
    <b v="1"/>
    <s v="theater/plays"/>
    <n v="1.1530588235294117"/>
    <n v="58.689"/>
    <x v="1"/>
  </r>
  <r>
    <x v="0"/>
    <x v="0"/>
    <s v="USD"/>
    <n v="1411150092"/>
    <n v="1408558092"/>
    <b v="1"/>
    <n v="183"/>
    <b v="1"/>
    <s v="theater/plays"/>
    <n v="1.273042"/>
    <n v="69.564999999999998"/>
    <x v="1"/>
  </r>
  <r>
    <x v="0"/>
    <x v="0"/>
    <s v="USD"/>
    <n v="1444348800"/>
    <n v="1442283562"/>
    <b v="1"/>
    <n v="71"/>
    <b v="1"/>
    <s v="theater/plays"/>
    <n v="1.028375"/>
    <n v="115.873"/>
    <x v="1"/>
  </r>
  <r>
    <x v="0"/>
    <x v="1"/>
    <s v="GBP"/>
    <n v="1480613982"/>
    <n v="1478018382"/>
    <b v="0"/>
    <n v="69"/>
    <b v="1"/>
    <s v="theater/plays"/>
    <n v="1.0293749999999999"/>
    <n v="23.87"/>
    <x v="1"/>
  </r>
  <r>
    <x v="0"/>
    <x v="0"/>
    <s v="USD"/>
    <n v="1434074400"/>
    <n v="1431354258"/>
    <b v="0"/>
    <n v="270"/>
    <b v="1"/>
    <s v="theater/plays"/>
    <n v="1.043047619047619"/>
    <n v="81.126000000000005"/>
    <x v="1"/>
  </r>
  <r>
    <x v="0"/>
    <x v="0"/>
    <s v="USD"/>
    <n v="1442030340"/>
    <n v="1439551200"/>
    <b v="1"/>
    <n v="193"/>
    <b v="1"/>
    <s v="theater/plays"/>
    <n v="1.1122000000000001"/>
    <n v="57.627000000000002"/>
    <x v="1"/>
  </r>
  <r>
    <x v="0"/>
    <x v="1"/>
    <s v="GBP"/>
    <n v="1436696712"/>
    <n v="1434104712"/>
    <b v="1"/>
    <n v="57"/>
    <b v="1"/>
    <s v="theater/plays"/>
    <n v="1.0586"/>
    <n v="46.43"/>
    <x v="1"/>
  </r>
  <r>
    <x v="0"/>
    <x v="0"/>
    <s v="USD"/>
    <n v="1428178757"/>
    <n v="1425590357"/>
    <b v="1"/>
    <n v="200"/>
    <b v="1"/>
    <s v="theater/plays"/>
    <n v="1.0079166666666666"/>
    <n v="60.475000000000001"/>
    <x v="1"/>
  </r>
  <r>
    <x v="0"/>
    <x v="0"/>
    <s v="USD"/>
    <n v="1434822914"/>
    <n v="1432230914"/>
    <b v="1"/>
    <n v="88"/>
    <b v="1"/>
    <s v="theater/plays"/>
    <n v="1.0492727272727274"/>
    <n v="65.58"/>
    <x v="1"/>
  </r>
  <r>
    <x v="0"/>
    <x v="0"/>
    <s v="USD"/>
    <n v="1415213324"/>
    <n v="1412617724"/>
    <b v="1"/>
    <n v="213"/>
    <b v="1"/>
    <s v="theater/plays"/>
    <n v="1.01552"/>
    <n v="119.19199999999999"/>
    <x v="1"/>
  </r>
  <r>
    <x v="0"/>
    <x v="0"/>
    <s v="USD"/>
    <n v="1434907966"/>
    <n v="1432315966"/>
    <b v="1"/>
    <n v="20"/>
    <b v="1"/>
    <s v="theater/plays"/>
    <n v="1.1073333333333333"/>
    <n v="83.05"/>
    <x v="1"/>
  </r>
  <r>
    <x v="0"/>
    <x v="1"/>
    <s v="GBP"/>
    <n v="1473247240"/>
    <n v="1470655240"/>
    <b v="1"/>
    <n v="50"/>
    <b v="1"/>
    <s v="theater/plays"/>
    <n v="1.2782222222222221"/>
    <n v="57.52"/>
    <x v="1"/>
  </r>
  <r>
    <x v="0"/>
    <x v="0"/>
    <s v="USD"/>
    <n v="1473306300"/>
    <n v="1471701028"/>
    <b v="1"/>
    <n v="115"/>
    <b v="1"/>
    <s v="theater/plays"/>
    <n v="1.0182500000000001"/>
    <n v="177.08699999999999"/>
    <x v="1"/>
  </r>
  <r>
    <x v="0"/>
    <x v="1"/>
    <s v="GBP"/>
    <n v="1427331809"/>
    <n v="1424743409"/>
    <b v="1"/>
    <n v="186"/>
    <b v="1"/>
    <s v="theater/plays"/>
    <n v="1.012576923076923"/>
    <n v="70.772000000000006"/>
    <x v="1"/>
  </r>
  <r>
    <x v="0"/>
    <x v="1"/>
    <s v="GBP"/>
    <n v="1412706375"/>
    <n v="1410114375"/>
    <b v="1"/>
    <n v="18"/>
    <b v="1"/>
    <s v="theater/plays"/>
    <n v="1.75"/>
    <n v="29.167000000000002"/>
    <x v="1"/>
  </r>
  <r>
    <x v="0"/>
    <x v="0"/>
    <s v="USD"/>
    <n v="1433995140"/>
    <n v="1432129577"/>
    <b v="1"/>
    <n v="176"/>
    <b v="1"/>
    <s v="theater/plays"/>
    <n v="1.2806"/>
    <n v="72.760999999999996"/>
    <x v="1"/>
  </r>
  <r>
    <x v="0"/>
    <x v="1"/>
    <s v="GBP"/>
    <n v="1487769952"/>
    <n v="1485177952"/>
    <b v="0"/>
    <n v="41"/>
    <b v="1"/>
    <s v="theater/plays"/>
    <n v="1.0629949999999999"/>
    <n v="51.853000000000002"/>
    <x v="1"/>
  </r>
  <r>
    <x v="0"/>
    <x v="0"/>
    <s v="USD"/>
    <n v="1420751861"/>
    <n v="1418159861"/>
    <b v="1"/>
    <n v="75"/>
    <b v="1"/>
    <s v="theater/plays"/>
    <n v="1.052142857142857"/>
    <n v="98.2"/>
    <x v="1"/>
  </r>
  <r>
    <x v="0"/>
    <x v="0"/>
    <s v="USD"/>
    <n v="1475294340"/>
    <n v="1472753745"/>
    <b v="1"/>
    <n v="97"/>
    <b v="1"/>
    <s v="theater/plays"/>
    <n v="1.0616782608695652"/>
    <n v="251.738"/>
    <x v="1"/>
  </r>
  <r>
    <x v="0"/>
    <x v="0"/>
    <s v="USD"/>
    <n v="1448903318"/>
    <n v="1445875718"/>
    <b v="1"/>
    <n v="73"/>
    <b v="1"/>
    <s v="theater/plays"/>
    <n v="1.0924"/>
    <n v="74.822000000000003"/>
    <x v="1"/>
  </r>
  <r>
    <x v="0"/>
    <x v="0"/>
    <s v="USD"/>
    <n v="1437067476"/>
    <n v="1434475476"/>
    <b v="1"/>
    <n v="49"/>
    <b v="1"/>
    <s v="theater/plays"/>
    <n v="1.0045454545454546"/>
    <n v="67.653000000000006"/>
    <x v="1"/>
  </r>
  <r>
    <x v="0"/>
    <x v="0"/>
    <s v="USD"/>
    <n v="1419220800"/>
    <n v="1416555262"/>
    <b v="1"/>
    <n v="134"/>
    <b v="1"/>
    <s v="theater/plays"/>
    <n v="1.0304098360655738"/>
    <n v="93.813000000000002"/>
    <x v="1"/>
  </r>
  <r>
    <x v="0"/>
    <x v="0"/>
    <s v="USD"/>
    <n v="1446238800"/>
    <n v="1444220588"/>
    <b v="1"/>
    <n v="68"/>
    <b v="1"/>
    <s v="theater/plays"/>
    <n v="1.121664"/>
    <n v="41.238"/>
    <x v="1"/>
  </r>
  <r>
    <x v="0"/>
    <x v="0"/>
    <s v="USD"/>
    <n v="1422482400"/>
    <n v="1421089938"/>
    <b v="1"/>
    <n v="49"/>
    <b v="1"/>
    <s v="theater/plays"/>
    <n v="1.03"/>
    <n v="52.551000000000002"/>
    <x v="1"/>
  </r>
  <r>
    <x v="0"/>
    <x v="17"/>
    <s v="EUR"/>
    <n v="1449162000"/>
    <n v="1446570315"/>
    <b v="1"/>
    <n v="63"/>
    <b v="1"/>
    <s v="theater/plays"/>
    <n v="1.64"/>
    <n v="70.286000000000001"/>
    <x v="1"/>
  </r>
  <r>
    <x v="0"/>
    <x v="0"/>
    <s v="USD"/>
    <n v="1434142800"/>
    <n v="1431435122"/>
    <b v="1"/>
    <n v="163"/>
    <b v="1"/>
    <s v="theater/plays"/>
    <n v="1.3128333333333333"/>
    <n v="48.325000000000003"/>
    <x v="1"/>
  </r>
  <r>
    <x v="0"/>
    <x v="0"/>
    <s v="USD"/>
    <n v="1437156660"/>
    <n v="1434564660"/>
    <b v="1"/>
    <n v="288"/>
    <b v="1"/>
    <s v="theater/plays"/>
    <n v="1.0209999999999999"/>
    <n v="53.177"/>
    <x v="1"/>
  </r>
  <r>
    <x v="0"/>
    <x v="0"/>
    <s v="USD"/>
    <n v="1472074928"/>
    <n v="1470692528"/>
    <b v="1"/>
    <n v="42"/>
    <b v="1"/>
    <s v="theater/plays"/>
    <n v="1.28"/>
    <n v="60.951999999999998"/>
    <x v="1"/>
  </r>
  <r>
    <x v="0"/>
    <x v="1"/>
    <s v="GBP"/>
    <n v="1434452400"/>
    <n v="1431509397"/>
    <b v="1"/>
    <n v="70"/>
    <b v="1"/>
    <s v="theater/plays"/>
    <n v="1.0149999999999999"/>
    <n v="116"/>
    <x v="1"/>
  </r>
  <r>
    <x v="0"/>
    <x v="1"/>
    <s v="GBP"/>
    <n v="1436705265"/>
    <n v="1434113265"/>
    <b v="1"/>
    <n v="30"/>
    <b v="1"/>
    <s v="theater/plays"/>
    <n v="1.0166666666666666"/>
    <n v="61"/>
    <x v="1"/>
  </r>
  <r>
    <x v="0"/>
    <x v="1"/>
    <s v="GBP"/>
    <n v="1414927775"/>
    <n v="1412332175"/>
    <b v="1"/>
    <n v="51"/>
    <b v="1"/>
    <s v="theater/plays"/>
    <n v="1.3"/>
    <n v="38.234999999999999"/>
    <x v="1"/>
  </r>
  <r>
    <x v="0"/>
    <x v="0"/>
    <s v="USD"/>
    <n v="1446814809"/>
    <n v="1444219209"/>
    <b v="1"/>
    <n v="145"/>
    <b v="1"/>
    <s v="theater/plays"/>
    <n v="1.5443"/>
    <n v="106.503"/>
    <x v="1"/>
  </r>
  <r>
    <x v="0"/>
    <x v="0"/>
    <s v="USD"/>
    <n v="1473879600"/>
    <n v="1472498042"/>
    <b v="1"/>
    <n v="21"/>
    <b v="1"/>
    <s v="theater/plays"/>
    <n v="1.0740000000000001"/>
    <n v="204.571"/>
    <x v="1"/>
  </r>
  <r>
    <x v="0"/>
    <x v="0"/>
    <s v="USD"/>
    <n v="1458075600"/>
    <n v="1454259272"/>
    <b v="1"/>
    <n v="286"/>
    <b v="1"/>
    <s v="theater/plays"/>
    <n v="1.0132258064516129"/>
    <n v="54.912999999999997"/>
    <x v="1"/>
  </r>
  <r>
    <x v="0"/>
    <x v="0"/>
    <s v="USD"/>
    <n v="1423456200"/>
    <n v="1421183271"/>
    <b v="1"/>
    <n v="12"/>
    <b v="1"/>
    <s v="theater/plays"/>
    <n v="1.0027777777777778"/>
    <n v="150.417"/>
    <x v="1"/>
  </r>
  <r>
    <x v="0"/>
    <x v="5"/>
    <s v="CAD"/>
    <n v="1459483140"/>
    <n v="1456526879"/>
    <b v="1"/>
    <n v="100"/>
    <b v="1"/>
    <s v="theater/plays"/>
    <n v="1.1684444444444444"/>
    <n v="52.58"/>
    <x v="1"/>
  </r>
  <r>
    <x v="0"/>
    <x v="1"/>
    <s v="GBP"/>
    <n v="1416331406"/>
    <n v="1413735806"/>
    <b v="1"/>
    <n v="100"/>
    <b v="1"/>
    <s v="theater/plays"/>
    <n v="1.0860000000000001"/>
    <n v="54.3"/>
    <x v="1"/>
  </r>
  <r>
    <x v="0"/>
    <x v="1"/>
    <s v="GBP"/>
    <n v="1433017303"/>
    <n v="1430425303"/>
    <b v="1"/>
    <n v="34"/>
    <b v="1"/>
    <s v="theater/plays"/>
    <n v="1.034"/>
    <n v="76.028999999999996"/>
    <x v="1"/>
  </r>
  <r>
    <x v="0"/>
    <x v="0"/>
    <s v="USD"/>
    <n v="1459474059"/>
    <n v="1456885659"/>
    <b v="0"/>
    <n v="63"/>
    <b v="1"/>
    <s v="theater/plays"/>
    <n v="1.1427586206896552"/>
    <n v="105.206"/>
    <x v="1"/>
  </r>
  <r>
    <x v="0"/>
    <x v="0"/>
    <s v="USD"/>
    <n v="1433134800"/>
    <n v="1430158198"/>
    <b v="0"/>
    <n v="30"/>
    <b v="1"/>
    <s v="theater/plays"/>
    <n v="1.03"/>
    <n v="68.667000000000002"/>
    <x v="1"/>
  </r>
  <r>
    <x v="0"/>
    <x v="0"/>
    <s v="USD"/>
    <n v="1441153705"/>
    <n v="1438561705"/>
    <b v="0"/>
    <n v="47"/>
    <b v="1"/>
    <s v="theater/plays"/>
    <n v="1.216"/>
    <n v="129.36199999999999"/>
    <x v="1"/>
  </r>
  <r>
    <x v="0"/>
    <x v="0"/>
    <s v="USD"/>
    <n v="1461904788"/>
    <n v="1458103188"/>
    <b v="0"/>
    <n v="237"/>
    <b v="1"/>
    <s v="theater/plays"/>
    <n v="1.026467741935484"/>
    <n v="134.26400000000001"/>
    <x v="1"/>
  </r>
  <r>
    <x v="0"/>
    <x v="1"/>
    <s v="GBP"/>
    <n v="1455138000"/>
    <n v="1452448298"/>
    <b v="0"/>
    <n v="47"/>
    <b v="1"/>
    <s v="theater/plays"/>
    <n v="1.0475000000000001"/>
    <n v="17.829999999999998"/>
    <x v="1"/>
  </r>
  <r>
    <x v="0"/>
    <x v="0"/>
    <s v="USD"/>
    <n v="1454047140"/>
    <n v="1452546853"/>
    <b v="0"/>
    <n v="15"/>
    <b v="1"/>
    <s v="theater/plays"/>
    <n v="1.016"/>
    <n v="203.2"/>
    <x v="1"/>
  </r>
  <r>
    <x v="0"/>
    <x v="0"/>
    <s v="USD"/>
    <n v="1488258000"/>
    <n v="1485556626"/>
    <b v="0"/>
    <n v="81"/>
    <b v="1"/>
    <s v="theater/plays"/>
    <n v="1.1210242048409682"/>
    <n v="69.185000000000002"/>
    <x v="1"/>
  </r>
  <r>
    <x v="0"/>
    <x v="0"/>
    <s v="USD"/>
    <n v="1471291782"/>
    <n v="1468699782"/>
    <b v="0"/>
    <n v="122"/>
    <b v="1"/>
    <s v="theater/plays"/>
    <n v="1.0176666666666667"/>
    <n v="125.123"/>
    <x v="1"/>
  </r>
  <r>
    <x v="0"/>
    <x v="5"/>
    <s v="CAD"/>
    <n v="1448733628"/>
    <n v="1446573628"/>
    <b v="0"/>
    <n v="34"/>
    <b v="1"/>
    <s v="theater/plays"/>
    <n v="1"/>
    <n v="73.528999999999996"/>
    <x v="1"/>
  </r>
  <r>
    <x v="0"/>
    <x v="1"/>
    <s v="GBP"/>
    <n v="1466463600"/>
    <n v="1463337315"/>
    <b v="0"/>
    <n v="207"/>
    <b v="1"/>
    <s v="theater/plays"/>
    <n v="1.0026489999999999"/>
    <n v="48.436999999999998"/>
    <x v="1"/>
  </r>
  <r>
    <x v="0"/>
    <x v="1"/>
    <s v="GBP"/>
    <n v="1487580602"/>
    <n v="1485161402"/>
    <b v="0"/>
    <n v="25"/>
    <b v="1"/>
    <s v="theater/plays"/>
    <n v="1.3304200000000002"/>
    <n v="26.608000000000001"/>
    <x v="1"/>
  </r>
  <r>
    <x v="0"/>
    <x v="1"/>
    <s v="GBP"/>
    <n v="1489234891"/>
    <n v="1486642891"/>
    <b v="0"/>
    <n v="72"/>
    <b v="1"/>
    <s v="theater/plays"/>
    <n v="1.212"/>
    <n v="33.667000000000002"/>
    <x v="1"/>
  </r>
  <r>
    <x v="0"/>
    <x v="0"/>
    <s v="USD"/>
    <n v="1442462340"/>
    <n v="1439743900"/>
    <b v="0"/>
    <n v="14"/>
    <b v="1"/>
    <s v="theater/plays"/>
    <n v="1.1399999999999999"/>
    <n v="40.713999999999999"/>
    <x v="1"/>
  </r>
  <r>
    <x v="0"/>
    <x v="1"/>
    <s v="GBP"/>
    <n v="1449257348"/>
    <n v="1444069748"/>
    <b v="0"/>
    <n v="15"/>
    <b v="1"/>
    <s v="theater/plays"/>
    <n v="2.8613861386138613"/>
    <n v="19.266999999999999"/>
    <x v="1"/>
  </r>
  <r>
    <x v="0"/>
    <x v="4"/>
    <s v="NZD"/>
    <n v="1488622352"/>
    <n v="1486030352"/>
    <b v="0"/>
    <n v="91"/>
    <b v="1"/>
    <s v="theater/plays"/>
    <n v="1.7044444444444444"/>
    <n v="84.286000000000001"/>
    <x v="1"/>
  </r>
  <r>
    <x v="0"/>
    <x v="1"/>
    <s v="GBP"/>
    <n v="1434459554"/>
    <n v="1431867554"/>
    <b v="0"/>
    <n v="24"/>
    <b v="1"/>
    <s v="theater/plays"/>
    <n v="1.1833333333333333"/>
    <n v="29.582999999999998"/>
    <x v="1"/>
  </r>
  <r>
    <x v="0"/>
    <x v="1"/>
    <s v="GBP"/>
    <n v="1474886229"/>
    <n v="1472294229"/>
    <b v="0"/>
    <n v="27"/>
    <b v="1"/>
    <s v="theater/plays"/>
    <n v="1.0285857142857142"/>
    <n v="26.667000000000002"/>
    <x v="1"/>
  </r>
  <r>
    <x v="0"/>
    <x v="1"/>
    <s v="GBP"/>
    <n v="1448229600"/>
    <n v="1446401372"/>
    <b v="0"/>
    <n v="47"/>
    <b v="1"/>
    <s v="theater/plays"/>
    <n v="1.4406666666666668"/>
    <n v="45.978999999999999"/>
    <x v="1"/>
  </r>
  <r>
    <x v="0"/>
    <x v="1"/>
    <s v="GBP"/>
    <n v="1438037940"/>
    <n v="1436380256"/>
    <b v="0"/>
    <n v="44"/>
    <b v="1"/>
    <s v="theater/plays"/>
    <n v="1.0007272727272727"/>
    <n v="125.09099999999999"/>
    <x v="1"/>
  </r>
  <r>
    <x v="0"/>
    <x v="0"/>
    <s v="USD"/>
    <n v="1442102400"/>
    <n v="1440370768"/>
    <b v="0"/>
    <n v="72"/>
    <b v="1"/>
    <s v="theater/plays"/>
    <n v="1.0173000000000001"/>
    <n v="141.292"/>
    <x v="1"/>
  </r>
  <r>
    <x v="0"/>
    <x v="0"/>
    <s v="USD"/>
    <n v="1444860063"/>
    <n v="1442268063"/>
    <b v="0"/>
    <n v="63"/>
    <b v="1"/>
    <s v="theater/plays"/>
    <n v="1.1619999999999999"/>
    <n v="55.332999999999998"/>
    <x v="1"/>
  </r>
  <r>
    <x v="0"/>
    <x v="0"/>
    <s v="USD"/>
    <n v="1430329862"/>
    <n v="1428515462"/>
    <b v="0"/>
    <n v="88"/>
    <b v="1"/>
    <s v="theater/plays"/>
    <n v="1.3616666666666666"/>
    <n v="46.42"/>
    <x v="1"/>
  </r>
  <r>
    <x v="0"/>
    <x v="0"/>
    <s v="USD"/>
    <n v="1470034740"/>
    <n v="1466185176"/>
    <b v="0"/>
    <n v="70"/>
    <b v="1"/>
    <s v="theater/plays"/>
    <n v="1.3346666666666667"/>
    <n v="57.2"/>
    <x v="1"/>
  </r>
  <r>
    <x v="0"/>
    <x v="3"/>
    <s v="EUR"/>
    <n v="1481099176"/>
    <n v="1478507176"/>
    <b v="0"/>
    <n v="50"/>
    <b v="1"/>
    <s v="theater/plays"/>
    <n v="1.0339285714285715"/>
    <n v="173.7"/>
    <x v="1"/>
  </r>
  <r>
    <x v="0"/>
    <x v="0"/>
    <s v="USD"/>
    <n v="1427553484"/>
    <n v="1424533084"/>
    <b v="0"/>
    <n v="35"/>
    <b v="1"/>
    <s v="theater/plays"/>
    <n v="1.1588888888888889"/>
    <n v="59.6"/>
    <x v="1"/>
  </r>
  <r>
    <x v="0"/>
    <x v="0"/>
    <s v="USD"/>
    <n v="1482418752"/>
    <n v="1479826752"/>
    <b v="0"/>
    <n v="175"/>
    <b v="1"/>
    <s v="theater/plays"/>
    <n v="1.0451666666666666"/>
    <n v="89.585999999999999"/>
    <x v="1"/>
  </r>
  <r>
    <x v="0"/>
    <x v="0"/>
    <s v="USD"/>
    <n v="1438374748"/>
    <n v="1435782748"/>
    <b v="0"/>
    <n v="20"/>
    <b v="1"/>
    <s v="theater/plays"/>
    <n v="1.0202500000000001"/>
    <n v="204.05"/>
    <x v="1"/>
  </r>
  <r>
    <x v="0"/>
    <x v="0"/>
    <s v="USD"/>
    <n v="1465527600"/>
    <n v="1462252542"/>
    <b v="0"/>
    <n v="54"/>
    <b v="1"/>
    <s v="theater/plays"/>
    <n v="1.7533333333333334"/>
    <n v="48.704000000000001"/>
    <x v="1"/>
  </r>
  <r>
    <x v="0"/>
    <x v="0"/>
    <s v="USD"/>
    <n v="1463275339"/>
    <n v="1460683339"/>
    <b v="0"/>
    <n v="20"/>
    <b v="1"/>
    <s v="theater/plays"/>
    <n v="1.0668"/>
    <n v="53.34"/>
    <x v="1"/>
  </r>
  <r>
    <x v="0"/>
    <x v="0"/>
    <s v="USD"/>
    <n v="1460581365"/>
    <n v="1458766965"/>
    <b v="0"/>
    <n v="57"/>
    <b v="1"/>
    <s v="theater/plays"/>
    <n v="1.2228571428571429"/>
    <n v="75.087999999999994"/>
    <x v="1"/>
  </r>
  <r>
    <x v="0"/>
    <x v="1"/>
    <s v="GBP"/>
    <n v="1476632178"/>
    <n v="1473953778"/>
    <b v="0"/>
    <n v="31"/>
    <b v="1"/>
    <s v="theater/plays"/>
    <n v="1.5942857142857143"/>
    <n v="18"/>
    <x v="1"/>
  </r>
  <r>
    <x v="0"/>
    <x v="0"/>
    <s v="USD"/>
    <n v="1444169825"/>
    <n v="1441577825"/>
    <b v="0"/>
    <n v="31"/>
    <b v="1"/>
    <s v="theater/plays"/>
    <n v="1.0007692307692309"/>
    <n v="209.839"/>
    <x v="1"/>
  </r>
  <r>
    <x v="0"/>
    <x v="0"/>
    <s v="USD"/>
    <n v="1445065210"/>
    <n v="1442473210"/>
    <b v="0"/>
    <n v="45"/>
    <b v="1"/>
    <s v="theater/plays"/>
    <n v="1.0984"/>
    <n v="61.021999999999998"/>
    <x v="1"/>
  </r>
  <r>
    <x v="0"/>
    <x v="0"/>
    <s v="USD"/>
    <n v="1478901600"/>
    <n v="1477077946"/>
    <b v="0"/>
    <n v="41"/>
    <b v="1"/>
    <s v="theater/plays"/>
    <n v="1.0004"/>
    <n v="61"/>
    <x v="1"/>
  </r>
  <r>
    <x v="0"/>
    <x v="0"/>
    <s v="USD"/>
    <n v="1453856400"/>
    <n v="1452664317"/>
    <b v="0"/>
    <n v="29"/>
    <b v="1"/>
    <s v="theater/plays"/>
    <n v="1.1605000000000001"/>
    <n v="80.034000000000006"/>
    <x v="1"/>
  </r>
  <r>
    <x v="0"/>
    <x v="1"/>
    <s v="GBP"/>
    <n v="1431115500"/>
    <n v="1428733511"/>
    <b v="0"/>
    <n v="58"/>
    <b v="1"/>
    <s v="theater/plays"/>
    <n v="2.1074999999999999"/>
    <n v="29.068999999999999"/>
    <x v="1"/>
  </r>
  <r>
    <x v="0"/>
    <x v="1"/>
    <s v="GBP"/>
    <n v="1462519041"/>
    <n v="1459927041"/>
    <b v="0"/>
    <n v="89"/>
    <b v="1"/>
    <s v="theater/plays"/>
    <n v="1.1000000000000001"/>
    <n v="49.438000000000002"/>
    <x v="1"/>
  </r>
  <r>
    <x v="0"/>
    <x v="0"/>
    <s v="USD"/>
    <n v="1407506040"/>
    <n v="1404680075"/>
    <b v="0"/>
    <n v="125"/>
    <b v="1"/>
    <s v="theater/plays"/>
    <n v="1.0008673425918038"/>
    <n v="93.977000000000004"/>
    <x v="1"/>
  </r>
  <r>
    <x v="0"/>
    <x v="0"/>
    <s v="USD"/>
    <n v="1465347424"/>
    <n v="1462755424"/>
    <b v="0"/>
    <n v="18"/>
    <b v="1"/>
    <s v="theater/plays"/>
    <n v="1.0619047619047619"/>
    <n v="61.944000000000003"/>
    <x v="1"/>
  </r>
  <r>
    <x v="0"/>
    <x v="5"/>
    <s v="CAD"/>
    <n v="1460341800"/>
    <n v="1456902893"/>
    <b v="0"/>
    <n v="32"/>
    <b v="1"/>
    <s v="theater/plays"/>
    <n v="1.256"/>
    <n v="78.5"/>
    <x v="1"/>
  </r>
  <r>
    <x v="0"/>
    <x v="1"/>
    <s v="GBP"/>
    <n v="1422712986"/>
    <n v="1418824986"/>
    <b v="0"/>
    <n v="16"/>
    <b v="1"/>
    <s v="theater/plays"/>
    <n v="1.08"/>
    <n v="33.75"/>
    <x v="1"/>
  </r>
  <r>
    <x v="0"/>
    <x v="0"/>
    <s v="USD"/>
    <n v="1466557557"/>
    <n v="1463965557"/>
    <b v="0"/>
    <n v="38"/>
    <b v="1"/>
    <s v="theater/plays"/>
    <n v="1.01"/>
    <n v="66.447000000000003"/>
    <x v="1"/>
  </r>
  <r>
    <x v="0"/>
    <x v="0"/>
    <s v="USD"/>
    <n v="1413431940"/>
    <n v="1412216665"/>
    <b v="0"/>
    <n v="15"/>
    <b v="1"/>
    <s v="theater/plays"/>
    <n v="1.0740000000000001"/>
    <n v="35.799999999999997"/>
    <x v="1"/>
  </r>
  <r>
    <x v="0"/>
    <x v="0"/>
    <s v="USD"/>
    <n v="1466567700"/>
    <n v="1464653696"/>
    <b v="0"/>
    <n v="23"/>
    <b v="1"/>
    <s v="theater/plays"/>
    <n v="1.0151515151515151"/>
    <n v="145.65199999999999"/>
    <x v="1"/>
  </r>
  <r>
    <x v="0"/>
    <x v="1"/>
    <s v="GBP"/>
    <n v="1474793208"/>
    <n v="1472201208"/>
    <b v="0"/>
    <n v="49"/>
    <b v="1"/>
    <s v="theater/plays"/>
    <n v="1.2589999999999999"/>
    <n v="25.693999999999999"/>
    <x v="1"/>
  </r>
  <r>
    <x v="0"/>
    <x v="17"/>
    <s v="EUR"/>
    <n v="1465135190"/>
    <n v="1463925590"/>
    <b v="0"/>
    <n v="10"/>
    <b v="1"/>
    <s v="theater/plays"/>
    <n v="1.0166666666666666"/>
    <n v="152.5"/>
    <x v="1"/>
  </r>
  <r>
    <x v="0"/>
    <x v="1"/>
    <s v="GBP"/>
    <n v="1428256277"/>
    <n v="1425235877"/>
    <b v="0"/>
    <n v="15"/>
    <b v="1"/>
    <s v="theater/plays"/>
    <n v="1.125"/>
    <n v="30"/>
    <x v="1"/>
  </r>
  <r>
    <x v="0"/>
    <x v="0"/>
    <s v="USD"/>
    <n v="1425830905"/>
    <n v="1423242505"/>
    <b v="0"/>
    <n v="57"/>
    <b v="1"/>
    <s v="theater/plays"/>
    <n v="1.0137499999999999"/>
    <n v="142.28100000000001"/>
    <x v="1"/>
  </r>
  <r>
    <x v="0"/>
    <x v="1"/>
    <s v="GBP"/>
    <n v="1462697966"/>
    <n v="1460105966"/>
    <b v="0"/>
    <n v="33"/>
    <b v="1"/>
    <s v="theater/plays"/>
    <n v="1.0125"/>
    <n v="24.545000000000002"/>
    <x v="1"/>
  </r>
  <r>
    <x v="0"/>
    <x v="0"/>
    <s v="USD"/>
    <n v="1404522000"/>
    <n v="1404308883"/>
    <b v="0"/>
    <n v="9"/>
    <b v="1"/>
    <s v="theater/plays"/>
    <n v="1.4638888888888888"/>
    <n v="292.77800000000002"/>
    <x v="1"/>
  </r>
  <r>
    <x v="0"/>
    <x v="1"/>
    <s v="GBP"/>
    <n v="1406502000"/>
    <n v="1405583108"/>
    <b v="0"/>
    <n v="26"/>
    <b v="1"/>
    <s v="theater/plays"/>
    <n v="1.1679999999999999"/>
    <n v="44.923000000000002"/>
    <x v="1"/>
  </r>
  <r>
    <x v="0"/>
    <x v="1"/>
    <s v="GBP"/>
    <n v="1427919468"/>
    <n v="1425331068"/>
    <b v="0"/>
    <n v="69"/>
    <b v="1"/>
    <s v="theater/plays"/>
    <n v="1.0626666666666666"/>
    <n v="23.100999999999999"/>
    <x v="1"/>
  </r>
  <r>
    <x v="0"/>
    <x v="0"/>
    <s v="USD"/>
    <n v="1444149886"/>
    <n v="1441125886"/>
    <b v="0"/>
    <n v="65"/>
    <b v="1"/>
    <s v="theater/plays"/>
    <n v="1.0451999999999999"/>
    <n v="80.400000000000006"/>
    <x v="1"/>
  </r>
  <r>
    <x v="0"/>
    <x v="0"/>
    <s v="USD"/>
    <n v="1405802330"/>
    <n v="1403210330"/>
    <b v="0"/>
    <n v="83"/>
    <b v="1"/>
    <s v="theater/plays"/>
    <n v="1"/>
    <n v="72.289000000000001"/>
    <x v="1"/>
  </r>
  <r>
    <x v="0"/>
    <x v="0"/>
    <s v="USD"/>
    <n v="1434384880"/>
    <n v="1432484080"/>
    <b v="0"/>
    <n v="111"/>
    <b v="1"/>
    <s v="theater/plays"/>
    <n v="1.0457142857142858"/>
    <n v="32.972999999999999"/>
    <x v="1"/>
  </r>
  <r>
    <x v="0"/>
    <x v="0"/>
    <s v="USD"/>
    <n v="1438259422"/>
    <n v="1435667422"/>
    <b v="0"/>
    <n v="46"/>
    <b v="1"/>
    <s v="theater/plays"/>
    <n v="1.3862051149573753"/>
    <n v="116.652"/>
    <x v="1"/>
  </r>
  <r>
    <x v="0"/>
    <x v="1"/>
    <s v="GBP"/>
    <n v="1407106800"/>
    <n v="1404749446"/>
    <b v="0"/>
    <n v="63"/>
    <b v="1"/>
    <s v="theater/plays"/>
    <n v="1.0032000000000001"/>
    <n v="79.619"/>
    <x v="1"/>
  </r>
  <r>
    <x v="0"/>
    <x v="1"/>
    <s v="GBP"/>
    <n v="1459845246"/>
    <n v="1457429646"/>
    <b v="0"/>
    <n v="9"/>
    <b v="1"/>
    <s v="theater/plays"/>
    <n v="1"/>
    <n v="27.777999999999999"/>
    <x v="1"/>
  </r>
  <r>
    <x v="0"/>
    <x v="1"/>
    <s v="GBP"/>
    <n v="1412974800"/>
    <n v="1411109167"/>
    <b v="0"/>
    <n v="34"/>
    <b v="1"/>
    <s v="theater/plays"/>
    <n v="1.1020000000000001"/>
    <n v="81.028999999999996"/>
    <x v="1"/>
  </r>
  <r>
    <x v="0"/>
    <x v="0"/>
    <s v="USD"/>
    <n v="1487944080"/>
    <n v="1486129680"/>
    <b v="0"/>
    <n v="112"/>
    <b v="1"/>
    <s v="theater/plays"/>
    <n v="1.0218"/>
    <n v="136.84800000000001"/>
    <x v="1"/>
  </r>
  <r>
    <x v="0"/>
    <x v="0"/>
    <s v="USD"/>
    <n v="1469721518"/>
    <n v="1467129518"/>
    <b v="0"/>
    <n v="47"/>
    <b v="1"/>
    <s v="theater/plays"/>
    <n v="1.0435000000000001"/>
    <n v="177.61699999999999"/>
    <x v="1"/>
  </r>
  <r>
    <x v="0"/>
    <x v="0"/>
    <s v="USD"/>
    <n v="1481066554"/>
    <n v="1478906554"/>
    <b v="0"/>
    <n v="38"/>
    <b v="1"/>
    <s v="theater/plays"/>
    <n v="1.3816666666666666"/>
    <n v="109.07899999999999"/>
    <x v="1"/>
  </r>
  <r>
    <x v="0"/>
    <x v="1"/>
    <s v="GBP"/>
    <n v="1465750800"/>
    <n v="1463771421"/>
    <b v="0"/>
    <n v="28"/>
    <b v="1"/>
    <s v="theater/plays"/>
    <n v="1"/>
    <n v="119.643"/>
    <x v="1"/>
  </r>
  <r>
    <x v="0"/>
    <x v="0"/>
    <s v="USD"/>
    <n v="1427864340"/>
    <n v="1425020810"/>
    <b v="0"/>
    <n v="78"/>
    <b v="1"/>
    <s v="theater/plays"/>
    <n v="1.0166666666666666"/>
    <n v="78.204999999999998"/>
    <x v="1"/>
  </r>
  <r>
    <x v="0"/>
    <x v="1"/>
    <s v="GBP"/>
    <n v="1460553480"/>
    <n v="1458770384"/>
    <b v="0"/>
    <n v="23"/>
    <b v="1"/>
    <s v="theater/plays"/>
    <n v="1.7142857142857142"/>
    <n v="52.173999999999999"/>
    <x v="1"/>
  </r>
  <r>
    <x v="0"/>
    <x v="0"/>
    <s v="USD"/>
    <n v="1409374093"/>
    <n v="1406782093"/>
    <b v="0"/>
    <n v="40"/>
    <b v="1"/>
    <s v="theater/plays"/>
    <n v="1.0144444444444445"/>
    <n v="114.125"/>
    <x v="1"/>
  </r>
  <r>
    <x v="0"/>
    <x v="0"/>
    <s v="USD"/>
    <n v="1429317420"/>
    <n v="1424226768"/>
    <b v="0"/>
    <n v="13"/>
    <b v="1"/>
    <s v="theater/plays"/>
    <n v="1.3"/>
    <n v="50"/>
    <x v="1"/>
  </r>
  <r>
    <x v="0"/>
    <x v="0"/>
    <s v="USD"/>
    <n v="1424910910"/>
    <n v="1424306110"/>
    <b v="0"/>
    <n v="18"/>
    <b v="1"/>
    <s v="theater/plays"/>
    <n v="1.1000000000000001"/>
    <n v="91.667000000000002"/>
    <x v="1"/>
  </r>
  <r>
    <x v="0"/>
    <x v="1"/>
    <s v="GBP"/>
    <n v="1462741200"/>
    <n v="1461503654"/>
    <b v="0"/>
    <n v="22"/>
    <b v="1"/>
    <s v="theater/plays"/>
    <n v="1.1944999999999999"/>
    <n v="108.59099999999999"/>
    <x v="1"/>
  </r>
  <r>
    <x v="0"/>
    <x v="0"/>
    <s v="USD"/>
    <n v="1461988740"/>
    <n v="1459949080"/>
    <b v="0"/>
    <n v="79"/>
    <b v="1"/>
    <s v="theater/plays"/>
    <n v="1.002909090909091"/>
    <n v="69.822999999999993"/>
    <x v="1"/>
  </r>
  <r>
    <x v="0"/>
    <x v="0"/>
    <s v="USD"/>
    <n v="1465837200"/>
    <n v="1463971172"/>
    <b v="0"/>
    <n v="14"/>
    <b v="1"/>
    <s v="theater/plays"/>
    <n v="1.534"/>
    <n v="109.571"/>
    <x v="1"/>
  </r>
  <r>
    <x v="0"/>
    <x v="19"/>
    <s v="EUR"/>
    <n v="1448838000"/>
    <n v="1445791811"/>
    <b v="0"/>
    <n v="51"/>
    <b v="1"/>
    <s v="theater/plays"/>
    <n v="1.0442857142857143"/>
    <n v="71.667000000000002"/>
    <x v="1"/>
  </r>
  <r>
    <x v="0"/>
    <x v="1"/>
    <s v="GBP"/>
    <n v="1406113200"/>
    <n v="1402910965"/>
    <b v="0"/>
    <n v="54"/>
    <b v="1"/>
    <s v="theater/plays"/>
    <n v="1.0109999999999999"/>
    <n v="93.611000000000004"/>
    <x v="1"/>
  </r>
  <r>
    <x v="0"/>
    <x v="1"/>
    <s v="GBP"/>
    <n v="1467414000"/>
    <n v="1462492178"/>
    <b v="0"/>
    <n v="70"/>
    <b v="1"/>
    <s v="theater/plays"/>
    <n v="1.0751999999999999"/>
    <n v="76.8"/>
    <x v="1"/>
  </r>
  <r>
    <x v="0"/>
    <x v="1"/>
    <s v="GBP"/>
    <n v="1462230000"/>
    <n v="1461061350"/>
    <b v="0"/>
    <n v="44"/>
    <b v="1"/>
    <s v="theater/plays"/>
    <n v="3.15"/>
    <n v="35.795000000000002"/>
    <x v="1"/>
  </r>
  <r>
    <x v="0"/>
    <x v="0"/>
    <s v="USD"/>
    <n v="1446091260"/>
    <n v="1443029206"/>
    <b v="0"/>
    <n v="55"/>
    <b v="1"/>
    <s v="theater/plays"/>
    <n v="1.0193333333333334"/>
    <n v="55.6"/>
    <x v="1"/>
  </r>
  <r>
    <x v="0"/>
    <x v="1"/>
    <s v="GBP"/>
    <n v="1462879020"/>
    <n v="1461941527"/>
    <b v="0"/>
    <n v="15"/>
    <b v="1"/>
    <s v="theater/plays"/>
    <n v="1.2628571428571429"/>
    <n v="147.333"/>
    <x v="1"/>
  </r>
  <r>
    <x v="0"/>
    <x v="1"/>
    <s v="GBP"/>
    <n v="1468611272"/>
    <n v="1466019272"/>
    <b v="0"/>
    <n v="27"/>
    <b v="1"/>
    <s v="theater/plays"/>
    <n v="1.014"/>
    <n v="56.332999999999998"/>
    <x v="1"/>
  </r>
  <r>
    <x v="0"/>
    <x v="1"/>
    <s v="GBP"/>
    <n v="1406887310"/>
    <n v="1404295310"/>
    <b v="0"/>
    <n v="21"/>
    <b v="1"/>
    <s v="theater/plays"/>
    <n v="1.01"/>
    <n v="96.19"/>
    <x v="1"/>
  </r>
  <r>
    <x v="0"/>
    <x v="0"/>
    <s v="USD"/>
    <n v="1416385679"/>
    <n v="1413790079"/>
    <b v="0"/>
    <n v="162"/>
    <b v="1"/>
    <s v="theater/plays"/>
    <n v="1.0299"/>
    <n v="63.573999999999998"/>
    <x v="1"/>
  </r>
  <r>
    <x v="0"/>
    <x v="0"/>
    <s v="USD"/>
    <n v="1487985734"/>
    <n v="1484097734"/>
    <b v="0"/>
    <n v="23"/>
    <b v="1"/>
    <s v="theater/plays"/>
    <n v="1.0625"/>
    <n v="184.78299999999999"/>
    <x v="1"/>
  </r>
  <r>
    <x v="0"/>
    <x v="20"/>
    <s v="SGD"/>
    <n v="1481731140"/>
    <n v="1479866343"/>
    <b v="0"/>
    <n v="72"/>
    <b v="1"/>
    <s v="theater/plays"/>
    <n v="1.0137777777777779"/>
    <n v="126.72199999999999"/>
    <x v="1"/>
  </r>
  <r>
    <x v="0"/>
    <x v="0"/>
    <s v="USD"/>
    <n v="1409587140"/>
    <n v="1408062990"/>
    <b v="0"/>
    <n v="68"/>
    <b v="1"/>
    <s v="theater/plays"/>
    <n v="1.1346000000000001"/>
    <n v="83.426000000000002"/>
    <x v="1"/>
  </r>
  <r>
    <x v="0"/>
    <x v="0"/>
    <s v="USD"/>
    <n v="1425704100"/>
    <n v="1424484717"/>
    <b v="0"/>
    <n v="20"/>
    <b v="1"/>
    <s v="theater/plays"/>
    <n v="2.1800000000000002"/>
    <n v="54.5"/>
    <x v="1"/>
  </r>
  <r>
    <x v="0"/>
    <x v="0"/>
    <s v="USD"/>
    <n v="1408464000"/>
    <n v="1406831445"/>
    <b v="0"/>
    <n v="26"/>
    <b v="1"/>
    <s v="theater/plays"/>
    <n v="1.0141935483870967"/>
    <n v="302.30799999999999"/>
    <x v="1"/>
  </r>
  <r>
    <x v="0"/>
    <x v="1"/>
    <s v="GBP"/>
    <n v="1458075600"/>
    <n v="1456183649"/>
    <b v="0"/>
    <n v="72"/>
    <b v="1"/>
    <s v="theater/plays"/>
    <n v="1.0593333333333332"/>
    <n v="44.139000000000003"/>
    <x v="1"/>
  </r>
  <r>
    <x v="0"/>
    <x v="0"/>
    <s v="USD"/>
    <n v="1449973592"/>
    <n v="1447381592"/>
    <b v="0"/>
    <n v="3"/>
    <b v="1"/>
    <s v="theater/plays"/>
    <n v="1.04"/>
    <n v="866.66700000000003"/>
    <x v="1"/>
  </r>
  <r>
    <x v="0"/>
    <x v="0"/>
    <s v="USD"/>
    <n v="1431481037"/>
    <n v="1428889037"/>
    <b v="0"/>
    <n v="18"/>
    <b v="1"/>
    <s v="theater/plays"/>
    <n v="2.21"/>
    <n v="61.389000000000003"/>
    <x v="1"/>
  </r>
  <r>
    <x v="0"/>
    <x v="1"/>
    <s v="GBP"/>
    <n v="1438467894"/>
    <n v="1436307894"/>
    <b v="0"/>
    <n v="30"/>
    <b v="1"/>
    <s v="theater/plays"/>
    <n v="1.1866666666666668"/>
    <n v="29.667000000000002"/>
    <x v="1"/>
  </r>
  <r>
    <x v="0"/>
    <x v="0"/>
    <s v="USD"/>
    <n v="1420088400"/>
    <n v="1416977259"/>
    <b v="0"/>
    <n v="23"/>
    <b v="1"/>
    <s v="theater/plays"/>
    <n v="1.046"/>
    <n v="45.478000000000002"/>
    <x v="1"/>
  </r>
  <r>
    <x v="0"/>
    <x v="17"/>
    <s v="EUR"/>
    <n v="1484441980"/>
    <n v="1479257980"/>
    <b v="0"/>
    <n v="54"/>
    <b v="1"/>
    <s v="theater/plays"/>
    <n v="1.0389999999999999"/>
    <n v="96.203999999999994"/>
    <x v="1"/>
  </r>
  <r>
    <x v="0"/>
    <x v="0"/>
    <s v="USD"/>
    <n v="1481961600"/>
    <n v="1479283285"/>
    <b v="0"/>
    <n v="26"/>
    <b v="1"/>
    <s v="theater/plays"/>
    <n v="1.1773333333333333"/>
    <n v="67.923000000000002"/>
    <x v="1"/>
  </r>
  <r>
    <x v="0"/>
    <x v="0"/>
    <s v="USD"/>
    <n v="1449089965"/>
    <n v="1446670765"/>
    <b v="0"/>
    <n v="9"/>
    <b v="1"/>
    <s v="theater/plays"/>
    <n v="1.385"/>
    <n v="30.777999999999999"/>
    <x v="1"/>
  </r>
  <r>
    <x v="0"/>
    <x v="0"/>
    <s v="USD"/>
    <n v="1408942740"/>
    <n v="1407157756"/>
    <b v="0"/>
    <n v="27"/>
    <b v="1"/>
    <s v="theater/plays"/>
    <n v="1.0349999999999999"/>
    <n v="38.332999999999998"/>
    <x v="1"/>
  </r>
  <r>
    <x v="0"/>
    <x v="1"/>
    <s v="GBP"/>
    <n v="1437235200"/>
    <n v="1435177840"/>
    <b v="0"/>
    <n v="30"/>
    <b v="1"/>
    <s v="theater/plays"/>
    <n v="1.0024999999999999"/>
    <n v="66.832999999999998"/>
    <x v="1"/>
  </r>
  <r>
    <x v="0"/>
    <x v="5"/>
    <s v="CAD"/>
    <n v="1446053616"/>
    <n v="1443461616"/>
    <b v="0"/>
    <n v="52"/>
    <b v="1"/>
    <s v="theater/plays"/>
    <n v="1.0657142857142856"/>
    <n v="71.730999999999995"/>
    <x v="1"/>
  </r>
  <r>
    <x v="0"/>
    <x v="1"/>
    <s v="GBP"/>
    <n v="1400423973"/>
    <n v="1399387173"/>
    <b v="0"/>
    <n v="17"/>
    <b v="1"/>
    <s v="theater/plays"/>
    <n v="1"/>
    <n v="176.471"/>
    <x v="1"/>
  </r>
  <r>
    <x v="0"/>
    <x v="0"/>
    <s v="USD"/>
    <n v="1429976994"/>
    <n v="1424796594"/>
    <b v="0"/>
    <n v="19"/>
    <b v="1"/>
    <s v="theater/plays"/>
    <n v="1.0001249999999999"/>
    <n v="421.10500000000002"/>
    <x v="1"/>
  </r>
  <r>
    <x v="0"/>
    <x v="1"/>
    <s v="GBP"/>
    <n v="1426870560"/>
    <n v="1424280899"/>
    <b v="0"/>
    <n v="77"/>
    <b v="1"/>
    <s v="theater/plays"/>
    <n v="1.0105"/>
    <n v="104.98699999999999"/>
    <x v="1"/>
  </r>
  <r>
    <x v="0"/>
    <x v="1"/>
    <s v="GBP"/>
    <n v="1409490480"/>
    <n v="1407400306"/>
    <b v="0"/>
    <n v="21"/>
    <b v="1"/>
    <s v="theater/plays"/>
    <n v="1.0763636363636364"/>
    <n v="28.19"/>
    <x v="1"/>
  </r>
  <r>
    <x v="0"/>
    <x v="1"/>
    <s v="GBP"/>
    <n v="1440630000"/>
    <n v="1439122800"/>
    <b v="0"/>
    <n v="38"/>
    <b v="1"/>
    <s v="theater/plays"/>
    <n v="1.0365"/>
    <n v="54.552999999999997"/>
    <x v="1"/>
  </r>
  <r>
    <x v="0"/>
    <x v="0"/>
    <s v="USD"/>
    <n v="1417305178"/>
    <n v="1414277578"/>
    <b v="0"/>
    <n v="28"/>
    <b v="1"/>
    <s v="theater/plays"/>
    <n v="1.0443333333333333"/>
    <n v="111.893"/>
    <x v="1"/>
  </r>
  <r>
    <x v="0"/>
    <x v="0"/>
    <s v="USD"/>
    <n v="1426044383"/>
    <n v="1423455983"/>
    <b v="0"/>
    <n v="48"/>
    <b v="1"/>
    <s v="theater/plays"/>
    <n v="1.0225"/>
    <n v="85.207999999999998"/>
    <x v="1"/>
  </r>
  <r>
    <x v="0"/>
    <x v="1"/>
    <s v="GBP"/>
    <n v="1470092340"/>
    <n v="1467973256"/>
    <b v="0"/>
    <n v="46"/>
    <b v="1"/>
    <s v="theater/plays"/>
    <n v="1.0074285714285713"/>
    <n v="76.652000000000001"/>
    <x v="1"/>
  </r>
  <r>
    <x v="0"/>
    <x v="0"/>
    <s v="USD"/>
    <n v="1466707620"/>
    <n v="1464979620"/>
    <b v="0"/>
    <n v="30"/>
    <b v="1"/>
    <s v="theater/plays"/>
    <n v="1.1171428571428572"/>
    <n v="65.167000000000002"/>
    <x v="1"/>
  </r>
  <r>
    <x v="0"/>
    <x v="0"/>
    <s v="USD"/>
    <n v="1448074800"/>
    <n v="1444874768"/>
    <b v="0"/>
    <n v="64"/>
    <b v="1"/>
    <s v="theater/plays"/>
    <n v="1.0001100000000001"/>
    <n v="93.76"/>
    <x v="1"/>
  </r>
  <r>
    <x v="0"/>
    <x v="0"/>
    <s v="USD"/>
    <n v="1418244552"/>
    <n v="1415652552"/>
    <b v="0"/>
    <n v="15"/>
    <b v="1"/>
    <s v="theater/plays"/>
    <n v="1"/>
    <n v="133.333"/>
    <x v="1"/>
  </r>
  <r>
    <x v="0"/>
    <x v="0"/>
    <s v="USD"/>
    <n v="1417620506"/>
    <n v="1415028506"/>
    <b v="0"/>
    <n v="41"/>
    <b v="1"/>
    <s v="theater/plays"/>
    <n v="1.05"/>
    <n v="51.22"/>
    <x v="1"/>
  </r>
  <r>
    <x v="0"/>
    <x v="0"/>
    <s v="USD"/>
    <n v="1418581088"/>
    <n v="1415125088"/>
    <b v="0"/>
    <n v="35"/>
    <b v="1"/>
    <s v="theater/plays"/>
    <n v="1.1686666666666667"/>
    <n v="100.17100000000001"/>
    <x v="1"/>
  </r>
  <r>
    <x v="0"/>
    <x v="1"/>
    <s v="GBP"/>
    <n v="1434625441"/>
    <n v="1432033441"/>
    <b v="0"/>
    <n v="45"/>
    <b v="1"/>
    <s v="theater/plays"/>
    <n v="1.038"/>
    <n v="34.6"/>
    <x v="1"/>
  </r>
  <r>
    <x v="0"/>
    <x v="0"/>
    <s v="USD"/>
    <n v="1464960682"/>
    <n v="1462368682"/>
    <b v="0"/>
    <n v="62"/>
    <b v="1"/>
    <s v="theater/plays"/>
    <n v="1.145"/>
    <n v="184.67699999999999"/>
    <x v="1"/>
  </r>
  <r>
    <x v="0"/>
    <x v="0"/>
    <s v="USD"/>
    <n v="1405017345"/>
    <n v="1403721345"/>
    <b v="0"/>
    <n v="22"/>
    <b v="1"/>
    <s v="theater/plays"/>
    <n v="1.024"/>
    <n v="69.817999999999998"/>
    <x v="1"/>
  </r>
  <r>
    <x v="0"/>
    <x v="0"/>
    <s v="USD"/>
    <n v="1407536880"/>
    <n v="1404997548"/>
    <b v="0"/>
    <n v="18"/>
    <b v="1"/>
    <s v="theater/plays"/>
    <n v="2.23"/>
    <n v="61.944000000000003"/>
    <x v="1"/>
  </r>
  <r>
    <x v="0"/>
    <x v="1"/>
    <s v="GBP"/>
    <n v="1462565855"/>
    <n v="1458245855"/>
    <b v="0"/>
    <n v="12"/>
    <b v="1"/>
    <s v="theater/plays"/>
    <n v="1"/>
    <n v="41.667000000000002"/>
    <x v="1"/>
  </r>
  <r>
    <x v="0"/>
    <x v="0"/>
    <s v="USD"/>
    <n v="1415234760"/>
    <n v="1413065230"/>
    <b v="0"/>
    <n v="44"/>
    <b v="1"/>
    <s v="theater/plays"/>
    <n v="1.0580000000000001"/>
    <n v="36.067999999999998"/>
    <x v="1"/>
  </r>
  <r>
    <x v="0"/>
    <x v="1"/>
    <s v="GBP"/>
    <n v="1406470645"/>
    <n v="1403878645"/>
    <b v="0"/>
    <n v="27"/>
    <b v="1"/>
    <s v="theater/plays"/>
    <n v="1.4236363636363636"/>
    <n v="29"/>
    <x v="1"/>
  </r>
  <r>
    <x v="0"/>
    <x v="1"/>
    <s v="GBP"/>
    <n v="1433009400"/>
    <n v="1431795944"/>
    <b v="0"/>
    <n v="38"/>
    <b v="1"/>
    <s v="theater/plays"/>
    <n v="1.84"/>
    <n v="24.210999999999999"/>
    <x v="1"/>
  </r>
  <r>
    <x v="0"/>
    <x v="0"/>
    <s v="USD"/>
    <n v="1401595140"/>
    <n v="1399286589"/>
    <b v="0"/>
    <n v="28"/>
    <b v="1"/>
    <s v="theater/plays"/>
    <n v="1.0433333333333332"/>
    <n v="55.893000000000001"/>
    <x v="1"/>
  </r>
  <r>
    <x v="0"/>
    <x v="1"/>
    <s v="GBP"/>
    <n v="1455832800"/>
    <n v="1452338929"/>
    <b v="0"/>
    <n v="24"/>
    <b v="1"/>
    <s v="theater/plays"/>
    <n v="1.1200000000000001"/>
    <n v="11.667"/>
    <x v="1"/>
  </r>
  <r>
    <x v="0"/>
    <x v="0"/>
    <s v="USD"/>
    <n v="1416589200"/>
    <n v="1414605776"/>
    <b v="0"/>
    <n v="65"/>
    <b v="1"/>
    <s v="theater/plays"/>
    <n v="1.1107499999999999"/>
    <n v="68.353999999999999"/>
    <x v="1"/>
  </r>
  <r>
    <x v="0"/>
    <x v="1"/>
    <s v="GBP"/>
    <n v="1424556325"/>
    <n v="1421964325"/>
    <b v="0"/>
    <n v="46"/>
    <b v="1"/>
    <s v="theater/plays"/>
    <n v="1.0375000000000001"/>
    <n v="27.065000000000001"/>
    <x v="1"/>
  </r>
  <r>
    <x v="0"/>
    <x v="0"/>
    <s v="USD"/>
    <n v="1409266414"/>
    <n v="1405378414"/>
    <b v="0"/>
    <n v="85"/>
    <b v="1"/>
    <s v="theater/plays"/>
    <n v="1.0041"/>
    <n v="118.129"/>
    <x v="1"/>
  </r>
  <r>
    <x v="0"/>
    <x v="1"/>
    <s v="GBP"/>
    <n v="1438968146"/>
    <n v="1436376146"/>
    <b v="0"/>
    <n v="66"/>
    <b v="1"/>
    <s v="theater/plays"/>
    <n v="1.0186206896551724"/>
    <n v="44.758000000000003"/>
    <x v="1"/>
  </r>
  <r>
    <x v="0"/>
    <x v="0"/>
    <s v="USD"/>
    <n v="1447295460"/>
    <n v="1444747843"/>
    <b v="0"/>
    <n v="165"/>
    <b v="1"/>
    <s v="theater/plays"/>
    <n v="1.0976666666666666"/>
    <n v="99.787999999999997"/>
    <x v="1"/>
  </r>
  <r>
    <x v="0"/>
    <x v="1"/>
    <s v="GBP"/>
    <n v="1435230324"/>
    <n v="1432638324"/>
    <b v="0"/>
    <n v="17"/>
    <b v="1"/>
    <s v="theater/plays"/>
    <n v="1"/>
    <n v="117.64700000000001"/>
    <x v="1"/>
  </r>
  <r>
    <x v="0"/>
    <x v="0"/>
    <s v="USD"/>
    <n v="1434542702"/>
    <n v="1432814702"/>
    <b v="0"/>
    <n v="3"/>
    <b v="1"/>
    <s v="theater/plays"/>
    <n v="1.22"/>
    <n v="203.333"/>
    <x v="1"/>
  </r>
  <r>
    <x v="0"/>
    <x v="1"/>
    <s v="GBP"/>
    <n v="1456876740"/>
    <n v="1455063886"/>
    <b v="0"/>
    <n v="17"/>
    <b v="1"/>
    <s v="theater/plays"/>
    <n v="1.3757142857142857"/>
    <n v="28.324000000000002"/>
    <x v="1"/>
  </r>
  <r>
    <x v="0"/>
    <x v="0"/>
    <s v="USD"/>
    <n v="1405511376"/>
    <n v="1401623376"/>
    <b v="0"/>
    <n v="91"/>
    <b v="1"/>
    <s v="theater/plays"/>
    <n v="1.0031000000000001"/>
    <n v="110.23099999999999"/>
    <x v="1"/>
  </r>
  <r>
    <x v="0"/>
    <x v="1"/>
    <s v="GBP"/>
    <n v="1404641289"/>
    <n v="1402049289"/>
    <b v="0"/>
    <n v="67"/>
    <b v="1"/>
    <s v="theater/plays"/>
    <n v="1.071"/>
    <n v="31.97"/>
    <x v="1"/>
  </r>
  <r>
    <x v="0"/>
    <x v="0"/>
    <s v="USD"/>
    <n v="1405727304"/>
    <n v="1403135304"/>
    <b v="0"/>
    <n v="18"/>
    <b v="1"/>
    <s v="theater/plays"/>
    <n v="2.11"/>
    <n v="58.610999999999997"/>
    <x v="1"/>
  </r>
  <r>
    <x v="0"/>
    <x v="1"/>
    <s v="GBP"/>
    <n v="1469998680"/>
    <n v="1466710358"/>
    <b v="0"/>
    <n v="21"/>
    <b v="1"/>
    <s v="theater/plays"/>
    <n v="1.236"/>
    <n v="29.428999999999998"/>
    <x v="1"/>
  </r>
  <r>
    <x v="0"/>
    <x v="0"/>
    <s v="USD"/>
    <n v="1465196400"/>
    <n v="1462841990"/>
    <b v="0"/>
    <n v="40"/>
    <b v="1"/>
    <s v="theater/plays"/>
    <n v="1.085"/>
    <n v="81.375"/>
    <x v="1"/>
  </r>
  <r>
    <x v="0"/>
    <x v="0"/>
    <s v="USD"/>
    <n v="1444264372"/>
    <n v="1442536372"/>
    <b v="0"/>
    <n v="78"/>
    <b v="1"/>
    <s v="theater/plays"/>
    <n v="1.0356666666666667"/>
    <n v="199.167"/>
    <x v="1"/>
  </r>
  <r>
    <x v="0"/>
    <x v="1"/>
    <s v="GBP"/>
    <n v="1411858862"/>
    <n v="1409266862"/>
    <b v="0"/>
    <n v="26"/>
    <b v="1"/>
    <s v="theater/plays"/>
    <n v="1"/>
    <n v="115.38500000000001"/>
    <x v="1"/>
  </r>
  <r>
    <x v="0"/>
    <x v="0"/>
    <s v="USD"/>
    <n v="1425099540"/>
    <n v="1424280938"/>
    <b v="0"/>
    <n v="14"/>
    <b v="1"/>
    <s v="theater/plays"/>
    <n v="1.3"/>
    <n v="46.429000000000002"/>
    <x v="1"/>
  </r>
  <r>
    <x v="0"/>
    <x v="0"/>
    <s v="USD"/>
    <n v="1480579140"/>
    <n v="1478030325"/>
    <b v="0"/>
    <n v="44"/>
    <b v="1"/>
    <s v="theater/plays"/>
    <n v="1.0349999999999999"/>
    <n v="70.567999999999998"/>
    <x v="1"/>
  </r>
  <r>
    <x v="0"/>
    <x v="0"/>
    <s v="USD"/>
    <n v="1460935800"/>
    <n v="1459999656"/>
    <b v="0"/>
    <n v="9"/>
    <b v="1"/>
    <s v="theater/plays"/>
    <n v="1"/>
    <n v="22.222000000000001"/>
    <x v="1"/>
  </r>
  <r>
    <x v="0"/>
    <x v="1"/>
    <s v="GBP"/>
    <n v="1429813800"/>
    <n v="1427363645"/>
    <b v="0"/>
    <n v="30"/>
    <b v="1"/>
    <s v="theater/plays"/>
    <n v="1.196"/>
    <n v="159.46700000000001"/>
    <x v="1"/>
  </r>
  <r>
    <x v="0"/>
    <x v="0"/>
    <s v="USD"/>
    <n v="1414284180"/>
    <n v="1410558948"/>
    <b v="0"/>
    <n v="45"/>
    <b v="1"/>
    <s v="theater/plays"/>
    <n v="1.0000058823529412"/>
    <n v="37.777999999999999"/>
    <x v="1"/>
  </r>
  <r>
    <x v="0"/>
    <x v="0"/>
    <s v="USD"/>
    <n v="1400875307"/>
    <n v="1398283307"/>
    <b v="0"/>
    <n v="56"/>
    <b v="1"/>
    <s v="theater/plays"/>
    <n v="1.00875"/>
    <n v="72.054000000000002"/>
    <x v="1"/>
  </r>
  <r>
    <x v="0"/>
    <x v="17"/>
    <s v="EUR"/>
    <n v="1459978200"/>
    <n v="1458416585"/>
    <b v="0"/>
    <n v="46"/>
    <b v="1"/>
    <s v="theater/plays"/>
    <n v="1.0654545454545454"/>
    <n v="63.695999999999998"/>
    <x v="1"/>
  </r>
  <r>
    <x v="0"/>
    <x v="1"/>
    <s v="GBP"/>
    <n v="1455408000"/>
    <n v="1454638202"/>
    <b v="0"/>
    <n v="34"/>
    <b v="1"/>
    <s v="theater/plays"/>
    <n v="1.38"/>
    <n v="28.411999999999999"/>
    <x v="1"/>
  </r>
  <r>
    <x v="0"/>
    <x v="0"/>
    <s v="USD"/>
    <n v="1425495563"/>
    <n v="1422903563"/>
    <b v="0"/>
    <n v="98"/>
    <b v="1"/>
    <s v="theater/plays"/>
    <n v="1.0115000000000001"/>
    <n v="103.214"/>
    <x v="1"/>
  </r>
  <r>
    <x v="0"/>
    <x v="1"/>
    <s v="GBP"/>
    <n v="1450051200"/>
    <n v="1447594176"/>
    <b v="0"/>
    <n v="46"/>
    <b v="1"/>
    <s v="theater/plays"/>
    <n v="1.091"/>
    <n v="71.152000000000001"/>
    <x v="1"/>
  </r>
  <r>
    <x v="0"/>
    <x v="0"/>
    <s v="USD"/>
    <n v="1429912341"/>
    <n v="1427320341"/>
    <b v="0"/>
    <n v="10"/>
    <b v="1"/>
    <s v="theater/plays"/>
    <n v="1.4"/>
    <n v="35"/>
    <x v="1"/>
  </r>
  <r>
    <x v="0"/>
    <x v="0"/>
    <s v="USD"/>
    <n v="1423119540"/>
    <n v="1421252084"/>
    <b v="0"/>
    <n v="76"/>
    <b v="1"/>
    <s v="theater/plays"/>
    <n v="1.0358333333333334"/>
    <n v="81.775999999999996"/>
    <x v="1"/>
  </r>
  <r>
    <x v="0"/>
    <x v="0"/>
    <s v="USD"/>
    <n v="1412434136"/>
    <n v="1409669336"/>
    <b v="0"/>
    <n v="104"/>
    <b v="1"/>
    <s v="theater/plays"/>
    <n v="1.0297033333333332"/>
    <n v="297.02999999999997"/>
    <x v="1"/>
  </r>
  <r>
    <x v="0"/>
    <x v="0"/>
    <s v="USD"/>
    <n v="1411264800"/>
    <n v="1409620903"/>
    <b v="0"/>
    <n v="87"/>
    <b v="1"/>
    <s v="theater/plays"/>
    <n v="1.0813333333333333"/>
    <n v="46.609000000000002"/>
    <x v="1"/>
  </r>
  <r>
    <x v="0"/>
    <x v="1"/>
    <s v="GBP"/>
    <n v="1404314952"/>
    <n v="1401722952"/>
    <b v="0"/>
    <n v="29"/>
    <b v="1"/>
    <s v="theater/plays"/>
    <n v="1"/>
    <n v="51.723999999999997"/>
    <x v="1"/>
  </r>
  <r>
    <x v="0"/>
    <x v="1"/>
    <s v="GBP"/>
    <n v="1425142800"/>
    <n v="1422983847"/>
    <b v="0"/>
    <n v="51"/>
    <b v="1"/>
    <s v="theater/plays"/>
    <n v="1.0275000000000001"/>
    <n v="40.293999999999997"/>
    <x v="1"/>
  </r>
  <r>
    <x v="0"/>
    <x v="1"/>
    <s v="GBP"/>
    <n v="1478046661"/>
    <n v="1476837061"/>
    <b v="0"/>
    <n v="12"/>
    <b v="1"/>
    <s v="theater/plays"/>
    <n v="1.3"/>
    <n v="16.25"/>
    <x v="1"/>
  </r>
  <r>
    <x v="0"/>
    <x v="1"/>
    <s v="GBP"/>
    <n v="1406760101"/>
    <n v="1404168101"/>
    <b v="0"/>
    <n v="72"/>
    <b v="1"/>
    <s v="theater/plays"/>
    <n v="1.0854949999999999"/>
    <n v="30.152999999999999"/>
    <x v="1"/>
  </r>
  <r>
    <x v="0"/>
    <x v="0"/>
    <s v="USD"/>
    <n v="1408383153"/>
    <n v="1405791153"/>
    <b v="0"/>
    <n v="21"/>
    <b v="1"/>
    <s v="theater/plays"/>
    <n v="1"/>
    <n v="95.238"/>
    <x v="1"/>
  </r>
  <r>
    <x v="0"/>
    <x v="0"/>
    <s v="USD"/>
    <n v="1454709600"/>
    <n v="1452520614"/>
    <b v="0"/>
    <n v="42"/>
    <b v="1"/>
    <s v="theater/plays"/>
    <n v="1.0965"/>
    <n v="52.213999999999999"/>
    <x v="1"/>
  </r>
  <r>
    <x v="0"/>
    <x v="0"/>
    <s v="USD"/>
    <n v="1402974000"/>
    <n v="1400290255"/>
    <b v="0"/>
    <n v="71"/>
    <b v="1"/>
    <s v="theater/plays"/>
    <n v="1.0026315789473683"/>
    <n v="134.155"/>
    <x v="1"/>
  </r>
  <r>
    <x v="0"/>
    <x v="0"/>
    <s v="USD"/>
    <n v="1404983269"/>
    <n v="1402391269"/>
    <b v="0"/>
    <n v="168"/>
    <b v="1"/>
    <s v="theater/plays"/>
    <n v="1.0555000000000001"/>
    <n v="62.826999999999998"/>
    <x v="1"/>
  </r>
  <r>
    <x v="0"/>
    <x v="0"/>
    <s v="USD"/>
    <n v="1470538800"/>
    <n v="1469112493"/>
    <b v="0"/>
    <n v="19"/>
    <b v="1"/>
    <s v="theater/plays"/>
    <n v="1.1200000000000001"/>
    <n v="58.947000000000003"/>
    <x v="1"/>
  </r>
  <r>
    <x v="0"/>
    <x v="0"/>
    <s v="USD"/>
    <n v="1408638480"/>
    <n v="1406811593"/>
    <b v="0"/>
    <n v="37"/>
    <b v="1"/>
    <s v="theater/plays"/>
    <n v="1.0589999999999999"/>
    <n v="143.108"/>
    <x v="1"/>
  </r>
  <r>
    <x v="0"/>
    <x v="0"/>
    <s v="USD"/>
    <n v="1440003820"/>
    <n v="1437411820"/>
    <b v="0"/>
    <n v="36"/>
    <b v="1"/>
    <s v="theater/plays"/>
    <n v="1.01"/>
    <n v="84.167000000000002"/>
    <x v="1"/>
  </r>
  <r>
    <x v="0"/>
    <x v="1"/>
    <s v="GBP"/>
    <n v="1430600400"/>
    <n v="1428358567"/>
    <b v="0"/>
    <n v="14"/>
    <b v="1"/>
    <s v="theater/plays"/>
    <n v="1.042"/>
    <n v="186.071"/>
    <x v="1"/>
  </r>
  <r>
    <x v="0"/>
    <x v="0"/>
    <s v="USD"/>
    <n v="1453179540"/>
    <n v="1452030730"/>
    <b v="0"/>
    <n v="18"/>
    <b v="1"/>
    <s v="theater/plays"/>
    <n v="1.3467833333333334"/>
    <n v="89.786000000000001"/>
    <x v="1"/>
  </r>
  <r>
    <x v="0"/>
    <x v="0"/>
    <s v="USD"/>
    <n v="1405095300"/>
    <n v="1403146628"/>
    <b v="0"/>
    <n v="82"/>
    <b v="1"/>
    <s v="theater/plays"/>
    <n v="1.052184"/>
    <n v="64.158000000000001"/>
    <x v="1"/>
  </r>
  <r>
    <x v="0"/>
    <x v="0"/>
    <s v="USD"/>
    <n v="1447445820"/>
    <n v="1445077121"/>
    <b v="0"/>
    <n v="43"/>
    <b v="1"/>
    <s v="theater/plays"/>
    <n v="1.026"/>
    <n v="59.651000000000003"/>
    <x v="1"/>
  </r>
  <r>
    <x v="0"/>
    <x v="0"/>
    <s v="USD"/>
    <n v="1433016672"/>
    <n v="1430424672"/>
    <b v="0"/>
    <n v="8"/>
    <b v="1"/>
    <s v="theater/plays"/>
    <n v="1"/>
    <n v="31.25"/>
    <x v="1"/>
  </r>
  <r>
    <x v="0"/>
    <x v="0"/>
    <s v="USD"/>
    <n v="1410266146"/>
    <n v="1407674146"/>
    <b v="0"/>
    <n v="45"/>
    <b v="1"/>
    <s v="theater/plays"/>
    <n v="1.855"/>
    <n v="41.222000000000001"/>
    <x v="1"/>
  </r>
  <r>
    <x v="0"/>
    <x v="2"/>
    <s v="AUD"/>
    <n v="1465394340"/>
    <n v="1464677986"/>
    <b v="0"/>
    <n v="20"/>
    <b v="1"/>
    <s v="theater/plays"/>
    <n v="2.89"/>
    <n v="43.35"/>
    <x v="1"/>
  </r>
  <r>
    <x v="0"/>
    <x v="1"/>
    <s v="GBP"/>
    <n v="1445604236"/>
    <n v="1443185036"/>
    <b v="0"/>
    <n v="31"/>
    <b v="1"/>
    <s v="theater/plays"/>
    <n v="1"/>
    <n v="64.516000000000005"/>
    <x v="1"/>
  </r>
  <r>
    <x v="0"/>
    <x v="1"/>
    <s v="GBP"/>
    <n v="1423138800"/>
    <n v="1421092725"/>
    <b v="0"/>
    <n v="25"/>
    <b v="1"/>
    <s v="theater/plays"/>
    <n v="1.0820000000000001"/>
    <n v="43.28"/>
    <x v="1"/>
  </r>
  <r>
    <x v="0"/>
    <x v="0"/>
    <s v="USD"/>
    <n v="1458332412"/>
    <n v="1454448012"/>
    <b v="0"/>
    <n v="14"/>
    <b v="1"/>
    <s v="theater/plays"/>
    <n v="1.0780000000000001"/>
    <n v="77"/>
    <x v="1"/>
  </r>
  <r>
    <x v="0"/>
    <x v="0"/>
    <s v="USD"/>
    <n v="1418784689"/>
    <n v="1416192689"/>
    <b v="0"/>
    <n v="45"/>
    <b v="1"/>
    <s v="theater/plays"/>
    <n v="1.0976190476190477"/>
    <n v="51.222000000000001"/>
    <x v="1"/>
  </r>
  <r>
    <x v="0"/>
    <x v="0"/>
    <s v="USD"/>
    <n v="1468036800"/>
    <n v="1465607738"/>
    <b v="0"/>
    <n v="20"/>
    <b v="1"/>
    <s v="theater/plays"/>
    <n v="1.70625"/>
    <n v="68.25"/>
    <x v="1"/>
  </r>
  <r>
    <x v="0"/>
    <x v="1"/>
    <s v="GBP"/>
    <n v="1427990071"/>
    <n v="1422809671"/>
    <b v="0"/>
    <n v="39"/>
    <b v="1"/>
    <s v="theater/plays"/>
    <n v="1.52"/>
    <n v="19.486999999999998"/>
    <x v="1"/>
  </r>
  <r>
    <x v="0"/>
    <x v="0"/>
    <s v="USD"/>
    <n v="1429636927"/>
    <n v="1427304127"/>
    <b v="0"/>
    <n v="16"/>
    <b v="1"/>
    <s v="theater/plays"/>
    <n v="1.0123076923076924"/>
    <n v="41.125"/>
    <x v="1"/>
  </r>
  <r>
    <x v="0"/>
    <x v="0"/>
    <s v="USD"/>
    <n v="1406087940"/>
    <n v="1404141626"/>
    <b v="0"/>
    <n v="37"/>
    <b v="1"/>
    <s v="theater/plays"/>
    <n v="1.532"/>
    <n v="41.405000000000001"/>
    <x v="1"/>
  </r>
  <r>
    <x v="0"/>
    <x v="1"/>
    <s v="GBP"/>
    <n v="1471130956"/>
    <n v="1465946956"/>
    <b v="0"/>
    <n v="14"/>
    <b v="1"/>
    <s v="theater/plays"/>
    <n v="1.2833333333333334"/>
    <n v="27.5"/>
    <x v="1"/>
  </r>
  <r>
    <x v="0"/>
    <x v="1"/>
    <s v="GBP"/>
    <n v="1406825159"/>
    <n v="1404233159"/>
    <b v="0"/>
    <n v="21"/>
    <b v="1"/>
    <s v="theater/plays"/>
    <n v="1.0071428571428571"/>
    <n v="33.570999999999998"/>
    <x v="1"/>
  </r>
  <r>
    <x v="0"/>
    <x v="0"/>
    <s v="USD"/>
    <n v="1476381627"/>
    <n v="1473789627"/>
    <b v="0"/>
    <n v="69"/>
    <b v="1"/>
    <s v="theater/plays"/>
    <n v="1.0065"/>
    <n v="145.87"/>
    <x v="1"/>
  </r>
  <r>
    <x v="0"/>
    <x v="0"/>
    <s v="USD"/>
    <n v="1406876340"/>
    <n v="1404190567"/>
    <b v="0"/>
    <n v="16"/>
    <b v="1"/>
    <s v="theater/plays"/>
    <n v="1.913"/>
    <n v="358.68799999999999"/>
    <x v="1"/>
  </r>
  <r>
    <x v="0"/>
    <x v="0"/>
    <s v="USD"/>
    <n v="1423720740"/>
    <n v="1421081857"/>
    <b v="0"/>
    <n v="55"/>
    <b v="1"/>
    <s v="theater/plays"/>
    <n v="1.4019999999999999"/>
    <n v="50.981999999999999"/>
    <x v="1"/>
  </r>
  <r>
    <x v="0"/>
    <x v="0"/>
    <s v="USD"/>
    <n v="1422937620"/>
    <n v="1420606303"/>
    <b v="0"/>
    <n v="27"/>
    <b v="1"/>
    <s v="theater/plays"/>
    <n v="1.2433537832310839"/>
    <n v="45.036999999999999"/>
    <x v="1"/>
  </r>
  <r>
    <x v="0"/>
    <x v="1"/>
    <s v="GBP"/>
    <n v="1463743860"/>
    <n v="1461151860"/>
    <b v="0"/>
    <n v="36"/>
    <b v="1"/>
    <s v="theater/plays"/>
    <n v="1.262"/>
    <n v="17.527999999999999"/>
    <x v="1"/>
  </r>
  <r>
    <x v="0"/>
    <x v="1"/>
    <s v="GBP"/>
    <n v="1408106352"/>
    <n v="1406896752"/>
    <b v="0"/>
    <n v="19"/>
    <b v="1"/>
    <s v="theater/plays"/>
    <n v="1.9"/>
    <n v="50"/>
    <x v="1"/>
  </r>
  <r>
    <x v="0"/>
    <x v="0"/>
    <s v="USD"/>
    <n v="1477710000"/>
    <n v="1475248279"/>
    <b v="0"/>
    <n v="12"/>
    <b v="1"/>
    <s v="theater/plays"/>
    <n v="1.39"/>
    <n v="57.917000000000002"/>
    <x v="1"/>
  </r>
  <r>
    <x v="0"/>
    <x v="0"/>
    <s v="USD"/>
    <n v="1436551200"/>
    <n v="1435181628"/>
    <b v="0"/>
    <n v="17"/>
    <b v="1"/>
    <s v="theater/plays"/>
    <n v="2.02"/>
    <n v="29.706"/>
    <x v="1"/>
  </r>
  <r>
    <x v="0"/>
    <x v="5"/>
    <s v="CAD"/>
    <n v="1476158340"/>
    <n v="1472594585"/>
    <b v="0"/>
    <n v="114"/>
    <b v="1"/>
    <s v="theater/plays"/>
    <n v="1.0338000000000001"/>
    <n v="90.683999999999997"/>
    <x v="1"/>
  </r>
  <r>
    <x v="0"/>
    <x v="0"/>
    <s v="USD"/>
    <n v="1471921637"/>
    <n v="1469329637"/>
    <b v="0"/>
    <n v="93"/>
    <b v="1"/>
    <s v="theater/plays"/>
    <n v="1.023236"/>
    <n v="55.012999999999998"/>
    <x v="1"/>
  </r>
  <r>
    <x v="0"/>
    <x v="1"/>
    <s v="GBP"/>
    <n v="1439136000"/>
    <n v="1436972472"/>
    <b v="0"/>
    <n v="36"/>
    <b v="1"/>
    <s v="theater/plays"/>
    <n v="1.03"/>
    <n v="57.222000000000001"/>
    <x v="1"/>
  </r>
  <r>
    <x v="0"/>
    <x v="0"/>
    <s v="USD"/>
    <n v="1461108450"/>
    <n v="1455928050"/>
    <b v="0"/>
    <n v="61"/>
    <b v="1"/>
    <s v="theater/plays"/>
    <n v="1.2714285714285714"/>
    <n v="72.950999999999993"/>
    <x v="1"/>
  </r>
  <r>
    <x v="0"/>
    <x v="0"/>
    <s v="USD"/>
    <n v="1426864032"/>
    <n v="1424275632"/>
    <b v="0"/>
    <n v="47"/>
    <b v="1"/>
    <s v="theater/plays"/>
    <n v="1.01"/>
    <n v="64.468000000000004"/>
    <x v="1"/>
  </r>
  <r>
    <x v="0"/>
    <x v="0"/>
    <s v="USD"/>
    <n v="1474426800"/>
    <n v="1471976529"/>
    <b v="0"/>
    <n v="17"/>
    <b v="1"/>
    <s v="theater/plays"/>
    <n v="1.2178"/>
    <n v="716.35299999999995"/>
    <x v="1"/>
  </r>
  <r>
    <x v="0"/>
    <x v="0"/>
    <s v="USD"/>
    <n v="1461857045"/>
    <n v="1459265045"/>
    <b v="0"/>
    <n v="63"/>
    <b v="1"/>
    <s v="theater/plays"/>
    <n v="1.1339285714285714"/>
    <n v="50.396999999999998"/>
    <x v="1"/>
  </r>
  <r>
    <x v="0"/>
    <x v="0"/>
    <s v="USD"/>
    <n v="1468618680"/>
    <n v="1465345902"/>
    <b v="0"/>
    <n v="9"/>
    <b v="1"/>
    <s v="theater/plays"/>
    <n v="1.5"/>
    <n v="41.667000000000002"/>
    <x v="1"/>
  </r>
  <r>
    <x v="0"/>
    <x v="1"/>
    <s v="GBP"/>
    <n v="1409515200"/>
    <n v="1405971690"/>
    <b v="0"/>
    <n v="30"/>
    <b v="1"/>
    <s v="theater/plays"/>
    <n v="2.1459999999999999"/>
    <n v="35.767000000000003"/>
    <x v="1"/>
  </r>
  <r>
    <x v="0"/>
    <x v="0"/>
    <s v="USD"/>
    <n v="1415253540"/>
    <n v="1413432331"/>
    <b v="0"/>
    <n v="23"/>
    <b v="1"/>
    <s v="theater/plays"/>
    <n v="1.0205"/>
    <n v="88.739000000000004"/>
    <x v="1"/>
  </r>
  <r>
    <x v="0"/>
    <x v="0"/>
    <s v="USD"/>
    <n v="1426883220"/>
    <n v="1425067296"/>
    <b v="0"/>
    <n v="33"/>
    <b v="1"/>
    <s v="theater/plays"/>
    <n v="1"/>
    <n v="148.48500000000001"/>
    <x v="1"/>
  </r>
  <r>
    <x v="0"/>
    <x v="1"/>
    <s v="GBP"/>
    <n v="1469016131"/>
    <n v="1466424131"/>
    <b v="0"/>
    <n v="39"/>
    <b v="1"/>
    <s v="theater/plays"/>
    <n v="1.01"/>
    <n v="51.795000000000002"/>
    <x v="1"/>
  </r>
  <r>
    <x v="0"/>
    <x v="1"/>
    <s v="GBP"/>
    <n v="1414972800"/>
    <n v="1412629704"/>
    <b v="0"/>
    <n v="17"/>
    <b v="1"/>
    <s v="theater/plays"/>
    <n v="1.1333333333333333"/>
    <n v="20"/>
    <x v="1"/>
  </r>
  <r>
    <x v="0"/>
    <x v="0"/>
    <s v="USD"/>
    <n v="1414378800"/>
    <n v="1412836990"/>
    <b v="0"/>
    <n v="6"/>
    <b v="1"/>
    <s v="theater/plays"/>
    <n v="1.04"/>
    <n v="52"/>
    <x v="1"/>
  </r>
  <r>
    <x v="0"/>
    <x v="0"/>
    <s v="USD"/>
    <n v="1431831600"/>
    <n v="1430761243"/>
    <b v="0"/>
    <n v="39"/>
    <b v="1"/>
    <s v="theater/plays"/>
    <n v="1.1533333333333333"/>
    <n v="53.231000000000002"/>
    <x v="1"/>
  </r>
  <r>
    <x v="0"/>
    <x v="0"/>
    <s v="USD"/>
    <n v="1426539600"/>
    <n v="1424296822"/>
    <b v="0"/>
    <n v="57"/>
    <b v="1"/>
    <s v="theater/plays"/>
    <n v="1.1285000000000001"/>
    <n v="39.595999999999997"/>
    <x v="1"/>
  </r>
  <r>
    <x v="0"/>
    <x v="1"/>
    <s v="GBP"/>
    <n v="1403382680"/>
    <n v="1400790680"/>
    <b v="0"/>
    <n v="56"/>
    <b v="1"/>
    <s v="theater/plays"/>
    <n v="1.2786666666666666"/>
    <n v="34.25"/>
    <x v="1"/>
  </r>
  <r>
    <x v="0"/>
    <x v="0"/>
    <s v="USD"/>
    <n v="1436562000"/>
    <n v="1434440227"/>
    <b v="0"/>
    <n v="13"/>
    <b v="1"/>
    <s v="theater/plays"/>
    <n v="1.4266666666666667"/>
    <n v="164.61500000000001"/>
    <x v="1"/>
  </r>
  <r>
    <x v="0"/>
    <x v="2"/>
    <s v="AUD"/>
    <n v="1420178188"/>
    <n v="1418709388"/>
    <b v="0"/>
    <n v="95"/>
    <b v="1"/>
    <s v="theater/plays"/>
    <n v="1.1879999999999999"/>
    <n v="125.053"/>
    <x v="1"/>
  </r>
  <r>
    <x v="0"/>
    <x v="1"/>
    <s v="GBP"/>
    <n v="1404671466"/>
    <n v="1402079466"/>
    <b v="0"/>
    <n v="80"/>
    <b v="1"/>
    <s v="theater/plays"/>
    <n v="1.3833333333333333"/>
    <n v="51.875"/>
    <x v="1"/>
  </r>
  <r>
    <x v="0"/>
    <x v="0"/>
    <s v="USD"/>
    <n v="1404403381"/>
    <n v="1401811381"/>
    <b v="0"/>
    <n v="133"/>
    <b v="1"/>
    <s v="theater/plays"/>
    <n v="1.599402985074627"/>
    <n v="40.286000000000001"/>
    <x v="1"/>
  </r>
  <r>
    <x v="0"/>
    <x v="0"/>
    <s v="USD"/>
    <n v="1466014499"/>
    <n v="1463422499"/>
    <b v="0"/>
    <n v="44"/>
    <b v="1"/>
    <s v="theater/plays"/>
    <n v="1.1424000000000001"/>
    <n v="64.909000000000006"/>
    <x v="1"/>
  </r>
  <r>
    <x v="0"/>
    <x v="0"/>
    <s v="USD"/>
    <n v="1454431080"/>
    <n v="1451839080"/>
    <b v="0"/>
    <n v="30"/>
    <b v="1"/>
    <s v="theater/plays"/>
    <n v="1.0060606060606061"/>
    <n v="55.332999999999998"/>
    <x v="1"/>
  </r>
  <r>
    <x v="0"/>
    <x v="0"/>
    <s v="USD"/>
    <n v="1433314740"/>
    <n v="1430600401"/>
    <b v="0"/>
    <n v="56"/>
    <b v="1"/>
    <s v="theater/plays"/>
    <n v="1.552"/>
    <n v="83.143000000000001"/>
    <x v="1"/>
  </r>
  <r>
    <x v="0"/>
    <x v="1"/>
    <s v="GBP"/>
    <n v="1435185252"/>
    <n v="1432593252"/>
    <b v="0"/>
    <n v="66"/>
    <b v="1"/>
    <s v="theater/plays"/>
    <n v="1.2775000000000001"/>
    <n v="38.712000000000003"/>
    <x v="1"/>
  </r>
  <r>
    <x v="0"/>
    <x v="0"/>
    <s v="USD"/>
    <n v="1429286400"/>
    <n v="1427221560"/>
    <b v="0"/>
    <n v="29"/>
    <b v="1"/>
    <s v="theater/plays"/>
    <n v="1.212"/>
    <n v="125.379"/>
    <x v="1"/>
  </r>
  <r>
    <x v="0"/>
    <x v="1"/>
    <s v="GBP"/>
    <n v="1400965200"/>
    <n v="1398352531"/>
    <b v="0"/>
    <n v="72"/>
    <b v="1"/>
    <s v="theater/plays"/>
    <n v="1.127"/>
    <n v="78.263999999999996"/>
    <x v="1"/>
  </r>
  <r>
    <x v="0"/>
    <x v="0"/>
    <s v="USD"/>
    <n v="1460574924"/>
    <n v="1457982924"/>
    <b v="0"/>
    <n v="27"/>
    <b v="1"/>
    <s v="theater/plays"/>
    <n v="1.2749999999999999"/>
    <n v="47.222000000000001"/>
    <x v="1"/>
  </r>
  <r>
    <x v="0"/>
    <x v="0"/>
    <s v="USD"/>
    <n v="1431928784"/>
    <n v="1430114384"/>
    <b v="0"/>
    <n v="10"/>
    <b v="1"/>
    <s v="theater/plays"/>
    <n v="1.5820000000000001"/>
    <n v="79.099999999999994"/>
    <x v="1"/>
  </r>
  <r>
    <x v="0"/>
    <x v="0"/>
    <s v="USD"/>
    <n v="1445818397"/>
    <n v="1442794397"/>
    <b v="0"/>
    <n v="35"/>
    <b v="1"/>
    <s v="theater/plays"/>
    <n v="1.0526894736842105"/>
    <n v="114.292"/>
    <x v="1"/>
  </r>
  <r>
    <x v="0"/>
    <x v="0"/>
    <s v="USD"/>
    <n v="1408252260"/>
    <n v="1406580436"/>
    <b v="0"/>
    <n v="29"/>
    <b v="1"/>
    <s v="theater/plays"/>
    <n v="1"/>
    <n v="51.723999999999997"/>
    <x v="1"/>
  </r>
  <r>
    <x v="0"/>
    <x v="0"/>
    <s v="USD"/>
    <n v="1480140000"/>
    <n v="1479186575"/>
    <b v="0"/>
    <n v="13"/>
    <b v="1"/>
    <s v="theater/plays"/>
    <n v="1"/>
    <n v="30.768999999999998"/>
    <x v="1"/>
  </r>
  <r>
    <x v="0"/>
    <x v="5"/>
    <s v="CAD"/>
    <n v="1414862280"/>
    <n v="1412360309"/>
    <b v="0"/>
    <n v="72"/>
    <b v="1"/>
    <s v="theater/plays"/>
    <n v="1.0686"/>
    <n v="74.207999999999998"/>
    <x v="1"/>
  </r>
  <r>
    <x v="0"/>
    <x v="0"/>
    <s v="USD"/>
    <n v="1473625166"/>
    <n v="1470169166"/>
    <b v="0"/>
    <n v="78"/>
    <b v="1"/>
    <s v="theater/plays"/>
    <n v="1.244"/>
    <n v="47.845999999999997"/>
    <x v="1"/>
  </r>
  <r>
    <x v="0"/>
    <x v="0"/>
    <s v="USD"/>
    <n v="1464904800"/>
    <n v="1463852904"/>
    <b v="0"/>
    <n v="49"/>
    <b v="1"/>
    <s v="theater/plays"/>
    <n v="1.0870406189555126"/>
    <n v="34.408000000000001"/>
    <x v="1"/>
  </r>
  <r>
    <x v="0"/>
    <x v="5"/>
    <s v="CAD"/>
    <n v="1464471840"/>
    <n v="1459309704"/>
    <b v="0"/>
    <n v="42"/>
    <b v="1"/>
    <s v="theater/plays"/>
    <n v="1.0242424242424242"/>
    <n v="40.238"/>
    <x v="1"/>
  </r>
  <r>
    <x v="0"/>
    <x v="0"/>
    <s v="USD"/>
    <n v="1435733940"/>
    <n v="1431046325"/>
    <b v="0"/>
    <n v="35"/>
    <b v="1"/>
    <s v="theater/plays"/>
    <n v="1.0549999999999999"/>
    <n v="60.286000000000001"/>
    <x v="1"/>
  </r>
  <r>
    <x v="0"/>
    <x v="0"/>
    <s v="USD"/>
    <n v="1457326740"/>
    <n v="1455919438"/>
    <b v="0"/>
    <n v="42"/>
    <b v="1"/>
    <s v="theater/plays"/>
    <n v="1.0629999999999999"/>
    <n v="25.31"/>
    <x v="1"/>
  </r>
  <r>
    <x v="0"/>
    <x v="1"/>
    <s v="GBP"/>
    <n v="1441995595"/>
    <n v="1439835595"/>
    <b v="0"/>
    <n v="42"/>
    <b v="1"/>
    <s v="theater/plays"/>
    <n v="1.0066666666666666"/>
    <n v="35.951999999999998"/>
    <x v="1"/>
  </r>
  <r>
    <x v="0"/>
    <x v="0"/>
    <s v="USD"/>
    <n v="1458100740"/>
    <n v="1456862924"/>
    <b v="0"/>
    <n v="31"/>
    <b v="1"/>
    <s v="theater/plays"/>
    <n v="1.054"/>
    <n v="136"/>
    <x v="1"/>
  </r>
  <r>
    <x v="0"/>
    <x v="1"/>
    <s v="GBP"/>
    <n v="1469359728"/>
    <n v="1466767728"/>
    <b v="0"/>
    <n v="38"/>
    <b v="1"/>
    <s v="theater/plays"/>
    <n v="1.0755999999999999"/>
    <n v="70.763000000000005"/>
    <x v="1"/>
  </r>
  <r>
    <x v="0"/>
    <x v="0"/>
    <s v="USD"/>
    <n v="1447959491"/>
    <n v="1445363891"/>
    <b v="0"/>
    <n v="8"/>
    <b v="1"/>
    <s v="theater/plays"/>
    <n v="1"/>
    <n v="125"/>
    <x v="1"/>
  </r>
  <r>
    <x v="0"/>
    <x v="0"/>
    <s v="USD"/>
    <n v="1399953600"/>
    <n v="1398983245"/>
    <b v="0"/>
    <n v="39"/>
    <b v="1"/>
    <s v="theater/plays"/>
    <n v="1.0376000000000001"/>
    <n v="66.513000000000005"/>
    <x v="1"/>
  </r>
  <r>
    <x v="0"/>
    <x v="0"/>
    <s v="USD"/>
    <n v="1408815440"/>
    <n v="1404927440"/>
    <b v="0"/>
    <n v="29"/>
    <b v="1"/>
    <s v="theater/plays"/>
    <n v="1.0149999999999999"/>
    <n v="105"/>
    <x v="1"/>
  </r>
  <r>
    <x v="0"/>
    <x v="0"/>
    <s v="USD"/>
    <n v="1464732537"/>
    <n v="1462140537"/>
    <b v="0"/>
    <n v="72"/>
    <b v="1"/>
    <s v="theater/plays"/>
    <n v="1.044"/>
    <n v="145"/>
    <x v="1"/>
  </r>
  <r>
    <x v="0"/>
    <x v="1"/>
    <s v="GBP"/>
    <n v="1462914000"/>
    <n v="1460914253"/>
    <b v="0"/>
    <n v="15"/>
    <b v="1"/>
    <s v="theater/plays"/>
    <n v="1.8"/>
    <n v="12"/>
    <x v="1"/>
  </r>
  <r>
    <x v="0"/>
    <x v="0"/>
    <s v="USD"/>
    <n v="1416545700"/>
    <n v="1415392666"/>
    <b v="0"/>
    <n v="33"/>
    <b v="1"/>
    <s v="theater/plays"/>
    <n v="1.0633333333333332"/>
    <n v="96.667000000000002"/>
    <x v="1"/>
  </r>
  <r>
    <x v="0"/>
    <x v="0"/>
    <s v="USD"/>
    <n v="1404312846"/>
    <n v="1402584846"/>
    <b v="0"/>
    <n v="15"/>
    <b v="1"/>
    <s v="theater/plays"/>
    <n v="1.0055555555555555"/>
    <n v="60.332999999999998"/>
    <x v="1"/>
  </r>
  <r>
    <x v="0"/>
    <x v="1"/>
    <s v="GBP"/>
    <n v="1415385000"/>
    <n v="1413406695"/>
    <b v="0"/>
    <n v="19"/>
    <b v="1"/>
    <s v="theater/plays"/>
    <n v="1.012"/>
    <n v="79.894999999999996"/>
    <x v="1"/>
  </r>
  <r>
    <x v="0"/>
    <x v="1"/>
    <s v="GBP"/>
    <n v="1429789992"/>
    <n v="1424609592"/>
    <b v="0"/>
    <n v="17"/>
    <b v="1"/>
    <s v="theater/plays"/>
    <n v="1"/>
    <n v="58.823999999999998"/>
    <x v="1"/>
  </r>
  <r>
    <x v="0"/>
    <x v="0"/>
    <s v="USD"/>
    <n v="1401857940"/>
    <n v="1400725112"/>
    <b v="0"/>
    <n v="44"/>
    <b v="1"/>
    <s v="theater/plays"/>
    <n v="1.1839285714285714"/>
    <n v="75.340999999999994"/>
    <x v="1"/>
  </r>
  <r>
    <x v="0"/>
    <x v="0"/>
    <s v="USD"/>
    <n v="1422853140"/>
    <n v="1421439552"/>
    <b v="0"/>
    <n v="10"/>
    <b v="1"/>
    <s v="theater/plays"/>
    <n v="1.1000000000000001"/>
    <n v="55"/>
    <x v="1"/>
  </r>
  <r>
    <x v="0"/>
    <x v="0"/>
    <s v="USD"/>
    <n v="1433097171"/>
    <n v="1430505171"/>
    <b v="0"/>
    <n v="46"/>
    <b v="1"/>
    <s v="theater/plays"/>
    <n v="1.0266666666666666"/>
    <n v="66.956999999999994"/>
    <x v="1"/>
  </r>
  <r>
    <x v="0"/>
    <x v="0"/>
    <s v="USD"/>
    <n v="1410145200"/>
    <n v="1407197670"/>
    <b v="0"/>
    <n v="11"/>
    <b v="1"/>
    <s v="theater/plays"/>
    <n v="1"/>
    <n v="227.273"/>
    <x v="1"/>
  </r>
  <r>
    <x v="0"/>
    <x v="1"/>
    <s v="GBP"/>
    <n v="1404471600"/>
    <n v="1401910634"/>
    <b v="0"/>
    <n v="13"/>
    <b v="1"/>
    <s v="theater/plays"/>
    <n v="1"/>
    <n v="307.69200000000001"/>
    <x v="1"/>
  </r>
  <r>
    <x v="0"/>
    <x v="0"/>
    <s v="USD"/>
    <n v="1412259660"/>
    <n v="1410461299"/>
    <b v="0"/>
    <n v="33"/>
    <b v="1"/>
    <s v="theater/plays"/>
    <n v="1.10046"/>
    <n v="50.021000000000001"/>
    <x v="1"/>
  </r>
  <r>
    <x v="0"/>
    <x v="1"/>
    <s v="GBP"/>
    <n v="1425478950"/>
    <n v="1422886950"/>
    <b v="0"/>
    <n v="28"/>
    <b v="1"/>
    <s v="theater/plays"/>
    <n v="1.0135000000000001"/>
    <n v="72.393000000000001"/>
    <x v="1"/>
  </r>
  <r>
    <x v="0"/>
    <x v="1"/>
    <s v="GBP"/>
    <n v="1441547220"/>
    <n v="1439322412"/>
    <b v="0"/>
    <n v="21"/>
    <b v="1"/>
    <s v="theater/plays"/>
    <n v="1.0075000000000001"/>
    <n v="95.951999999999998"/>
    <x v="1"/>
  </r>
  <r>
    <x v="0"/>
    <x v="0"/>
    <s v="USD"/>
    <n v="1411980020"/>
    <n v="1409388020"/>
    <b v="0"/>
    <n v="13"/>
    <b v="1"/>
    <s v="theater/plays"/>
    <n v="1.6942857142857144"/>
    <n v="45.615000000000002"/>
    <x v="1"/>
  </r>
  <r>
    <x v="0"/>
    <x v="1"/>
    <s v="GBP"/>
    <n v="1442311560"/>
    <n v="1439924246"/>
    <b v="0"/>
    <n v="34"/>
    <b v="1"/>
    <s v="theater/plays"/>
    <n v="1"/>
    <n v="41.029000000000003"/>
    <x v="1"/>
  </r>
  <r>
    <x v="0"/>
    <x v="1"/>
    <s v="GBP"/>
    <n v="1474844400"/>
    <n v="1469871148"/>
    <b v="0"/>
    <n v="80"/>
    <b v="1"/>
    <s v="theater/plays"/>
    <n v="1.1365000000000001"/>
    <n v="56.825000000000003"/>
    <x v="1"/>
  </r>
  <r>
    <x v="0"/>
    <x v="0"/>
    <s v="USD"/>
    <n v="1410580800"/>
    <n v="1409336373"/>
    <b v="0"/>
    <n v="74"/>
    <b v="1"/>
    <s v="theater/plays"/>
    <n v="1.0156000000000001"/>
    <n v="137.24299999999999"/>
    <x v="1"/>
  </r>
  <r>
    <x v="0"/>
    <x v="0"/>
    <s v="USD"/>
    <n v="1439136000"/>
    <n v="1438188106"/>
    <b v="0"/>
    <n v="7"/>
    <b v="1"/>
    <s v="theater/plays"/>
    <n v="1.06"/>
    <n v="75.713999999999999"/>
    <x v="1"/>
  </r>
  <r>
    <x v="0"/>
    <x v="0"/>
    <s v="USD"/>
    <n v="1461823140"/>
    <n v="1459411371"/>
    <b v="0"/>
    <n v="34"/>
    <b v="1"/>
    <s v="theater/plays"/>
    <n v="1.02"/>
    <n v="99"/>
    <x v="1"/>
  </r>
  <r>
    <x v="0"/>
    <x v="0"/>
    <s v="USD"/>
    <n v="1436587140"/>
    <n v="1434069205"/>
    <b v="0"/>
    <n v="86"/>
    <b v="1"/>
    <s v="theater/plays"/>
    <n v="1.1691666666666667"/>
    <n v="81.569999999999993"/>
    <x v="1"/>
  </r>
  <r>
    <x v="0"/>
    <x v="1"/>
    <s v="GBP"/>
    <n v="1484740918"/>
    <n v="1483012918"/>
    <b v="0"/>
    <n v="37"/>
    <b v="1"/>
    <s v="theater/plays"/>
    <n v="1.0115151515151515"/>
    <n v="45.107999999999997"/>
    <x v="1"/>
  </r>
  <r>
    <x v="0"/>
    <x v="0"/>
    <s v="USD"/>
    <n v="1436749200"/>
    <n v="1434997018"/>
    <b v="0"/>
    <n v="18"/>
    <b v="1"/>
    <s v="theater/plays"/>
    <n v="1.32"/>
    <n v="36.667000000000002"/>
    <x v="1"/>
  </r>
  <r>
    <x v="0"/>
    <x v="1"/>
    <s v="GBP"/>
    <n v="1460318400"/>
    <n v="1457881057"/>
    <b v="0"/>
    <n v="22"/>
    <b v="1"/>
    <s v="theater/plays"/>
    <n v="1"/>
    <n v="125"/>
    <x v="1"/>
  </r>
  <r>
    <x v="0"/>
    <x v="0"/>
    <s v="USD"/>
    <n v="1467301334"/>
    <n v="1464709334"/>
    <b v="0"/>
    <n v="26"/>
    <b v="1"/>
    <s v="theater/plays"/>
    <n v="1.28"/>
    <n v="49.231000000000002"/>
    <x v="1"/>
  </r>
  <r>
    <x v="0"/>
    <x v="0"/>
    <s v="USD"/>
    <n v="1411012740"/>
    <n v="1409667827"/>
    <b v="0"/>
    <n v="27"/>
    <b v="1"/>
    <s v="theater/plays"/>
    <n v="1.1895833333333334"/>
    <n v="42.295999999999999"/>
    <x v="1"/>
  </r>
  <r>
    <x v="0"/>
    <x v="0"/>
    <s v="USD"/>
    <n v="1447269367"/>
    <n v="1444673767"/>
    <b v="0"/>
    <n v="8"/>
    <b v="1"/>
    <s v="theater/plays"/>
    <n v="1.262"/>
    <n v="78.875"/>
    <x v="1"/>
  </r>
  <r>
    <x v="0"/>
    <x v="0"/>
    <s v="USD"/>
    <n v="1443711623"/>
    <n v="1440687623"/>
    <b v="0"/>
    <n v="204"/>
    <b v="1"/>
    <s v="theater/plays"/>
    <n v="1.5620000000000001"/>
    <n v="38.283999999999999"/>
    <x v="1"/>
  </r>
  <r>
    <x v="0"/>
    <x v="1"/>
    <s v="GBP"/>
    <n v="1443808800"/>
    <n v="1441120910"/>
    <b v="0"/>
    <n v="46"/>
    <b v="1"/>
    <s v="theater/plays"/>
    <n v="1.0315000000000001"/>
    <n v="44.847999999999999"/>
    <x v="1"/>
  </r>
  <r>
    <x v="0"/>
    <x v="1"/>
    <s v="GBP"/>
    <n v="1450612740"/>
    <n v="1448040425"/>
    <b v="0"/>
    <n v="17"/>
    <b v="1"/>
    <s v="theater/plays"/>
    <n v="1.5333333333333334"/>
    <n v="13.529"/>
    <x v="1"/>
  </r>
  <r>
    <x v="0"/>
    <x v="5"/>
    <s v="CAD"/>
    <n v="1416211140"/>
    <n v="1413016216"/>
    <b v="0"/>
    <n v="28"/>
    <b v="1"/>
    <s v="theater/plays"/>
    <n v="1.8044444444444445"/>
    <n v="43.5"/>
    <x v="1"/>
  </r>
  <r>
    <x v="0"/>
    <x v="1"/>
    <s v="GBP"/>
    <n v="1471428340"/>
    <n v="1469009140"/>
    <b v="0"/>
    <n v="83"/>
    <b v="1"/>
    <s v="theater/plays"/>
    <n v="1.2845"/>
    <n v="30.952000000000002"/>
    <x v="1"/>
  </r>
  <r>
    <x v="0"/>
    <x v="0"/>
    <s v="USD"/>
    <n v="1473358122"/>
    <n v="1471543722"/>
    <b v="0"/>
    <n v="13"/>
    <b v="1"/>
    <s v="theater/plays"/>
    <n v="1.1966666666666668"/>
    <n v="55.231000000000002"/>
    <x v="1"/>
  </r>
  <r>
    <x v="0"/>
    <x v="1"/>
    <s v="GBP"/>
    <n v="1466899491"/>
    <n v="1464307491"/>
    <b v="0"/>
    <n v="8"/>
    <b v="1"/>
    <s v="theater/plays"/>
    <n v="1.23"/>
    <n v="46.125"/>
    <x v="1"/>
  </r>
  <r>
    <x v="0"/>
    <x v="1"/>
    <s v="GBP"/>
    <n v="1441042275"/>
    <n v="1438882275"/>
    <b v="0"/>
    <n v="32"/>
    <b v="1"/>
    <s v="theater/plays"/>
    <n v="1.05"/>
    <n v="39.375"/>
    <x v="1"/>
  </r>
  <r>
    <x v="0"/>
    <x v="0"/>
    <s v="USD"/>
    <n v="1410099822"/>
    <n v="1404915822"/>
    <b v="0"/>
    <n v="85"/>
    <b v="1"/>
    <s v="theater/plays"/>
    <n v="1.0223636363636364"/>
    <n v="66.153000000000006"/>
    <x v="1"/>
  </r>
  <r>
    <x v="0"/>
    <x v="12"/>
    <s v="EUR"/>
    <n v="1435255659"/>
    <n v="1432663659"/>
    <b v="0"/>
    <n v="29"/>
    <b v="1"/>
    <s v="theater/plays"/>
    <n v="1.0466666666666666"/>
    <n v="54.137999999999998"/>
    <x v="1"/>
  </r>
  <r>
    <x v="0"/>
    <x v="0"/>
    <s v="USD"/>
    <n v="1425758257"/>
    <n v="1423166257"/>
    <b v="0"/>
    <n v="24"/>
    <b v="1"/>
    <s v="theater/plays"/>
    <n v="1"/>
    <n v="104.167"/>
    <x v="1"/>
  </r>
  <r>
    <x v="0"/>
    <x v="0"/>
    <s v="USD"/>
    <n v="1428780159"/>
    <n v="1426188159"/>
    <b v="0"/>
    <n v="8"/>
    <b v="1"/>
    <s v="theater/plays"/>
    <n v="1.004"/>
    <n v="31.375"/>
    <x v="1"/>
  </r>
  <r>
    <x v="0"/>
    <x v="0"/>
    <s v="USD"/>
    <n v="1427860740"/>
    <n v="1426002684"/>
    <b v="0"/>
    <n v="19"/>
    <b v="1"/>
    <s v="theater/plays"/>
    <n v="1.0227272727272727"/>
    <n v="59.210999999999999"/>
    <x v="1"/>
  </r>
  <r>
    <x v="0"/>
    <x v="0"/>
    <s v="USD"/>
    <n v="1463198340"/>
    <n v="1461117201"/>
    <b v="0"/>
    <n v="336"/>
    <b v="1"/>
    <s v="theater/plays"/>
    <n v="1.1440928571428572"/>
    <n v="119.176"/>
    <x v="1"/>
  </r>
  <r>
    <x v="0"/>
    <x v="0"/>
    <s v="USD"/>
    <n v="1457139600"/>
    <n v="1455230214"/>
    <b v="0"/>
    <n v="13"/>
    <b v="1"/>
    <s v="theater/plays"/>
    <n v="1.019047619047619"/>
    <n v="164.61500000000001"/>
    <x v="1"/>
  </r>
  <r>
    <x v="0"/>
    <x v="1"/>
    <s v="GBP"/>
    <n v="1441358873"/>
    <n v="1438939673"/>
    <b v="0"/>
    <n v="42"/>
    <b v="1"/>
    <s v="theater/plays"/>
    <n v="1.02"/>
    <n v="24.286000000000001"/>
    <x v="1"/>
  </r>
  <r>
    <x v="0"/>
    <x v="1"/>
    <s v="GBP"/>
    <n v="1462224398"/>
    <n v="1459632398"/>
    <b v="0"/>
    <n v="64"/>
    <b v="1"/>
    <s v="theater/plays"/>
    <n v="1.048"/>
    <n v="40.938000000000002"/>
    <x v="1"/>
  </r>
  <r>
    <x v="0"/>
    <x v="0"/>
    <s v="USD"/>
    <n v="1400796420"/>
    <n v="1398342170"/>
    <b v="0"/>
    <n v="25"/>
    <b v="1"/>
    <s v="theater/plays"/>
    <n v="1.0183333333333333"/>
    <n v="61.1"/>
    <x v="1"/>
  </r>
  <r>
    <x v="0"/>
    <x v="1"/>
    <s v="GBP"/>
    <n v="1403964324"/>
    <n v="1401372324"/>
    <b v="0"/>
    <n v="20"/>
    <b v="1"/>
    <s v="theater/plays"/>
    <n v="1"/>
    <n v="38.65"/>
    <x v="1"/>
  </r>
  <r>
    <x v="0"/>
    <x v="0"/>
    <s v="USD"/>
    <n v="1439337600"/>
    <n v="1436575280"/>
    <b v="0"/>
    <n v="104"/>
    <b v="1"/>
    <s v="theater/plays"/>
    <n v="1.0627272727272727"/>
    <n v="56.201999999999998"/>
    <x v="1"/>
  </r>
  <r>
    <x v="0"/>
    <x v="0"/>
    <s v="USD"/>
    <n v="1423674000"/>
    <n v="1421025159"/>
    <b v="0"/>
    <n v="53"/>
    <b v="1"/>
    <s v="theater/plays"/>
    <n v="1.1342219999999998"/>
    <n v="107.002"/>
    <x v="1"/>
  </r>
  <r>
    <x v="0"/>
    <x v="13"/>
    <s v="EUR"/>
    <n v="1479382594"/>
    <n v="1476786994"/>
    <b v="0"/>
    <n v="14"/>
    <b v="1"/>
    <s v="theater/plays"/>
    <n v="1"/>
    <n v="171.429"/>
    <x v="1"/>
  </r>
  <r>
    <x v="0"/>
    <x v="1"/>
    <s v="GBP"/>
    <n v="1408289724"/>
    <n v="1403105724"/>
    <b v="0"/>
    <n v="20"/>
    <b v="1"/>
    <s v="theater/plays"/>
    <n v="1.0045454545454546"/>
    <n v="110.5"/>
    <x v="1"/>
  </r>
  <r>
    <x v="0"/>
    <x v="0"/>
    <s v="USD"/>
    <n v="1399271911"/>
    <n v="1396334311"/>
    <b v="0"/>
    <n v="558"/>
    <b v="1"/>
    <s v="theater/plays"/>
    <n v="1.0003599999999999"/>
    <n v="179.27600000000001"/>
    <x v="1"/>
  </r>
  <r>
    <x v="0"/>
    <x v="1"/>
    <s v="GBP"/>
    <n v="1435352400"/>
    <n v="1431718575"/>
    <b v="0"/>
    <n v="22"/>
    <b v="1"/>
    <s v="theater/plays"/>
    <n v="1.44"/>
    <n v="22.908999999999999"/>
    <x v="1"/>
  </r>
  <r>
    <x v="0"/>
    <x v="2"/>
    <s v="AUD"/>
    <n v="1438333080"/>
    <n v="1436408308"/>
    <b v="0"/>
    <n v="24"/>
    <b v="1"/>
    <s v="theater/plays"/>
    <n v="1.0349999999999999"/>
    <n v="43.125"/>
    <x v="1"/>
  </r>
  <r>
    <x v="0"/>
    <x v="5"/>
    <s v="CAD"/>
    <n v="1432694700"/>
    <n v="1429651266"/>
    <b v="0"/>
    <n v="74"/>
    <b v="1"/>
    <s v="theater/plays"/>
    <n v="1.0843750000000001"/>
    <n v="46.892000000000003"/>
    <x v="1"/>
  </r>
  <r>
    <x v="0"/>
    <x v="0"/>
    <s v="USD"/>
    <n v="1438799760"/>
    <n v="1437236378"/>
    <b v="0"/>
    <n v="54"/>
    <b v="1"/>
    <s v="theater/plays"/>
    <n v="1.024"/>
    <n v="47.406999999999996"/>
    <x v="1"/>
  </r>
  <r>
    <x v="0"/>
    <x v="1"/>
    <s v="GBP"/>
    <n v="1457906400"/>
    <n v="1457115427"/>
    <b v="0"/>
    <n v="31"/>
    <b v="1"/>
    <s v="theater/plays"/>
    <n v="1.4888888888888889"/>
    <n v="15.129"/>
    <x v="1"/>
  </r>
  <r>
    <x v="0"/>
    <x v="1"/>
    <s v="GBP"/>
    <n v="1470078000"/>
    <n v="1467648456"/>
    <b v="0"/>
    <n v="25"/>
    <b v="1"/>
    <s v="theater/plays"/>
    <n v="1.0549000000000002"/>
    <n v="21.097999999999999"/>
    <x v="1"/>
  </r>
  <r>
    <x v="0"/>
    <x v="1"/>
    <s v="GBP"/>
    <n v="1444060800"/>
    <n v="1440082649"/>
    <b v="0"/>
    <n v="17"/>
    <b v="1"/>
    <s v="theater/plays"/>
    <n v="1.0049999999999999"/>
    <n v="59.118000000000002"/>
    <x v="1"/>
  </r>
  <r>
    <x v="0"/>
    <x v="0"/>
    <s v="USD"/>
    <n v="1420048208"/>
    <n v="1417456208"/>
    <b v="0"/>
    <n v="12"/>
    <b v="1"/>
    <s v="theater/plays"/>
    <n v="1.3055555555555556"/>
    <n v="97.917000000000002"/>
    <x v="1"/>
  </r>
  <r>
    <x v="0"/>
    <x v="1"/>
    <s v="GBP"/>
    <n v="1422015083"/>
    <n v="1419423083"/>
    <b v="0"/>
    <n v="38"/>
    <b v="1"/>
    <s v="theater/plays"/>
    <n v="1.0475000000000001"/>
    <n v="55.131999999999998"/>
    <x v="1"/>
  </r>
  <r>
    <x v="0"/>
    <x v="1"/>
    <s v="GBP"/>
    <n v="1433964444"/>
    <n v="1431372444"/>
    <b v="0"/>
    <n v="41"/>
    <b v="1"/>
    <s v="theater/plays"/>
    <n v="1.0880000000000001"/>
    <n v="26.536999999999999"/>
    <x v="1"/>
  </r>
  <r>
    <x v="0"/>
    <x v="0"/>
    <s v="USD"/>
    <n v="1410975994"/>
    <n v="1408383994"/>
    <b v="0"/>
    <n v="19"/>
    <b v="1"/>
    <s v="theater/plays"/>
    <n v="1.1100000000000001"/>
    <n v="58.420999999999999"/>
    <x v="1"/>
  </r>
  <r>
    <x v="0"/>
    <x v="0"/>
    <s v="USD"/>
    <n v="1420734696"/>
    <n v="1418142696"/>
    <b v="0"/>
    <n v="41"/>
    <b v="1"/>
    <s v="theater/plays"/>
    <n v="1.0047999999999999"/>
    <n v="122.53700000000001"/>
    <x v="1"/>
  </r>
  <r>
    <x v="0"/>
    <x v="0"/>
    <s v="USD"/>
    <n v="1420009200"/>
    <n v="1417593483"/>
    <b v="0"/>
    <n v="26"/>
    <b v="1"/>
    <s v="theater/plays"/>
    <n v="1.1435"/>
    <n v="87.962000000000003"/>
    <x v="1"/>
  </r>
  <r>
    <x v="0"/>
    <x v="1"/>
    <s v="GBP"/>
    <n v="1414701413"/>
    <n v="1412109413"/>
    <b v="0"/>
    <n v="25"/>
    <b v="1"/>
    <s v="theater/plays"/>
    <n v="1.2206666666666666"/>
    <n v="73.239999999999995"/>
    <x v="1"/>
  </r>
  <r>
    <x v="0"/>
    <x v="1"/>
    <s v="GBP"/>
    <n v="1434894082"/>
    <n v="1432302082"/>
    <b v="0"/>
    <n v="9"/>
    <b v="1"/>
    <s v="theater/plays"/>
    <n v="1"/>
    <n v="55.555999999999997"/>
    <x v="1"/>
  </r>
  <r>
    <x v="0"/>
    <x v="1"/>
    <s v="GBP"/>
    <n v="1415440846"/>
    <n v="1412845246"/>
    <b v="0"/>
    <n v="78"/>
    <b v="1"/>
    <s v="theater/plays"/>
    <n v="1.028"/>
    <n v="39.537999999999997"/>
    <x v="1"/>
  </r>
  <r>
    <x v="0"/>
    <x v="0"/>
    <s v="USD"/>
    <n v="1415921848"/>
    <n v="1413326248"/>
    <b v="0"/>
    <n v="45"/>
    <b v="1"/>
    <s v="theater/plays"/>
    <n v="1.0612068965517241"/>
    <n v="136.77799999999999"/>
    <x v="1"/>
  </r>
  <r>
    <x v="0"/>
    <x v="0"/>
    <s v="USD"/>
    <n v="1470887940"/>
    <n v="1468176527"/>
    <b v="0"/>
    <n v="102"/>
    <b v="1"/>
    <s v="theater/plays"/>
    <n v="1.0133000000000001"/>
    <n v="99.343000000000004"/>
    <x v="1"/>
  </r>
  <r>
    <x v="0"/>
    <x v="0"/>
    <s v="USD"/>
    <n v="1480947054"/>
    <n v="1475759454"/>
    <b v="0"/>
    <n v="5"/>
    <b v="1"/>
    <s v="theater/plays"/>
    <n v="1"/>
    <n v="20"/>
    <x v="1"/>
  </r>
  <r>
    <x v="0"/>
    <x v="0"/>
    <s v="USD"/>
    <n v="1430029680"/>
    <n v="1427741583"/>
    <b v="0"/>
    <n v="27"/>
    <b v="1"/>
    <s v="theater/plays"/>
    <n v="1.3"/>
    <n v="28.888999999999999"/>
    <x v="1"/>
  </r>
  <r>
    <x v="0"/>
    <x v="1"/>
    <s v="GBP"/>
    <n v="1462037777"/>
    <n v="1459445777"/>
    <b v="0"/>
    <n v="37"/>
    <b v="1"/>
    <s v="theater/plays"/>
    <n v="1.0001333333333333"/>
    <n v="40.545999999999999"/>
    <x v="1"/>
  </r>
  <r>
    <x v="0"/>
    <x v="1"/>
    <s v="GBP"/>
    <n v="1459444656"/>
    <n v="1456856256"/>
    <b v="0"/>
    <n v="14"/>
    <b v="1"/>
    <s v="theater/plays"/>
    <n v="1"/>
    <n v="35.713999999999999"/>
    <x v="1"/>
  </r>
  <r>
    <x v="0"/>
    <x v="0"/>
    <s v="USD"/>
    <n v="1425185940"/>
    <n v="1421900022"/>
    <b v="0"/>
    <n v="27"/>
    <b v="1"/>
    <s v="theater/plays"/>
    <n v="1.1388888888888888"/>
    <n v="37.963000000000001"/>
    <x v="1"/>
  </r>
  <r>
    <x v="0"/>
    <x v="1"/>
    <s v="GBP"/>
    <n v="1406719110"/>
    <n v="1405509510"/>
    <b v="0"/>
    <n v="45"/>
    <b v="1"/>
    <s v="theater/plays"/>
    <n v="1"/>
    <n v="33.332999999999998"/>
    <x v="1"/>
  </r>
  <r>
    <x v="0"/>
    <x v="0"/>
    <s v="USD"/>
    <n v="1459822682"/>
    <n v="1458613082"/>
    <b v="0"/>
    <n v="49"/>
    <b v="1"/>
    <s v="theater/plays"/>
    <n v="2.87"/>
    <n v="58.570999999999998"/>
    <x v="1"/>
  </r>
  <r>
    <x v="0"/>
    <x v="0"/>
    <s v="USD"/>
    <n v="1460970805"/>
    <n v="1455790405"/>
    <b v="0"/>
    <n v="24"/>
    <b v="1"/>
    <s v="theater/plays"/>
    <n v="1.085"/>
    <n v="135.625"/>
    <x v="1"/>
  </r>
  <r>
    <x v="0"/>
    <x v="1"/>
    <s v="GBP"/>
    <n v="1436772944"/>
    <n v="1434180944"/>
    <b v="0"/>
    <n v="112"/>
    <b v="1"/>
    <s v="theater/plays"/>
    <n v="1.155"/>
    <n v="30.937999999999999"/>
    <x v="1"/>
  </r>
  <r>
    <x v="0"/>
    <x v="0"/>
    <s v="USD"/>
    <n v="1419181890"/>
    <n v="1416589890"/>
    <b v="0"/>
    <n v="23"/>
    <b v="1"/>
    <s v="theater/plays"/>
    <n v="1.1911764705882353"/>
    <n v="176.08699999999999"/>
    <x v="1"/>
  </r>
  <r>
    <x v="0"/>
    <x v="0"/>
    <s v="USD"/>
    <n v="1474649070"/>
    <n v="1469465070"/>
    <b v="0"/>
    <n v="54"/>
    <b v="1"/>
    <s v="theater/plays"/>
    <n v="1.0942666666666667"/>
    <n v="151.98099999999999"/>
    <x v="1"/>
  </r>
  <r>
    <x v="0"/>
    <x v="1"/>
    <s v="GBP"/>
    <n v="1467054000"/>
    <n v="1463144254"/>
    <b v="0"/>
    <n v="28"/>
    <b v="1"/>
    <s v="theater/plays"/>
    <n v="1.266"/>
    <n v="22.606999999999999"/>
    <x v="1"/>
  </r>
  <r>
    <x v="0"/>
    <x v="1"/>
    <s v="GBP"/>
    <n v="1430348400"/>
    <n v="1428436410"/>
    <b v="0"/>
    <n v="11"/>
    <b v="1"/>
    <s v="theater/plays"/>
    <n v="1.0049999999999999"/>
    <n v="18.273"/>
    <x v="1"/>
  </r>
  <r>
    <x v="0"/>
    <x v="0"/>
    <s v="USD"/>
    <n v="1432654347"/>
    <n v="1430494347"/>
    <b v="0"/>
    <n v="62"/>
    <b v="1"/>
    <s v="theater/plays"/>
    <n v="1.2749999999999999"/>
    <n v="82.257999999999996"/>
    <x v="1"/>
  </r>
  <r>
    <x v="0"/>
    <x v="1"/>
    <s v="GBP"/>
    <n v="1413792034"/>
    <n v="1411200034"/>
    <b v="0"/>
    <n v="73"/>
    <b v="1"/>
    <s v="theater/plays"/>
    <n v="1.0005999999999999"/>
    <n v="68.534000000000006"/>
    <x v="1"/>
  </r>
  <r>
    <x v="0"/>
    <x v="0"/>
    <s v="USD"/>
    <n v="1422075540"/>
    <n v="1419979544"/>
    <b v="0"/>
    <n v="18"/>
    <b v="1"/>
    <s v="theater/plays"/>
    <n v="1.75"/>
    <n v="68.055999999999997"/>
    <x v="1"/>
  </r>
  <r>
    <x v="0"/>
    <x v="0"/>
    <s v="USD"/>
    <n v="1423630740"/>
    <n v="1418673307"/>
    <b v="0"/>
    <n v="35"/>
    <b v="1"/>
    <s v="theater/plays"/>
    <n v="1.2725"/>
    <n v="72.713999999999999"/>
    <x v="1"/>
  </r>
  <r>
    <x v="0"/>
    <x v="0"/>
    <s v="USD"/>
    <n v="1420489560"/>
    <n v="1417469639"/>
    <b v="0"/>
    <n v="43"/>
    <b v="1"/>
    <s v="theater/plays"/>
    <n v="1.1063333333333334"/>
    <n v="77.186000000000007"/>
    <x v="1"/>
  </r>
  <r>
    <x v="0"/>
    <x v="0"/>
    <s v="USD"/>
    <n v="1472952982"/>
    <n v="1470792982"/>
    <b v="0"/>
    <n v="36"/>
    <b v="1"/>
    <s v="theater/plays"/>
    <n v="1.2593749999999999"/>
    <n v="55.972000000000001"/>
    <x v="1"/>
  </r>
  <r>
    <x v="0"/>
    <x v="0"/>
    <s v="USD"/>
    <n v="1426229940"/>
    <n v="1423959123"/>
    <b v="0"/>
    <n v="62"/>
    <b v="1"/>
    <s v="theater/plays"/>
    <n v="1.1850000000000001"/>
    <n v="49.694000000000003"/>
    <x v="1"/>
  </r>
  <r>
    <x v="0"/>
    <x v="5"/>
    <s v="CAD"/>
    <n v="1409072982"/>
    <n v="1407258582"/>
    <b v="0"/>
    <n v="15"/>
    <b v="1"/>
    <s v="theater/plays"/>
    <n v="1.0772727272727274"/>
    <n v="79"/>
    <x v="1"/>
  </r>
  <r>
    <x v="0"/>
    <x v="0"/>
    <s v="USD"/>
    <n v="1456984740"/>
    <n v="1455717790"/>
    <b v="0"/>
    <n v="33"/>
    <b v="1"/>
    <s v="theater/plays"/>
    <n v="1.026"/>
    <n v="77.727000000000004"/>
    <x v="1"/>
  </r>
  <r>
    <x v="0"/>
    <x v="0"/>
    <s v="USD"/>
    <n v="1409720340"/>
    <n v="1408129822"/>
    <b v="0"/>
    <n v="27"/>
    <b v="1"/>
    <s v="theater/plays"/>
    <n v="1.101"/>
    <n v="40.777999999999999"/>
    <x v="1"/>
  </r>
  <r>
    <x v="0"/>
    <x v="0"/>
    <s v="USD"/>
    <n v="1440892800"/>
    <n v="1438715077"/>
    <b v="0"/>
    <n v="17"/>
    <b v="1"/>
    <s v="theater/plays"/>
    <n v="2.02"/>
    <n v="59.411999999999999"/>
    <x v="1"/>
  </r>
  <r>
    <x v="0"/>
    <x v="0"/>
    <s v="USD"/>
    <n v="1476390164"/>
    <n v="1473970964"/>
    <b v="0"/>
    <n v="4"/>
    <b v="1"/>
    <s v="theater/plays"/>
    <n v="1.3"/>
    <n v="3.25"/>
    <x v="1"/>
  </r>
  <r>
    <x v="0"/>
    <x v="1"/>
    <s v="GBP"/>
    <n v="1421452682"/>
    <n v="1418860682"/>
    <b v="0"/>
    <n v="53"/>
    <b v="1"/>
    <s v="theater/plays"/>
    <n v="1.0435000000000001"/>
    <n v="39.377000000000002"/>
    <x v="1"/>
  </r>
  <r>
    <x v="0"/>
    <x v="0"/>
    <s v="USD"/>
    <n v="1463520479"/>
    <n v="1458336479"/>
    <b v="0"/>
    <n v="49"/>
    <b v="1"/>
    <s v="theater/plays"/>
    <n v="1.0004999999999999"/>
    <n v="81.673000000000002"/>
    <x v="1"/>
  </r>
  <r>
    <x v="0"/>
    <x v="0"/>
    <s v="USD"/>
    <n v="1446759880"/>
    <n v="1444164280"/>
    <b v="0"/>
    <n v="57"/>
    <b v="1"/>
    <s v="theater/plays"/>
    <n v="1.7066666666666668"/>
    <n v="44.911999999999999"/>
    <x v="1"/>
  </r>
  <r>
    <x v="0"/>
    <x v="0"/>
    <s v="USD"/>
    <n v="1461913140"/>
    <n v="1461370956"/>
    <b v="0"/>
    <n v="69"/>
    <b v="1"/>
    <s v="theater/plays"/>
    <n v="1.1283333333333334"/>
    <n v="49.058"/>
    <x v="1"/>
  </r>
  <r>
    <x v="0"/>
    <x v="1"/>
    <s v="GBP"/>
    <n v="1455390126"/>
    <n v="1452798126"/>
    <b v="0"/>
    <n v="15"/>
    <b v="1"/>
    <s v="theater/plays"/>
    <n v="1.84"/>
    <n v="30.667000000000002"/>
    <x v="1"/>
  </r>
  <r>
    <x v="0"/>
    <x v="1"/>
    <s v="GBP"/>
    <n v="1471185057"/>
    <n v="1468593057"/>
    <b v="0"/>
    <n v="64"/>
    <b v="1"/>
    <s v="theater/plays"/>
    <n v="1.3026666666666666"/>
    <n v="61.063000000000002"/>
    <x v="1"/>
  </r>
  <r>
    <x v="0"/>
    <x v="1"/>
    <s v="GBP"/>
    <n v="1450137600"/>
    <n v="1448924882"/>
    <b v="0"/>
    <n v="20"/>
    <b v="1"/>
    <s v="theater/plays"/>
    <n v="1.0545454545454545"/>
    <n v="29"/>
    <x v="1"/>
  </r>
  <r>
    <x v="0"/>
    <x v="1"/>
    <s v="GBP"/>
    <n v="1466172000"/>
    <n v="1463418090"/>
    <b v="0"/>
    <n v="27"/>
    <b v="1"/>
    <s v="theater/plays"/>
    <n v="1"/>
    <n v="29.63"/>
    <x v="1"/>
  </r>
  <r>
    <x v="0"/>
    <x v="1"/>
    <s v="GBP"/>
    <n v="1459378085"/>
    <n v="1456789685"/>
    <b v="0"/>
    <n v="21"/>
    <b v="1"/>
    <s v="theater/plays"/>
    <n v="1.5331632653061225"/>
    <n v="143.095"/>
    <x v="1"/>
  </r>
  <r>
    <x v="0"/>
    <x v="1"/>
    <s v="GBP"/>
    <n v="1439806936"/>
    <n v="1437214936"/>
    <b v="0"/>
    <n v="31"/>
    <b v="1"/>
    <s v="theater/plays"/>
    <n v="1.623"/>
    <n v="52.354999999999997"/>
    <x v="1"/>
  </r>
  <r>
    <x v="0"/>
    <x v="1"/>
    <s v="GBP"/>
    <n v="1428483201"/>
    <n v="1425891201"/>
    <b v="0"/>
    <n v="51"/>
    <b v="1"/>
    <s v="theater/plays"/>
    <n v="1.36"/>
    <n v="66.667000000000002"/>
    <x v="1"/>
  </r>
  <r>
    <x v="0"/>
    <x v="5"/>
    <s v="CAD"/>
    <n v="1402334811"/>
    <n v="1401470811"/>
    <b v="0"/>
    <n v="57"/>
    <b v="1"/>
    <s v="theater/plays"/>
    <n v="1.444"/>
    <n v="126.667"/>
    <x v="1"/>
  </r>
  <r>
    <x v="0"/>
    <x v="0"/>
    <s v="USD"/>
    <n v="1403964574"/>
    <n v="1401372574"/>
    <b v="0"/>
    <n v="20"/>
    <b v="1"/>
    <s v="theater/plays"/>
    <n v="1"/>
    <n v="62.5"/>
    <x v="1"/>
  </r>
  <r>
    <x v="0"/>
    <x v="0"/>
    <s v="USD"/>
    <n v="1434675616"/>
    <n v="1432083616"/>
    <b v="0"/>
    <n v="71"/>
    <b v="1"/>
    <s v="theater/plays"/>
    <n v="1.008"/>
    <n v="35.493000000000002"/>
    <x v="1"/>
  </r>
  <r>
    <x v="0"/>
    <x v="1"/>
    <s v="GBP"/>
    <n v="1449756896"/>
    <n v="1447164896"/>
    <b v="0"/>
    <n v="72"/>
    <b v="1"/>
    <s v="theater/plays"/>
    <n v="1.0680000000000001"/>
    <n v="37.082999999999998"/>
    <x v="1"/>
  </r>
  <r>
    <x v="0"/>
    <x v="1"/>
    <s v="GBP"/>
    <n v="1426801664"/>
    <n v="1424213264"/>
    <b v="0"/>
    <n v="45"/>
    <b v="1"/>
    <s v="theater/plays"/>
    <n v="1.248"/>
    <n v="69.332999999999998"/>
    <x v="1"/>
  </r>
  <r>
    <x v="0"/>
    <x v="1"/>
    <s v="GBP"/>
    <n v="1488240000"/>
    <n v="1486996729"/>
    <b v="0"/>
    <n v="51"/>
    <b v="1"/>
    <s v="theater/plays"/>
    <n v="1.1891891891891893"/>
    <n v="17.254999999999999"/>
    <x v="1"/>
  </r>
  <r>
    <x v="0"/>
    <x v="1"/>
    <s v="GBP"/>
    <n v="1433343850"/>
    <n v="1430751850"/>
    <b v="0"/>
    <n v="56"/>
    <b v="1"/>
    <s v="theater/plays"/>
    <n v="1.01"/>
    <n v="36.070999999999998"/>
    <x v="1"/>
  </r>
  <r>
    <x v="0"/>
    <x v="0"/>
    <s v="USD"/>
    <n v="1479592800"/>
    <n v="1476760226"/>
    <b v="0"/>
    <n v="17"/>
    <b v="1"/>
    <s v="theater/plays"/>
    <n v="1.1299999999999999"/>
    <n v="66.471000000000004"/>
    <x v="1"/>
  </r>
  <r>
    <x v="0"/>
    <x v="0"/>
    <s v="USD"/>
    <n v="1425528000"/>
    <n v="1422916261"/>
    <b v="0"/>
    <n v="197"/>
    <b v="1"/>
    <s v="theater/plays"/>
    <n v="1.0519047619047619"/>
    <n v="56.066000000000003"/>
    <x v="1"/>
  </r>
  <r>
    <x v="0"/>
    <x v="0"/>
    <s v="USD"/>
    <n v="1475269200"/>
    <n v="1473200844"/>
    <b v="0"/>
    <n v="70"/>
    <b v="1"/>
    <s v="theater/plays"/>
    <n v="1.0973333333333333"/>
    <n v="47.029000000000003"/>
    <x v="1"/>
  </r>
  <r>
    <x v="0"/>
    <x v="0"/>
    <s v="USD"/>
    <n v="1411874580"/>
    <n v="1409030371"/>
    <b v="0"/>
    <n v="21"/>
    <b v="1"/>
    <s v="theater/plays"/>
    <n v="1.00099"/>
    <n v="47.665999999999997"/>
    <x v="1"/>
  </r>
  <r>
    <x v="0"/>
    <x v="0"/>
    <s v="USD"/>
    <n v="1406358000"/>
    <n v="1404841270"/>
    <b v="0"/>
    <n v="34"/>
    <b v="1"/>
    <s v="theater/plays"/>
    <n v="1.2"/>
    <n v="88.234999999999999"/>
    <x v="1"/>
  </r>
  <r>
    <x v="0"/>
    <x v="0"/>
    <s v="USD"/>
    <n v="1471977290"/>
    <n v="1466793290"/>
    <b v="0"/>
    <n v="39"/>
    <b v="1"/>
    <s v="theater/plays"/>
    <n v="1.0493333333333332"/>
    <n v="80.718000000000004"/>
    <x v="1"/>
  </r>
  <r>
    <x v="0"/>
    <x v="1"/>
    <s v="GBP"/>
    <n v="1435851577"/>
    <n v="1433259577"/>
    <b v="0"/>
    <n v="78"/>
    <b v="1"/>
    <s v="theater/plays"/>
    <n v="1.0266666666666666"/>
    <n v="39.487000000000002"/>
    <x v="1"/>
  </r>
  <r>
    <x v="0"/>
    <x v="1"/>
    <s v="GBP"/>
    <n v="1408204857"/>
    <n v="1406390457"/>
    <b v="0"/>
    <n v="48"/>
    <b v="1"/>
    <s v="theater/plays"/>
    <n v="1.0182500000000001"/>
    <n v="84.853999999999999"/>
    <x v="1"/>
  </r>
  <r>
    <x v="0"/>
    <x v="0"/>
    <s v="USD"/>
    <n v="1463803140"/>
    <n v="1459446487"/>
    <b v="0"/>
    <n v="29"/>
    <b v="1"/>
    <s v="theater/plays"/>
    <n v="1"/>
    <n v="68.965999999999994"/>
    <x v="1"/>
  </r>
  <r>
    <x v="2"/>
    <x v="0"/>
    <s v="USD"/>
    <n v="1450040396"/>
    <n v="1444852796"/>
    <b v="0"/>
    <n v="0"/>
    <b v="0"/>
    <s v="theater/musical"/>
    <n v="0"/>
    <n v="0"/>
    <x v="1"/>
  </r>
  <r>
    <x v="2"/>
    <x v="0"/>
    <s v="USD"/>
    <n v="1462467600"/>
    <n v="1457403364"/>
    <b v="0"/>
    <n v="2"/>
    <b v="0"/>
    <s v="theater/musical"/>
    <n v="1.9999999999999999E-6"/>
    <n v="1"/>
    <x v="1"/>
  </r>
  <r>
    <x v="2"/>
    <x v="1"/>
    <s v="GBP"/>
    <n v="1417295990"/>
    <n v="1414700390"/>
    <b v="0"/>
    <n v="1"/>
    <b v="0"/>
    <s v="theater/musical"/>
    <n v="3.3333333333333332E-4"/>
    <n v="1"/>
    <x v="1"/>
  </r>
  <r>
    <x v="2"/>
    <x v="0"/>
    <s v="USD"/>
    <n v="1411444740"/>
    <n v="1409335497"/>
    <b v="0"/>
    <n v="59"/>
    <b v="0"/>
    <s v="theater/musical"/>
    <n v="0.51023391812865493"/>
    <n v="147.881"/>
    <x v="1"/>
  </r>
  <r>
    <x v="2"/>
    <x v="1"/>
    <s v="GBP"/>
    <n v="1416781749"/>
    <n v="1415053749"/>
    <b v="0"/>
    <n v="1"/>
    <b v="0"/>
    <s v="theater/musical"/>
    <n v="0.2"/>
    <n v="100"/>
    <x v="1"/>
  </r>
  <r>
    <x v="2"/>
    <x v="0"/>
    <s v="USD"/>
    <n v="1479517200"/>
    <n v="1475765867"/>
    <b v="0"/>
    <n v="31"/>
    <b v="0"/>
    <s v="theater/musical"/>
    <n v="0.35239999999999999"/>
    <n v="56.838999999999999"/>
    <x v="1"/>
  </r>
  <r>
    <x v="2"/>
    <x v="5"/>
    <s v="CAD"/>
    <n v="1484366340"/>
    <n v="1480219174"/>
    <b v="0"/>
    <n v="18"/>
    <b v="0"/>
    <s v="theater/musical"/>
    <n v="4.2466666666666666E-2"/>
    <n v="176.94399999999999"/>
    <x v="1"/>
  </r>
  <r>
    <x v="2"/>
    <x v="0"/>
    <s v="USD"/>
    <n v="1461186676"/>
    <n v="1458594676"/>
    <b v="0"/>
    <n v="10"/>
    <b v="0"/>
    <s v="theater/musical"/>
    <n v="0.36457142857142855"/>
    <n v="127.6"/>
    <x v="1"/>
  </r>
  <r>
    <x v="2"/>
    <x v="0"/>
    <s v="USD"/>
    <n v="1442248829"/>
    <n v="1439224829"/>
    <b v="0"/>
    <n v="0"/>
    <b v="0"/>
    <s v="theater/musical"/>
    <n v="0"/>
    <n v="0"/>
    <x v="1"/>
  </r>
  <r>
    <x v="2"/>
    <x v="0"/>
    <s v="USD"/>
    <n v="1420130935"/>
    <n v="1417538935"/>
    <b v="0"/>
    <n v="14"/>
    <b v="0"/>
    <s v="theater/musical"/>
    <n v="0.30866666666666664"/>
    <n v="66.143000000000001"/>
    <x v="1"/>
  </r>
  <r>
    <x v="2"/>
    <x v="5"/>
    <s v="CAD"/>
    <n v="1429456132"/>
    <n v="1424275732"/>
    <b v="0"/>
    <n v="2"/>
    <b v="0"/>
    <s v="theater/musical"/>
    <n v="6.545454545454546E-2"/>
    <n v="108"/>
    <x v="1"/>
  </r>
  <r>
    <x v="2"/>
    <x v="0"/>
    <s v="USD"/>
    <n v="1475853060"/>
    <n v="1470672906"/>
    <b v="0"/>
    <n v="1"/>
    <b v="0"/>
    <s v="theater/musical"/>
    <n v="4.0000000000000003E-5"/>
    <n v="1"/>
    <x v="1"/>
  </r>
  <r>
    <x v="2"/>
    <x v="0"/>
    <s v="USD"/>
    <n v="1431283530"/>
    <n v="1428691530"/>
    <b v="0"/>
    <n v="3"/>
    <b v="0"/>
    <s v="theater/musical"/>
    <n v="5.5E-2"/>
    <n v="18.332999999999998"/>
    <x v="1"/>
  </r>
  <r>
    <x v="2"/>
    <x v="0"/>
    <s v="USD"/>
    <n v="1412485200"/>
    <n v="1410966179"/>
    <b v="0"/>
    <n v="0"/>
    <b v="0"/>
    <s v="theater/musical"/>
    <n v="0"/>
    <n v="0"/>
    <x v="1"/>
  </r>
  <r>
    <x v="2"/>
    <x v="12"/>
    <s v="EUR"/>
    <n v="1448902800"/>
    <n v="1445369727"/>
    <b v="0"/>
    <n v="2"/>
    <b v="0"/>
    <s v="theater/musical"/>
    <n v="2.1428571428571429E-2"/>
    <n v="7.5"/>
    <x v="1"/>
  </r>
  <r>
    <x v="2"/>
    <x v="0"/>
    <s v="USD"/>
    <n v="1447734439"/>
    <n v="1444274839"/>
    <b v="0"/>
    <n v="0"/>
    <b v="0"/>
    <s v="theater/musical"/>
    <n v="0"/>
    <n v="0"/>
    <x v="1"/>
  </r>
  <r>
    <x v="2"/>
    <x v="0"/>
    <s v="USD"/>
    <n v="1457413140"/>
    <n v="1454996887"/>
    <b v="0"/>
    <n v="12"/>
    <b v="0"/>
    <s v="theater/musical"/>
    <n v="0.16420000000000001"/>
    <n v="68.417000000000002"/>
    <x v="1"/>
  </r>
  <r>
    <x v="2"/>
    <x v="5"/>
    <s v="CAD"/>
    <n v="1479773838"/>
    <n v="1477178238"/>
    <b v="0"/>
    <n v="1"/>
    <b v="0"/>
    <s v="theater/musical"/>
    <n v="1E-3"/>
    <n v="1"/>
    <x v="1"/>
  </r>
  <r>
    <x v="2"/>
    <x v="0"/>
    <s v="USD"/>
    <n v="1434497400"/>
    <n v="1431770802"/>
    <b v="0"/>
    <n v="8"/>
    <b v="0"/>
    <s v="theater/musical"/>
    <n v="4.8099999999999997E-2"/>
    <n v="60.125"/>
    <x v="1"/>
  </r>
  <r>
    <x v="2"/>
    <x v="1"/>
    <s v="GBP"/>
    <n v="1475258327"/>
    <n v="1471370327"/>
    <b v="0"/>
    <n v="2"/>
    <b v="0"/>
    <s v="theater/musical"/>
    <n v="0.06"/>
    <n v="15"/>
    <x v="1"/>
  </r>
  <r>
    <x v="0"/>
    <x v="0"/>
    <s v="USD"/>
    <n v="1412492445"/>
    <n v="1409900445"/>
    <b v="0"/>
    <n v="73"/>
    <b v="1"/>
    <s v="theater/plays"/>
    <n v="1.003825"/>
    <n v="550.04100000000005"/>
    <x v="1"/>
  </r>
  <r>
    <x v="0"/>
    <x v="5"/>
    <s v="CAD"/>
    <n v="1402938394"/>
    <n v="1400691994"/>
    <b v="0"/>
    <n v="8"/>
    <b v="1"/>
    <s v="theater/plays"/>
    <n v="1.04"/>
    <n v="97.5"/>
    <x v="1"/>
  </r>
  <r>
    <x v="0"/>
    <x v="1"/>
    <s v="GBP"/>
    <n v="1454412584"/>
    <n v="1452598184"/>
    <b v="0"/>
    <n v="17"/>
    <b v="1"/>
    <s v="theater/plays"/>
    <n v="1"/>
    <n v="29.411999999999999"/>
    <x v="1"/>
  </r>
  <r>
    <x v="0"/>
    <x v="0"/>
    <s v="USD"/>
    <n v="1407686340"/>
    <n v="1404833442"/>
    <b v="0"/>
    <n v="9"/>
    <b v="1"/>
    <s v="theater/plays"/>
    <n v="1.04"/>
    <n v="57.777999999999999"/>
    <x v="1"/>
  </r>
  <r>
    <x v="0"/>
    <x v="5"/>
    <s v="CAD"/>
    <n v="1472097540"/>
    <n v="1471188502"/>
    <b v="0"/>
    <n v="17"/>
    <b v="1"/>
    <s v="theater/plays"/>
    <n v="2.5066666666666668"/>
    <n v="44.234999999999999"/>
    <x v="1"/>
  </r>
  <r>
    <x v="0"/>
    <x v="1"/>
    <s v="GBP"/>
    <n v="1438764207"/>
    <n v="1436172207"/>
    <b v="0"/>
    <n v="33"/>
    <b v="1"/>
    <s v="theater/plays"/>
    <n v="1.0049999999999999"/>
    <n v="60.908999999999999"/>
    <x v="1"/>
  </r>
  <r>
    <x v="0"/>
    <x v="1"/>
    <s v="GBP"/>
    <n v="1459702800"/>
    <n v="1457690386"/>
    <b v="0"/>
    <n v="38"/>
    <b v="1"/>
    <s v="theater/plays"/>
    <n v="1.744"/>
    <n v="68.841999999999999"/>
    <x v="1"/>
  </r>
  <r>
    <x v="0"/>
    <x v="0"/>
    <s v="USD"/>
    <n v="1437202740"/>
    <n v="1434654998"/>
    <b v="0"/>
    <n v="79"/>
    <b v="1"/>
    <s v="theater/plays"/>
    <n v="1.1626000000000001"/>
    <n v="73.581999999999994"/>
    <x v="1"/>
  </r>
  <r>
    <x v="0"/>
    <x v="16"/>
    <s v="CHF"/>
    <n v="1485989940"/>
    <n v="1483393836"/>
    <b v="0"/>
    <n v="46"/>
    <b v="1"/>
    <s v="theater/plays"/>
    <n v="1.0582"/>
    <n v="115.02200000000001"/>
    <x v="1"/>
  </r>
  <r>
    <x v="0"/>
    <x v="8"/>
    <s v="DKK"/>
    <n v="1464817320"/>
    <n v="1462806419"/>
    <b v="0"/>
    <n v="20"/>
    <b v="1"/>
    <s v="theater/plays"/>
    <n v="1.1074999999999999"/>
    <n v="110.75"/>
    <x v="1"/>
  </r>
  <r>
    <x v="0"/>
    <x v="0"/>
    <s v="USD"/>
    <n v="1404273540"/>
    <n v="1400272580"/>
    <b v="0"/>
    <n v="20"/>
    <b v="1"/>
    <s v="theater/plays"/>
    <n v="1.0066666666666666"/>
    <n v="75.5"/>
    <x v="1"/>
  </r>
  <r>
    <x v="0"/>
    <x v="0"/>
    <s v="USD"/>
    <n v="1426775940"/>
    <n v="1424414350"/>
    <b v="0"/>
    <n v="13"/>
    <b v="1"/>
    <s v="theater/plays"/>
    <n v="1.0203333333333333"/>
    <n v="235.46199999999999"/>
    <x v="1"/>
  </r>
  <r>
    <x v="0"/>
    <x v="1"/>
    <s v="GBP"/>
    <n v="1419368925"/>
    <n v="1417208925"/>
    <b v="0"/>
    <n v="22"/>
    <b v="1"/>
    <s v="theater/plays"/>
    <n v="1"/>
    <n v="11.364000000000001"/>
    <x v="1"/>
  </r>
  <r>
    <x v="0"/>
    <x v="0"/>
    <s v="USD"/>
    <n v="1460260800"/>
    <n v="1458336672"/>
    <b v="0"/>
    <n v="36"/>
    <b v="1"/>
    <s v="theater/plays"/>
    <n v="1.1100000000000001"/>
    <n v="92.5"/>
    <x v="1"/>
  </r>
  <r>
    <x v="0"/>
    <x v="5"/>
    <s v="CAD"/>
    <n v="1427775414"/>
    <n v="1425187014"/>
    <b v="0"/>
    <n v="40"/>
    <b v="1"/>
    <s v="theater/plays"/>
    <n v="1.0142500000000001"/>
    <n v="202.85"/>
    <x v="1"/>
  </r>
  <r>
    <x v="0"/>
    <x v="1"/>
    <s v="GBP"/>
    <n v="1482321030"/>
    <n v="1477133430"/>
    <b v="0"/>
    <n v="9"/>
    <b v="1"/>
    <s v="theater/plays"/>
    <n v="1.04"/>
    <n v="26"/>
    <x v="1"/>
  </r>
  <r>
    <x v="0"/>
    <x v="0"/>
    <s v="USD"/>
    <n v="1466056689"/>
    <n v="1464847089"/>
    <b v="0"/>
    <n v="19"/>
    <b v="1"/>
    <s v="theater/plays"/>
    <n v="1.09375"/>
    <n v="46.052999999999997"/>
    <x v="1"/>
  </r>
  <r>
    <x v="0"/>
    <x v="6"/>
    <s v="EUR"/>
    <n v="1446062040"/>
    <n v="1445109822"/>
    <b v="0"/>
    <n v="14"/>
    <b v="1"/>
    <s v="theater/plays"/>
    <n v="1.1516129032258065"/>
    <n v="51"/>
    <x v="1"/>
  </r>
  <r>
    <x v="0"/>
    <x v="0"/>
    <s v="USD"/>
    <n v="1406185200"/>
    <n v="1404337382"/>
    <b v="0"/>
    <n v="38"/>
    <b v="1"/>
    <s v="theater/plays"/>
    <n v="1"/>
    <n v="31.579000000000001"/>
    <x v="1"/>
  </r>
  <r>
    <x v="0"/>
    <x v="1"/>
    <s v="GBP"/>
    <n v="1437261419"/>
    <n v="1434669419"/>
    <b v="0"/>
    <n v="58"/>
    <b v="1"/>
    <s v="theater/plays"/>
    <n v="1.0317033333333334"/>
    <n v="53.363999999999997"/>
    <x v="1"/>
  </r>
  <r>
    <x v="0"/>
    <x v="0"/>
    <s v="USD"/>
    <n v="1437676380"/>
    <n v="1435670452"/>
    <b v="0"/>
    <n v="28"/>
    <b v="1"/>
    <s v="theater/plays"/>
    <n v="1.0349999999999999"/>
    <n v="36.963999999999999"/>
    <x v="1"/>
  </r>
  <r>
    <x v="0"/>
    <x v="1"/>
    <s v="GBP"/>
    <n v="1434039137"/>
    <n v="1431447137"/>
    <b v="0"/>
    <n v="17"/>
    <b v="1"/>
    <s v="theater/plays"/>
    <n v="1.3819999999999999"/>
    <n v="81.293999999999997"/>
    <x v="1"/>
  </r>
  <r>
    <x v="0"/>
    <x v="1"/>
    <s v="GBP"/>
    <n v="1433113200"/>
    <n v="1431951611"/>
    <b v="0"/>
    <n v="12"/>
    <b v="1"/>
    <s v="theater/plays"/>
    <n v="1.0954545454545455"/>
    <n v="20.082999999999998"/>
    <x v="1"/>
  </r>
  <r>
    <x v="0"/>
    <x v="0"/>
    <s v="USD"/>
    <n v="1405915140"/>
    <n v="1404140667"/>
    <b v="0"/>
    <n v="40"/>
    <b v="1"/>
    <s v="theater/plays"/>
    <n v="1.0085714285714287"/>
    <n v="88.25"/>
    <x v="1"/>
  </r>
  <r>
    <x v="0"/>
    <x v="1"/>
    <s v="GBP"/>
    <n v="1411771384"/>
    <n v="1409179384"/>
    <b v="0"/>
    <n v="57"/>
    <b v="1"/>
    <s v="theater/plays"/>
    <n v="1.0153333333333334"/>
    <n v="53.439"/>
    <x v="1"/>
  </r>
  <r>
    <x v="0"/>
    <x v="1"/>
    <s v="GBP"/>
    <n v="1415191920"/>
    <n v="1412233497"/>
    <b v="0"/>
    <n v="114"/>
    <b v="1"/>
    <s v="theater/plays"/>
    <n v="1.13625"/>
    <n v="39.868000000000002"/>
    <x v="1"/>
  </r>
  <r>
    <x v="0"/>
    <x v="12"/>
    <s v="EUR"/>
    <n v="1472936229"/>
    <n v="1467752229"/>
    <b v="0"/>
    <n v="31"/>
    <b v="1"/>
    <s v="theater/plays"/>
    <n v="1"/>
    <n v="145.161"/>
    <x v="1"/>
  </r>
  <r>
    <x v="0"/>
    <x v="1"/>
    <s v="GBP"/>
    <n v="1463353200"/>
    <n v="1462285182"/>
    <b v="0"/>
    <n v="3"/>
    <b v="1"/>
    <s v="theater/plays"/>
    <n v="1.4"/>
    <n v="23.332999999999998"/>
    <x v="1"/>
  </r>
  <r>
    <x v="0"/>
    <x v="0"/>
    <s v="USD"/>
    <n v="1410550484"/>
    <n v="1408995284"/>
    <b v="0"/>
    <n v="16"/>
    <b v="1"/>
    <s v="theater/plays"/>
    <n v="1.2875000000000001"/>
    <n v="64.375"/>
    <x v="1"/>
  </r>
  <r>
    <x v="0"/>
    <x v="0"/>
    <s v="USD"/>
    <n v="1404359940"/>
    <n v="1402580818"/>
    <b v="0"/>
    <n v="199"/>
    <b v="1"/>
    <s v="theater/plays"/>
    <n v="1.0290416666666666"/>
    <n v="62.052999999999997"/>
    <x v="1"/>
  </r>
  <r>
    <x v="0"/>
    <x v="1"/>
    <s v="GBP"/>
    <n v="1433076298"/>
    <n v="1430052298"/>
    <b v="0"/>
    <n v="31"/>
    <b v="1"/>
    <s v="theater/plays"/>
    <n v="1.0249999999999999"/>
    <n v="66.129000000000005"/>
    <x v="1"/>
  </r>
  <r>
    <x v="0"/>
    <x v="0"/>
    <s v="USD"/>
    <n v="1404190740"/>
    <n v="1401214581"/>
    <b v="0"/>
    <n v="30"/>
    <b v="1"/>
    <s v="theater/plays"/>
    <n v="1.101"/>
    <n v="73.400000000000006"/>
    <x v="1"/>
  </r>
  <r>
    <x v="0"/>
    <x v="0"/>
    <s v="USD"/>
    <n v="1475664834"/>
    <n v="1473850434"/>
    <b v="0"/>
    <n v="34"/>
    <b v="1"/>
    <s v="theater/plays"/>
    <n v="1.1276666666666666"/>
    <n v="99.5"/>
    <x v="1"/>
  </r>
  <r>
    <x v="0"/>
    <x v="0"/>
    <s v="USD"/>
    <n v="1452872290"/>
    <n v="1452008290"/>
    <b v="0"/>
    <n v="18"/>
    <b v="1"/>
    <s v="theater/plays"/>
    <n v="1.119"/>
    <n v="62.167000000000002"/>
    <x v="1"/>
  </r>
  <r>
    <x v="0"/>
    <x v="0"/>
    <s v="USD"/>
    <n v="1402901940"/>
    <n v="1399998418"/>
    <b v="0"/>
    <n v="67"/>
    <b v="1"/>
    <s v="theater/plays"/>
    <n v="1.3919999999999999"/>
    <n v="62.328000000000003"/>
    <x v="1"/>
  </r>
  <r>
    <x v="0"/>
    <x v="0"/>
    <s v="USD"/>
    <n v="1476931696"/>
    <n v="1474339696"/>
    <b v="0"/>
    <n v="66"/>
    <b v="1"/>
    <s v="theater/plays"/>
    <n v="1.1085714285714285"/>
    <n v="58.787999999999997"/>
    <x v="1"/>
  </r>
  <r>
    <x v="0"/>
    <x v="0"/>
    <s v="USD"/>
    <n v="1441167586"/>
    <n v="1438575586"/>
    <b v="0"/>
    <n v="23"/>
    <b v="1"/>
    <s v="theater/plays"/>
    <n v="1.3906666666666667"/>
    <n v="45.347999999999999"/>
    <x v="1"/>
  </r>
  <r>
    <x v="0"/>
    <x v="0"/>
    <s v="USD"/>
    <n v="1400533200"/>
    <n v="1398348859"/>
    <b v="0"/>
    <n v="126"/>
    <b v="1"/>
    <s v="theater/plays"/>
    <n v="1.0569999999999999"/>
    <n v="41.944000000000003"/>
    <x v="1"/>
  </r>
  <r>
    <x v="0"/>
    <x v="0"/>
    <s v="USD"/>
    <n v="1440820740"/>
    <n v="1439567660"/>
    <b v="0"/>
    <n v="6"/>
    <b v="1"/>
    <s v="theater/plays"/>
    <n v="1.0142857142857142"/>
    <n v="59.167000000000002"/>
    <x v="1"/>
  </r>
  <r>
    <x v="0"/>
    <x v="0"/>
    <s v="USD"/>
    <n v="1403846055"/>
    <n v="1401254055"/>
    <b v="0"/>
    <n v="25"/>
    <b v="1"/>
    <s v="theater/plays"/>
    <n v="1.0024500000000001"/>
    <n v="200.49"/>
    <x v="1"/>
  </r>
  <r>
    <x v="0"/>
    <x v="1"/>
    <s v="GBP"/>
    <n v="1407524004"/>
    <n v="1404932004"/>
    <b v="0"/>
    <n v="39"/>
    <b v="1"/>
    <s v="theater/plays"/>
    <n v="1.0916666666666666"/>
    <n v="83.974000000000004"/>
    <x v="1"/>
  </r>
  <r>
    <x v="0"/>
    <x v="0"/>
    <s v="USD"/>
    <n v="1434925500"/>
    <n v="1432410639"/>
    <b v="0"/>
    <n v="62"/>
    <b v="1"/>
    <s v="theater/plays"/>
    <n v="1.1833333333333333"/>
    <n v="57.258000000000003"/>
    <x v="1"/>
  </r>
  <r>
    <x v="0"/>
    <x v="0"/>
    <s v="USD"/>
    <n v="1417101683"/>
    <n v="1414506083"/>
    <b v="0"/>
    <n v="31"/>
    <b v="1"/>
    <s v="theater/plays"/>
    <n v="1.2"/>
    <n v="58.064999999999998"/>
    <x v="1"/>
  </r>
  <r>
    <x v="0"/>
    <x v="0"/>
    <s v="USD"/>
    <n v="1425272340"/>
    <n v="1421426929"/>
    <b v="0"/>
    <n v="274"/>
    <b v="1"/>
    <s v="theater/plays"/>
    <n v="1.2796000000000001"/>
    <n v="186.803"/>
    <x v="1"/>
  </r>
  <r>
    <x v="0"/>
    <x v="0"/>
    <s v="USD"/>
    <n v="1411084800"/>
    <n v="1410304179"/>
    <b v="0"/>
    <n v="17"/>
    <b v="1"/>
    <s v="theater/plays"/>
    <n v="1.26"/>
    <n v="74.117999999999995"/>
    <x v="1"/>
  </r>
  <r>
    <x v="0"/>
    <x v="1"/>
    <s v="GBP"/>
    <n v="1448922600"/>
    <n v="1446352529"/>
    <b v="0"/>
    <n v="14"/>
    <b v="1"/>
    <s v="theater/plays"/>
    <n v="1.2912912912912913"/>
    <n v="30.713999999999999"/>
    <x v="1"/>
  </r>
  <r>
    <x v="0"/>
    <x v="0"/>
    <s v="USD"/>
    <n v="1465178400"/>
    <n v="1461985967"/>
    <b v="0"/>
    <n v="60"/>
    <b v="1"/>
    <s v="theater/plays"/>
    <n v="1.0742857142857143"/>
    <n v="62.667000000000002"/>
    <x v="1"/>
  </r>
  <r>
    <x v="0"/>
    <x v="0"/>
    <s v="USD"/>
    <n v="1421009610"/>
    <n v="1419281610"/>
    <b v="0"/>
    <n v="33"/>
    <b v="1"/>
    <s v="theater/plays"/>
    <n v="1.00125"/>
    <n v="121.364"/>
    <x v="1"/>
  </r>
  <r>
    <x v="0"/>
    <x v="1"/>
    <s v="GBP"/>
    <n v="1423838916"/>
    <n v="1418654916"/>
    <b v="0"/>
    <n v="78"/>
    <b v="1"/>
    <s v="theater/plays"/>
    <n v="1.55"/>
    <n v="39.744"/>
    <x v="1"/>
  </r>
  <r>
    <x v="0"/>
    <x v="1"/>
    <s v="GBP"/>
    <n v="1462878648"/>
    <n v="1461064248"/>
    <b v="0"/>
    <n v="30"/>
    <b v="1"/>
    <s v="theater/plays"/>
    <n v="1.08"/>
    <n v="72"/>
    <x v="1"/>
  </r>
  <r>
    <x v="0"/>
    <x v="0"/>
    <s v="USD"/>
    <n v="1456946487"/>
    <n v="1454354487"/>
    <b v="0"/>
    <n v="136"/>
    <b v="1"/>
    <s v="theater/plays"/>
    <n v="1.1052"/>
    <n v="40.631999999999998"/>
    <x v="1"/>
  </r>
  <r>
    <x v="0"/>
    <x v="0"/>
    <s v="USD"/>
    <n v="1413383216"/>
    <n v="1410791216"/>
    <b v="0"/>
    <n v="40"/>
    <b v="1"/>
    <s v="theater/plays"/>
    <n v="1.008"/>
    <n v="63"/>
    <x v="1"/>
  </r>
  <r>
    <x v="0"/>
    <x v="0"/>
    <s v="USD"/>
    <n v="1412092800"/>
    <n v="1409493800"/>
    <b v="0"/>
    <n v="18"/>
    <b v="1"/>
    <s v="theater/plays"/>
    <n v="1.212"/>
    <n v="33.667000000000002"/>
    <x v="1"/>
  </r>
  <r>
    <x v="0"/>
    <x v="1"/>
    <s v="GBP"/>
    <n v="1433422793"/>
    <n v="1430830793"/>
    <b v="0"/>
    <n v="39"/>
    <b v="1"/>
    <s v="theater/plays"/>
    <n v="1.0033333333333334"/>
    <n v="38.590000000000003"/>
    <x v="1"/>
  </r>
  <r>
    <x v="0"/>
    <x v="1"/>
    <s v="GBP"/>
    <n v="1468191540"/>
    <n v="1464958484"/>
    <b v="0"/>
    <n v="21"/>
    <b v="1"/>
    <s v="theater/plays"/>
    <n v="1.0916666666666666"/>
    <n v="155.952"/>
    <x v="1"/>
  </r>
  <r>
    <x v="0"/>
    <x v="0"/>
    <s v="USD"/>
    <n v="1471071540"/>
    <n v="1467720388"/>
    <b v="0"/>
    <n v="30"/>
    <b v="1"/>
    <s v="theater/plays"/>
    <n v="1.2342857142857142"/>
    <n v="43.2"/>
    <x v="1"/>
  </r>
  <r>
    <x v="0"/>
    <x v="1"/>
    <s v="GBP"/>
    <n v="1464712394"/>
    <n v="1459528394"/>
    <b v="0"/>
    <n v="27"/>
    <b v="1"/>
    <s v="theater/plays"/>
    <n v="1.3633666666666666"/>
    <n v="15.148999999999999"/>
    <x v="1"/>
  </r>
  <r>
    <x v="0"/>
    <x v="0"/>
    <s v="USD"/>
    <n v="1403546400"/>
    <n v="1401714114"/>
    <b v="0"/>
    <n v="35"/>
    <b v="1"/>
    <s v="theater/plays"/>
    <n v="1.0346657233816767"/>
    <n v="83.570999999999998"/>
    <x v="1"/>
  </r>
  <r>
    <x v="0"/>
    <x v="0"/>
    <s v="USD"/>
    <n v="1410558949"/>
    <n v="1409262949"/>
    <b v="0"/>
    <n v="13"/>
    <b v="1"/>
    <s v="theater/plays"/>
    <n v="1.2133333333333334"/>
    <n v="140"/>
    <x v="1"/>
  </r>
  <r>
    <x v="0"/>
    <x v="0"/>
    <s v="USD"/>
    <n v="1469165160"/>
    <n v="1467335378"/>
    <b v="0"/>
    <n v="23"/>
    <b v="1"/>
    <s v="theater/plays"/>
    <n v="1.86"/>
    <n v="80.87"/>
    <x v="1"/>
  </r>
  <r>
    <x v="0"/>
    <x v="0"/>
    <s v="USD"/>
    <n v="1404444286"/>
    <n v="1403234686"/>
    <b v="0"/>
    <n v="39"/>
    <b v="1"/>
    <s v="theater/plays"/>
    <n v="3"/>
    <n v="53.845999999999997"/>
    <x v="1"/>
  </r>
  <r>
    <x v="0"/>
    <x v="1"/>
    <s v="GBP"/>
    <n v="1403715546"/>
    <n v="1401123546"/>
    <b v="0"/>
    <n v="35"/>
    <b v="1"/>
    <s v="theater/plays"/>
    <n v="1.0825"/>
    <n v="30.928999999999998"/>
    <x v="1"/>
  </r>
  <r>
    <x v="0"/>
    <x v="0"/>
    <s v="USD"/>
    <n v="1428068988"/>
    <n v="1425908988"/>
    <b v="0"/>
    <n v="27"/>
    <b v="1"/>
    <s v="theater/plays"/>
    <n v="1.4115384615384616"/>
    <n v="67.962999999999994"/>
    <x v="1"/>
  </r>
  <r>
    <x v="0"/>
    <x v="0"/>
    <s v="USD"/>
    <n v="1402848000"/>
    <n v="1400606573"/>
    <b v="0"/>
    <n v="21"/>
    <b v="1"/>
    <s v="theater/plays"/>
    <n v="1.1399999999999999"/>
    <n v="27.143000000000001"/>
    <x v="1"/>
  </r>
  <r>
    <x v="0"/>
    <x v="0"/>
    <s v="USD"/>
    <n v="1433055540"/>
    <n v="1431230867"/>
    <b v="0"/>
    <n v="104"/>
    <b v="1"/>
    <s v="theater/plays"/>
    <n v="1.5373333333333334"/>
    <n v="110.86499999999999"/>
    <x v="1"/>
  </r>
  <r>
    <x v="0"/>
    <x v="0"/>
    <s v="USD"/>
    <n v="1465062166"/>
    <n v="1463334166"/>
    <b v="0"/>
    <n v="19"/>
    <b v="1"/>
    <s v="theater/plays"/>
    <n v="1.0149999999999999"/>
    <n v="106.842"/>
    <x v="1"/>
  </r>
  <r>
    <x v="0"/>
    <x v="0"/>
    <s v="USD"/>
    <n v="1432612740"/>
    <n v="1429881667"/>
    <b v="0"/>
    <n v="97"/>
    <b v="1"/>
    <s v="theater/plays"/>
    <n v="1.0235000000000001"/>
    <n v="105.515"/>
    <x v="1"/>
  </r>
  <r>
    <x v="0"/>
    <x v="1"/>
    <s v="GBP"/>
    <n v="1427806320"/>
    <n v="1422834819"/>
    <b v="0"/>
    <n v="27"/>
    <b v="1"/>
    <s v="theater/plays"/>
    <n v="1.0257142857142858"/>
    <n v="132.96299999999999"/>
    <x v="1"/>
  </r>
  <r>
    <x v="0"/>
    <x v="0"/>
    <s v="USD"/>
    <n v="1453411109"/>
    <n v="1450819109"/>
    <b v="0"/>
    <n v="24"/>
    <b v="1"/>
    <s v="theater/plays"/>
    <n v="1.5575000000000001"/>
    <n v="51.917000000000002"/>
    <x v="1"/>
  </r>
  <r>
    <x v="0"/>
    <x v="1"/>
    <s v="GBP"/>
    <n v="1431204449"/>
    <n v="1428526049"/>
    <b v="0"/>
    <n v="13"/>
    <b v="1"/>
    <s v="theater/plays"/>
    <n v="1.0075000000000001"/>
    <n v="310"/>
    <x v="1"/>
  </r>
  <r>
    <x v="0"/>
    <x v="1"/>
    <s v="GBP"/>
    <n v="1425057075"/>
    <n v="1422465075"/>
    <b v="0"/>
    <n v="46"/>
    <b v="1"/>
    <s v="theater/plays"/>
    <n v="2.3940000000000001"/>
    <n v="26.021999999999998"/>
    <x v="1"/>
  </r>
  <r>
    <x v="0"/>
    <x v="1"/>
    <s v="GBP"/>
    <n v="1434994266"/>
    <n v="1432402266"/>
    <b v="0"/>
    <n v="4"/>
    <b v="1"/>
    <s v="theater/plays"/>
    <n v="2.1"/>
    <n v="105"/>
    <x v="1"/>
  </r>
  <r>
    <x v="0"/>
    <x v="0"/>
    <s v="USD"/>
    <n v="1435881006"/>
    <n v="1433980206"/>
    <b v="0"/>
    <n v="40"/>
    <b v="1"/>
    <s v="theater/plays"/>
    <n v="1.0451515151515152"/>
    <n v="86.224999999999994"/>
    <x v="1"/>
  </r>
  <r>
    <x v="0"/>
    <x v="0"/>
    <s v="USD"/>
    <n v="1415230084"/>
    <n v="1413412084"/>
    <b v="0"/>
    <n v="44"/>
    <b v="1"/>
    <s v="theater/plays"/>
    <n v="1.008"/>
    <n v="114.545"/>
    <x v="1"/>
  </r>
  <r>
    <x v="0"/>
    <x v="5"/>
    <s v="CAD"/>
    <n v="1455231540"/>
    <n v="1452614847"/>
    <b v="0"/>
    <n v="35"/>
    <b v="1"/>
    <s v="theater/plays"/>
    <n v="1.1120000000000001"/>
    <n v="47.656999999999996"/>
    <x v="1"/>
  </r>
  <r>
    <x v="0"/>
    <x v="1"/>
    <s v="GBP"/>
    <n v="1417374262"/>
    <n v="1414778662"/>
    <b v="0"/>
    <n v="63"/>
    <b v="1"/>
    <s v="theater/plays"/>
    <n v="1.0204444444444445"/>
    <n v="72.888999999999996"/>
    <x v="1"/>
  </r>
  <r>
    <x v="0"/>
    <x v="1"/>
    <s v="GBP"/>
    <n v="1462402800"/>
    <n v="1459856860"/>
    <b v="0"/>
    <n v="89"/>
    <b v="1"/>
    <s v="theater/plays"/>
    <n v="1.0254767441860466"/>
    <n v="49.545999999999999"/>
    <x v="1"/>
  </r>
  <r>
    <x v="0"/>
    <x v="1"/>
    <s v="GBP"/>
    <n v="1455831000"/>
    <n v="1454366467"/>
    <b v="0"/>
    <n v="15"/>
    <b v="1"/>
    <s v="theater/plays"/>
    <n v="1.27"/>
    <n v="25.4"/>
    <x v="1"/>
  </r>
  <r>
    <x v="0"/>
    <x v="0"/>
    <s v="USD"/>
    <n v="1461963600"/>
    <n v="1459567371"/>
    <b v="0"/>
    <n v="46"/>
    <b v="1"/>
    <s v="theater/plays"/>
    <n v="3.3870588235294119"/>
    <n v="62.587000000000003"/>
    <x v="1"/>
  </r>
  <r>
    <x v="0"/>
    <x v="0"/>
    <s v="USD"/>
    <n v="1476939300"/>
    <n v="1474273294"/>
    <b v="0"/>
    <n v="33"/>
    <b v="1"/>
    <s v="theater/plays"/>
    <n v="1.0075000000000001"/>
    <n v="61.061"/>
    <x v="1"/>
  </r>
  <r>
    <x v="2"/>
    <x v="0"/>
    <s v="USD"/>
    <n v="1439957176"/>
    <n v="1437365176"/>
    <b v="0"/>
    <n v="31"/>
    <b v="0"/>
    <s v="theater/plays"/>
    <n v="9.3100000000000002E-2"/>
    <n v="60.064999999999998"/>
    <x v="1"/>
  </r>
  <r>
    <x v="2"/>
    <x v="0"/>
    <s v="USD"/>
    <n v="1427082912"/>
    <n v="1423198512"/>
    <b v="0"/>
    <n v="5"/>
    <b v="0"/>
    <s v="theater/plays"/>
    <n v="7.2400000000000006E-2"/>
    <n v="72.400000000000006"/>
    <x v="1"/>
  </r>
  <r>
    <x v="2"/>
    <x v="0"/>
    <s v="USD"/>
    <n v="1439828159"/>
    <n v="1437236159"/>
    <b v="0"/>
    <n v="1"/>
    <b v="0"/>
    <s v="theater/plays"/>
    <n v="0.1"/>
    <n v="100"/>
    <x v="1"/>
  </r>
  <r>
    <x v="2"/>
    <x v="0"/>
    <s v="USD"/>
    <n v="1420860180"/>
    <n v="1418234646"/>
    <b v="0"/>
    <n v="12"/>
    <b v="0"/>
    <s v="theater/plays"/>
    <n v="0.11272727272727273"/>
    <n v="51.667000000000002"/>
    <x v="1"/>
  </r>
  <r>
    <x v="2"/>
    <x v="9"/>
    <s v="EUR"/>
    <n v="1422100800"/>
    <n v="1416932133"/>
    <b v="0"/>
    <n v="4"/>
    <b v="0"/>
    <s v="theater/plays"/>
    <n v="0.15411764705882353"/>
    <n v="32.75"/>
    <x v="1"/>
  </r>
  <r>
    <x v="2"/>
    <x v="0"/>
    <s v="USD"/>
    <n v="1429396200"/>
    <n v="1428539708"/>
    <b v="0"/>
    <n v="0"/>
    <b v="0"/>
    <s v="theater/plays"/>
    <n v="0"/>
    <n v="0"/>
    <x v="1"/>
  </r>
  <r>
    <x v="2"/>
    <x v="0"/>
    <s v="USD"/>
    <n v="1432589896"/>
    <n v="1427405896"/>
    <b v="0"/>
    <n v="7"/>
    <b v="0"/>
    <s v="theater/plays"/>
    <n v="0.28466666666666668"/>
    <n v="61"/>
    <x v="1"/>
  </r>
  <r>
    <x v="2"/>
    <x v="1"/>
    <s v="GBP"/>
    <n v="1432831089"/>
    <n v="1430239089"/>
    <b v="0"/>
    <n v="2"/>
    <b v="0"/>
    <s v="theater/plays"/>
    <n v="0.13333333333333333"/>
    <n v="10"/>
    <x v="1"/>
  </r>
  <r>
    <x v="2"/>
    <x v="1"/>
    <s v="GBP"/>
    <n v="1427133600"/>
    <n v="1423847093"/>
    <b v="0"/>
    <n v="1"/>
    <b v="0"/>
    <s v="theater/plays"/>
    <n v="6.6666666666666671E-3"/>
    <n v="10"/>
    <x v="1"/>
  </r>
  <r>
    <x v="2"/>
    <x v="0"/>
    <s v="USD"/>
    <n v="1447311540"/>
    <n v="1445358903"/>
    <b v="0"/>
    <n v="4"/>
    <b v="0"/>
    <s v="theater/plays"/>
    <n v="0.21428571428571427"/>
    <n v="37.5"/>
    <x v="1"/>
  </r>
  <r>
    <x v="2"/>
    <x v="1"/>
    <s v="GBP"/>
    <n v="1405461600"/>
    <n v="1403562705"/>
    <b v="0"/>
    <n v="6"/>
    <b v="0"/>
    <s v="theater/plays"/>
    <n v="0.18"/>
    <n v="45"/>
    <x v="1"/>
  </r>
  <r>
    <x v="2"/>
    <x v="1"/>
    <s v="GBP"/>
    <n v="1468752468"/>
    <n v="1467024468"/>
    <b v="0"/>
    <n v="8"/>
    <b v="0"/>
    <s v="theater/plays"/>
    <n v="0.20125000000000001"/>
    <n v="100.625"/>
    <x v="1"/>
  </r>
  <r>
    <x v="2"/>
    <x v="0"/>
    <s v="USD"/>
    <n v="1407808438"/>
    <n v="1405217355"/>
    <b v="0"/>
    <n v="14"/>
    <b v="0"/>
    <s v="theater/plays"/>
    <n v="0.17899999999999999"/>
    <n v="25.571000000000002"/>
    <x v="1"/>
  </r>
  <r>
    <x v="2"/>
    <x v="0"/>
    <s v="USD"/>
    <n v="1450389950"/>
    <n v="1447797950"/>
    <b v="0"/>
    <n v="0"/>
    <b v="0"/>
    <s v="theater/plays"/>
    <n v="0"/>
    <n v="0"/>
    <x v="1"/>
  </r>
  <r>
    <x v="2"/>
    <x v="0"/>
    <s v="USD"/>
    <n v="1409980144"/>
    <n v="1407388144"/>
    <b v="0"/>
    <n v="4"/>
    <b v="0"/>
    <s v="theater/plays"/>
    <n v="0.02"/>
    <n v="25"/>
    <x v="1"/>
  </r>
  <r>
    <x v="2"/>
    <x v="0"/>
    <s v="USD"/>
    <n v="1404406964"/>
    <n v="1401814964"/>
    <b v="0"/>
    <n v="0"/>
    <b v="0"/>
    <s v="theater/plays"/>
    <n v="0"/>
    <n v="0"/>
    <x v="1"/>
  </r>
  <r>
    <x v="2"/>
    <x v="0"/>
    <s v="USD"/>
    <n v="1404532740"/>
    <n v="1401823952"/>
    <b v="0"/>
    <n v="0"/>
    <b v="0"/>
    <s v="theater/plays"/>
    <n v="0"/>
    <n v="0"/>
    <x v="1"/>
  </r>
  <r>
    <x v="2"/>
    <x v="0"/>
    <s v="USD"/>
    <n v="1407689102"/>
    <n v="1405097102"/>
    <b v="0"/>
    <n v="1"/>
    <b v="0"/>
    <s v="theater/plays"/>
    <n v="0.1"/>
    <n v="10"/>
    <x v="1"/>
  </r>
  <r>
    <x v="2"/>
    <x v="0"/>
    <s v="USD"/>
    <n v="1475918439"/>
    <n v="1473326439"/>
    <b v="0"/>
    <n v="1"/>
    <b v="0"/>
    <s v="theater/plays"/>
    <n v="2.3764705882352941E-2"/>
    <n v="202"/>
    <x v="1"/>
  </r>
  <r>
    <x v="2"/>
    <x v="1"/>
    <s v="GBP"/>
    <n v="1436137140"/>
    <n v="1433833896"/>
    <b v="0"/>
    <n v="1"/>
    <b v="0"/>
    <s v="theater/plays"/>
    <n v="0.01"/>
    <n v="25"/>
    <x v="1"/>
  </r>
  <r>
    <x v="0"/>
    <x v="0"/>
    <s v="USD"/>
    <n v="1455602340"/>
    <n v="1453827436"/>
    <b v="0"/>
    <n v="52"/>
    <b v="1"/>
    <s v="theater/musical"/>
    <n v="1.0351999999999999"/>
    <n v="99.537999999999997"/>
    <x v="1"/>
  </r>
  <r>
    <x v="0"/>
    <x v="0"/>
    <s v="USD"/>
    <n v="1461902340"/>
    <n v="1459220588"/>
    <b v="0"/>
    <n v="7"/>
    <b v="1"/>
    <s v="theater/musical"/>
    <n v="1.05"/>
    <n v="75"/>
    <x v="1"/>
  </r>
  <r>
    <x v="0"/>
    <x v="0"/>
    <s v="USD"/>
    <n v="1423555140"/>
    <n v="1421105608"/>
    <b v="0"/>
    <n v="28"/>
    <b v="1"/>
    <s v="theater/musical"/>
    <n v="1.0044999999999999"/>
    <n v="215.25"/>
    <x v="1"/>
  </r>
  <r>
    <x v="0"/>
    <x v="0"/>
    <s v="USD"/>
    <n v="1459641073"/>
    <n v="1454460673"/>
    <b v="0"/>
    <n v="11"/>
    <b v="1"/>
    <s v="theater/musical"/>
    <n v="1.3260000000000001"/>
    <n v="120.545"/>
    <x v="1"/>
  </r>
  <r>
    <x v="0"/>
    <x v="1"/>
    <s v="GBP"/>
    <n v="1476651600"/>
    <n v="1473189335"/>
    <b v="0"/>
    <n v="15"/>
    <b v="1"/>
    <s v="theater/musical"/>
    <n v="1.1299999999999999"/>
    <n v="37.667000000000002"/>
    <x v="1"/>
  </r>
  <r>
    <x v="0"/>
    <x v="0"/>
    <s v="USD"/>
    <n v="1433289600"/>
    <n v="1430768800"/>
    <b v="0"/>
    <n v="30"/>
    <b v="1"/>
    <s v="theater/musical"/>
    <n v="1.0334000000000001"/>
    <n v="172.233"/>
    <x v="1"/>
  </r>
  <r>
    <x v="0"/>
    <x v="0"/>
    <s v="USD"/>
    <n v="1406350740"/>
    <n v="1403125737"/>
    <b v="0"/>
    <n v="27"/>
    <b v="1"/>
    <s v="theater/musical"/>
    <n v="1.2"/>
    <n v="111.111"/>
    <x v="1"/>
  </r>
  <r>
    <x v="0"/>
    <x v="1"/>
    <s v="GBP"/>
    <n v="1460753307"/>
    <n v="1458161307"/>
    <b v="0"/>
    <n v="28"/>
    <b v="1"/>
    <s v="theater/musical"/>
    <n v="1.2963636363636364"/>
    <n v="25.463999999999999"/>
    <x v="1"/>
  </r>
  <r>
    <x v="0"/>
    <x v="0"/>
    <s v="USD"/>
    <n v="1402515198"/>
    <n v="1399923198"/>
    <b v="0"/>
    <n v="17"/>
    <b v="1"/>
    <s v="theater/musical"/>
    <n v="1.0111111111111111"/>
    <n v="267.64699999999999"/>
    <x v="1"/>
  </r>
  <r>
    <x v="0"/>
    <x v="0"/>
    <s v="USD"/>
    <n v="1417465515"/>
    <n v="1415737515"/>
    <b v="0"/>
    <n v="50"/>
    <b v="1"/>
    <s v="theater/musical"/>
    <n v="1.0851428571428572"/>
    <n v="75.959999999999994"/>
    <x v="1"/>
  </r>
  <r>
    <x v="0"/>
    <x v="0"/>
    <s v="USD"/>
    <n v="1400475600"/>
    <n v="1397819938"/>
    <b v="0"/>
    <n v="26"/>
    <b v="1"/>
    <s v="theater/musical"/>
    <n v="1.0233333333333334"/>
    <n v="59.037999999999997"/>
    <x v="1"/>
  </r>
  <r>
    <x v="0"/>
    <x v="0"/>
    <s v="USD"/>
    <n v="1440556553"/>
    <n v="1435372553"/>
    <b v="0"/>
    <n v="88"/>
    <b v="1"/>
    <s v="theater/musical"/>
    <n v="1.1024425000000002"/>
    <n v="50.110999999999997"/>
    <x v="1"/>
  </r>
  <r>
    <x v="0"/>
    <x v="0"/>
    <s v="USD"/>
    <n v="1399293386"/>
    <n v="1397133386"/>
    <b v="0"/>
    <n v="91"/>
    <b v="1"/>
    <s v="theater/musical"/>
    <n v="1.010154"/>
    <n v="55.503"/>
    <x v="1"/>
  </r>
  <r>
    <x v="0"/>
    <x v="1"/>
    <s v="GBP"/>
    <n v="1439247600"/>
    <n v="1434625937"/>
    <b v="0"/>
    <n v="3"/>
    <b v="1"/>
    <s v="theater/musical"/>
    <n v="1"/>
    <n v="166.667"/>
    <x v="1"/>
  </r>
  <r>
    <x v="0"/>
    <x v="1"/>
    <s v="GBP"/>
    <n v="1438543889"/>
    <n v="1436383889"/>
    <b v="0"/>
    <n v="28"/>
    <b v="1"/>
    <s v="theater/musical"/>
    <n v="1.0624"/>
    <n v="47.429000000000002"/>
    <x v="1"/>
  </r>
  <r>
    <x v="0"/>
    <x v="0"/>
    <s v="USD"/>
    <n v="1427907626"/>
    <n v="1425319226"/>
    <b v="0"/>
    <n v="77"/>
    <b v="1"/>
    <s v="theater/musical"/>
    <n v="1"/>
    <n v="64.935000000000002"/>
    <x v="1"/>
  </r>
  <r>
    <x v="0"/>
    <x v="0"/>
    <s v="USD"/>
    <n v="1464482160"/>
    <n v="1462824832"/>
    <b v="0"/>
    <n v="27"/>
    <b v="1"/>
    <s v="theater/musical"/>
    <n v="1"/>
    <n v="55.555999999999997"/>
    <x v="1"/>
  </r>
  <r>
    <x v="0"/>
    <x v="0"/>
    <s v="USD"/>
    <n v="1406745482"/>
    <n v="1404153482"/>
    <b v="0"/>
    <n v="107"/>
    <b v="1"/>
    <s v="theater/musical"/>
    <n v="1.1345714285714286"/>
    <n v="74.224000000000004"/>
    <x v="1"/>
  </r>
  <r>
    <x v="0"/>
    <x v="0"/>
    <s v="USD"/>
    <n v="1404360045"/>
    <n v="1401336045"/>
    <b v="0"/>
    <n v="96"/>
    <b v="1"/>
    <s v="theater/musical"/>
    <n v="1.0265010000000001"/>
    <n v="106.92700000000001"/>
    <x v="1"/>
  </r>
  <r>
    <x v="0"/>
    <x v="0"/>
    <s v="USD"/>
    <n v="1425185940"/>
    <n v="1423960097"/>
    <b v="0"/>
    <n v="56"/>
    <b v="1"/>
    <s v="theater/musical"/>
    <n v="1.1675"/>
    <n v="41.695999999999998"/>
    <x v="1"/>
  </r>
  <r>
    <x v="0"/>
    <x v="0"/>
    <s v="USD"/>
    <n v="1402594090"/>
    <n v="1400002090"/>
    <b v="0"/>
    <n v="58"/>
    <b v="1"/>
    <s v="theater/musical"/>
    <n v="1.0765274999999999"/>
    <n v="74.242999999999995"/>
    <x v="1"/>
  </r>
  <r>
    <x v="0"/>
    <x v="0"/>
    <s v="USD"/>
    <n v="1460730079"/>
    <n v="1458138079"/>
    <b v="0"/>
    <n v="15"/>
    <b v="1"/>
    <s v="theater/musical"/>
    <n v="1"/>
    <n v="73.332999999999998"/>
    <x v="1"/>
  </r>
  <r>
    <x v="0"/>
    <x v="1"/>
    <s v="GBP"/>
    <n v="1434234010"/>
    <n v="1431642010"/>
    <b v="0"/>
    <n v="20"/>
    <b v="1"/>
    <s v="theater/musical"/>
    <n v="1"/>
    <n v="100"/>
    <x v="1"/>
  </r>
  <r>
    <x v="0"/>
    <x v="0"/>
    <s v="USD"/>
    <n v="1463529600"/>
    <n v="1462307652"/>
    <b v="0"/>
    <n v="38"/>
    <b v="1"/>
    <s v="theater/musical"/>
    <n v="1.46"/>
    <n v="38.420999999999999"/>
    <x v="1"/>
  </r>
  <r>
    <x v="0"/>
    <x v="0"/>
    <s v="USD"/>
    <n v="1480399200"/>
    <n v="1478616506"/>
    <b v="0"/>
    <n v="33"/>
    <b v="1"/>
    <s v="theater/musical"/>
    <n v="1.1020000000000001"/>
    <n v="166.97"/>
    <x v="1"/>
  </r>
  <r>
    <x v="0"/>
    <x v="0"/>
    <s v="USD"/>
    <n v="1479175680"/>
    <n v="1476317247"/>
    <b v="0"/>
    <n v="57"/>
    <b v="1"/>
    <s v="theater/musical"/>
    <n v="1.0820000000000001"/>
    <n v="94.912000000000006"/>
    <x v="1"/>
  </r>
  <r>
    <x v="0"/>
    <x v="5"/>
    <s v="CAD"/>
    <n v="1428606055"/>
    <n v="1427223655"/>
    <b v="0"/>
    <n v="25"/>
    <b v="1"/>
    <s v="theater/musical"/>
    <n v="1"/>
    <n v="100"/>
    <x v="1"/>
  </r>
  <r>
    <x v="0"/>
    <x v="0"/>
    <s v="USD"/>
    <n v="1428552000"/>
    <n v="1426199843"/>
    <b v="0"/>
    <n v="14"/>
    <b v="1"/>
    <s v="theater/musical"/>
    <n v="1.0024999999999999"/>
    <n v="143.214"/>
    <x v="1"/>
  </r>
  <r>
    <x v="0"/>
    <x v="0"/>
    <s v="USD"/>
    <n v="1406854800"/>
    <n v="1403599778"/>
    <b v="0"/>
    <n v="94"/>
    <b v="1"/>
    <s v="theater/musical"/>
    <n v="1.0671250000000001"/>
    <n v="90.819000000000003"/>
    <x v="1"/>
  </r>
  <r>
    <x v="0"/>
    <x v="0"/>
    <s v="USD"/>
    <n v="1411790400"/>
    <n v="1409884821"/>
    <b v="0"/>
    <n v="59"/>
    <b v="1"/>
    <s v="theater/musical"/>
    <n v="1.4319999999999999"/>
    <n v="48.542000000000002"/>
    <x v="1"/>
  </r>
  <r>
    <x v="0"/>
    <x v="0"/>
    <s v="USD"/>
    <n v="1423942780"/>
    <n v="1418758780"/>
    <b v="0"/>
    <n v="36"/>
    <b v="1"/>
    <s v="theater/musical"/>
    <n v="1.0504166666666668"/>
    <n v="70.028000000000006"/>
    <x v="1"/>
  </r>
  <r>
    <x v="0"/>
    <x v="0"/>
    <s v="USD"/>
    <n v="1459010340"/>
    <n v="1456421940"/>
    <b v="0"/>
    <n v="115"/>
    <b v="1"/>
    <s v="theater/musical"/>
    <n v="1.0398000000000001"/>
    <n v="135.626"/>
    <x v="1"/>
  </r>
  <r>
    <x v="0"/>
    <x v="0"/>
    <s v="USD"/>
    <n v="1436817960"/>
    <n v="1433999785"/>
    <b v="0"/>
    <n v="30"/>
    <b v="1"/>
    <s v="theater/musical"/>
    <n v="1.2"/>
    <n v="100"/>
    <x v="1"/>
  </r>
  <r>
    <x v="0"/>
    <x v="0"/>
    <s v="USD"/>
    <n v="1410210685"/>
    <n v="1408050685"/>
    <b v="0"/>
    <n v="52"/>
    <b v="1"/>
    <s v="theater/musical"/>
    <n v="1.0966666666666667"/>
    <n v="94.903999999999996"/>
    <x v="1"/>
  </r>
  <r>
    <x v="0"/>
    <x v="1"/>
    <s v="GBP"/>
    <n v="1469401200"/>
    <n v="1466887297"/>
    <b v="0"/>
    <n v="27"/>
    <b v="1"/>
    <s v="theater/musical"/>
    <n v="1.0175000000000001"/>
    <n v="75.37"/>
    <x v="1"/>
  </r>
  <r>
    <x v="0"/>
    <x v="0"/>
    <s v="USD"/>
    <n v="1458057600"/>
    <n v="1455938520"/>
    <b v="0"/>
    <n v="24"/>
    <b v="1"/>
    <s v="theater/musical"/>
    <n v="1.2891666666666666"/>
    <n v="64.457999999999998"/>
    <x v="1"/>
  </r>
  <r>
    <x v="0"/>
    <x v="5"/>
    <s v="CAD"/>
    <n v="1468193532"/>
    <n v="1465601532"/>
    <b v="0"/>
    <n v="10"/>
    <b v="1"/>
    <s v="theater/musical"/>
    <n v="1.1499999999999999"/>
    <n v="115"/>
    <x v="1"/>
  </r>
  <r>
    <x v="0"/>
    <x v="1"/>
    <s v="GBP"/>
    <n v="1470132180"/>
    <n v="1467040769"/>
    <b v="0"/>
    <n v="30"/>
    <b v="1"/>
    <s v="theater/musical"/>
    <n v="1.5075000000000001"/>
    <n v="100.5"/>
    <x v="1"/>
  </r>
  <r>
    <x v="0"/>
    <x v="0"/>
    <s v="USD"/>
    <n v="1464310475"/>
    <n v="1461718475"/>
    <b v="0"/>
    <n v="71"/>
    <b v="1"/>
    <s v="theater/musical"/>
    <n v="1.1096666666666666"/>
    <n v="93.775000000000006"/>
    <x v="1"/>
  </r>
  <r>
    <x v="0"/>
    <x v="0"/>
    <s v="USD"/>
    <n v="1436587140"/>
    <n v="1434113406"/>
    <b v="0"/>
    <n v="10"/>
    <b v="1"/>
    <s v="theater/musical"/>
    <n v="1.0028571428571429"/>
    <n v="35.1"/>
    <x v="1"/>
  </r>
  <r>
    <x v="2"/>
    <x v="0"/>
    <s v="USD"/>
    <n v="1450887480"/>
    <n v="1448469719"/>
    <b v="0"/>
    <n v="1"/>
    <b v="0"/>
    <s v="theater/musical"/>
    <n v="6.6666666666666671E-3"/>
    <n v="500"/>
    <x v="1"/>
  </r>
  <r>
    <x v="2"/>
    <x v="1"/>
    <s v="GBP"/>
    <n v="1434395418"/>
    <n v="1431630618"/>
    <b v="0"/>
    <n v="4"/>
    <b v="0"/>
    <s v="theater/musical"/>
    <n v="3.267605633802817E-2"/>
    <n v="29"/>
    <x v="1"/>
  </r>
  <r>
    <x v="2"/>
    <x v="0"/>
    <s v="USD"/>
    <n v="1479834023"/>
    <n v="1477238423"/>
    <b v="0"/>
    <n v="0"/>
    <b v="0"/>
    <s v="theater/musical"/>
    <n v="0"/>
    <n v="0"/>
    <x v="1"/>
  </r>
  <r>
    <x v="2"/>
    <x v="0"/>
    <s v="USD"/>
    <n v="1404664592"/>
    <n v="1399480592"/>
    <b v="0"/>
    <n v="0"/>
    <b v="0"/>
    <s v="theater/musical"/>
    <n v="0"/>
    <n v="0"/>
    <x v="1"/>
  </r>
  <r>
    <x v="2"/>
    <x v="0"/>
    <s v="USD"/>
    <n v="1436957022"/>
    <n v="1434365022"/>
    <b v="0"/>
    <n v="2"/>
    <b v="0"/>
    <s v="theater/musical"/>
    <n v="2.8E-3"/>
    <n v="17.5"/>
    <x v="1"/>
  </r>
  <r>
    <x v="2"/>
    <x v="0"/>
    <s v="USD"/>
    <n v="1418769129"/>
    <n v="1416954729"/>
    <b v="0"/>
    <n v="24"/>
    <b v="0"/>
    <s v="theater/musical"/>
    <n v="0.59657142857142853"/>
    <n v="174"/>
    <x v="1"/>
  </r>
  <r>
    <x v="2"/>
    <x v="1"/>
    <s v="GBP"/>
    <n v="1433685354"/>
    <n v="1431093354"/>
    <b v="0"/>
    <n v="1"/>
    <b v="0"/>
    <s v="theater/musical"/>
    <n v="0.01"/>
    <n v="50"/>
    <x v="1"/>
  </r>
  <r>
    <x v="2"/>
    <x v="1"/>
    <s v="GBP"/>
    <n v="1440801000"/>
    <n v="1437042490"/>
    <b v="0"/>
    <n v="2"/>
    <b v="0"/>
    <s v="theater/musical"/>
    <n v="1.6666666666666666E-2"/>
    <n v="5"/>
    <x v="1"/>
  </r>
  <r>
    <x v="2"/>
    <x v="0"/>
    <s v="USD"/>
    <n v="1484354556"/>
    <n v="1479170556"/>
    <b v="0"/>
    <n v="1"/>
    <b v="0"/>
    <s v="theater/musical"/>
    <n v="4.4444444444444447E-5"/>
    <n v="1"/>
    <x v="1"/>
  </r>
  <r>
    <x v="2"/>
    <x v="0"/>
    <s v="USD"/>
    <n v="1429564165"/>
    <n v="1426972165"/>
    <b v="0"/>
    <n v="37"/>
    <b v="0"/>
    <s v="theater/musical"/>
    <n v="0.89666666666666661"/>
    <n v="145.405"/>
    <x v="1"/>
  </r>
  <r>
    <x v="2"/>
    <x v="0"/>
    <s v="USD"/>
    <n v="1407691248"/>
    <n v="1405099248"/>
    <b v="0"/>
    <n v="5"/>
    <b v="0"/>
    <s v="theater/musical"/>
    <n v="1.4642857142857143E-2"/>
    <n v="205"/>
    <x v="1"/>
  </r>
  <r>
    <x v="2"/>
    <x v="0"/>
    <s v="USD"/>
    <n v="1457734843"/>
    <n v="1455142843"/>
    <b v="0"/>
    <n v="4"/>
    <b v="0"/>
    <s v="theater/musical"/>
    <n v="4.02E-2"/>
    <n v="100.5"/>
    <x v="1"/>
  </r>
  <r>
    <x v="2"/>
    <x v="0"/>
    <s v="USD"/>
    <n v="1420952340"/>
    <n v="1418146883"/>
    <b v="0"/>
    <n v="16"/>
    <b v="0"/>
    <s v="theater/musical"/>
    <n v="4.0045454545454544E-2"/>
    <n v="55.063000000000002"/>
    <x v="1"/>
  </r>
  <r>
    <x v="2"/>
    <x v="0"/>
    <s v="USD"/>
    <n v="1420215216"/>
    <n v="1417536816"/>
    <b v="0"/>
    <n v="9"/>
    <b v="0"/>
    <s v="theater/musical"/>
    <n v="8.5199999999999998E-2"/>
    <n v="47.332999999999998"/>
    <x v="1"/>
  </r>
  <r>
    <x v="2"/>
    <x v="0"/>
    <s v="USD"/>
    <n v="1445482906"/>
    <n v="1442890906"/>
    <b v="0"/>
    <n v="0"/>
    <b v="0"/>
    <s v="theater/musical"/>
    <n v="0"/>
    <n v="0"/>
    <x v="1"/>
  </r>
  <r>
    <x v="2"/>
    <x v="0"/>
    <s v="USD"/>
    <n v="1457133568"/>
    <n v="1454541568"/>
    <b v="0"/>
    <n v="40"/>
    <b v="0"/>
    <s v="theater/musical"/>
    <n v="0.19650000000000001"/>
    <n v="58.95"/>
    <x v="1"/>
  </r>
  <r>
    <x v="2"/>
    <x v="0"/>
    <s v="USD"/>
    <n v="1469948400"/>
    <n v="1465172024"/>
    <b v="0"/>
    <n v="0"/>
    <b v="0"/>
    <s v="theater/musical"/>
    <n v="0"/>
    <n v="0"/>
    <x v="1"/>
  </r>
  <r>
    <x v="2"/>
    <x v="0"/>
    <s v="USD"/>
    <n v="1411852640"/>
    <n v="1406668640"/>
    <b v="0"/>
    <n v="2"/>
    <b v="0"/>
    <s v="theater/musical"/>
    <n v="2.0000000000000002E-5"/>
    <n v="1.5"/>
    <x v="1"/>
  </r>
  <r>
    <x v="2"/>
    <x v="2"/>
    <s v="AUD"/>
    <n v="1404022381"/>
    <n v="1402294381"/>
    <b v="0"/>
    <n v="1"/>
    <b v="0"/>
    <s v="theater/musical"/>
    <n v="6.6666666666666664E-4"/>
    <n v="5"/>
    <x v="1"/>
  </r>
  <r>
    <x v="2"/>
    <x v="0"/>
    <s v="USD"/>
    <n v="1428097739"/>
    <n v="1427492939"/>
    <b v="0"/>
    <n v="9"/>
    <b v="0"/>
    <s v="theater/musical"/>
    <n v="0.30333333333333334"/>
    <n v="50.555999999999997"/>
    <x v="1"/>
  </r>
  <r>
    <x v="0"/>
    <x v="1"/>
    <s v="GBP"/>
    <n v="1429955619"/>
    <n v="1424775219"/>
    <b v="0"/>
    <n v="24"/>
    <b v="1"/>
    <s v="theater/plays"/>
    <n v="1"/>
    <n v="41.667000000000002"/>
    <x v="1"/>
  </r>
  <r>
    <x v="0"/>
    <x v="1"/>
    <s v="GBP"/>
    <n v="1406761200"/>
    <n v="1402403907"/>
    <b v="0"/>
    <n v="38"/>
    <b v="1"/>
    <s v="theater/plays"/>
    <n v="1.0125"/>
    <n v="53.289000000000001"/>
    <x v="1"/>
  </r>
  <r>
    <x v="0"/>
    <x v="0"/>
    <s v="USD"/>
    <n v="1426965758"/>
    <n v="1424377358"/>
    <b v="0"/>
    <n v="26"/>
    <b v="1"/>
    <s v="theater/plays"/>
    <n v="1.2173333333333334"/>
    <n v="70.230999999999995"/>
    <x v="1"/>
  </r>
  <r>
    <x v="0"/>
    <x v="1"/>
    <s v="GBP"/>
    <n v="1464692400"/>
    <n v="1461769373"/>
    <b v="0"/>
    <n v="19"/>
    <b v="1"/>
    <s v="theater/plays"/>
    <n v="3.3"/>
    <n v="43.420999999999999"/>
    <x v="1"/>
  </r>
  <r>
    <x v="0"/>
    <x v="5"/>
    <s v="CAD"/>
    <n v="1433131140"/>
    <n v="1429120908"/>
    <b v="0"/>
    <n v="11"/>
    <b v="1"/>
    <s v="theater/plays"/>
    <n v="1.0954999999999999"/>
    <n v="199.18199999999999"/>
    <x v="1"/>
  </r>
  <r>
    <x v="0"/>
    <x v="0"/>
    <s v="USD"/>
    <n v="1465940580"/>
    <n v="1462603021"/>
    <b v="0"/>
    <n v="27"/>
    <b v="1"/>
    <s v="theater/plays"/>
    <n v="1.0095190476190474"/>
    <n v="78.518000000000001"/>
    <x v="1"/>
  </r>
  <r>
    <x v="0"/>
    <x v="0"/>
    <s v="USD"/>
    <n v="1427860740"/>
    <n v="1424727712"/>
    <b v="0"/>
    <n v="34"/>
    <b v="1"/>
    <s v="theater/plays"/>
    <n v="1.4013333333333333"/>
    <n v="61.823999999999998"/>
    <x v="1"/>
  </r>
  <r>
    <x v="0"/>
    <x v="1"/>
    <s v="GBP"/>
    <n v="1440111600"/>
    <n v="1437545657"/>
    <b v="0"/>
    <n v="20"/>
    <b v="1"/>
    <s v="theater/plays"/>
    <n v="1.0000100000000001"/>
    <n v="50.000999999999998"/>
    <x v="1"/>
  </r>
  <r>
    <x v="0"/>
    <x v="0"/>
    <s v="USD"/>
    <n v="1405614823"/>
    <n v="1403022823"/>
    <b v="0"/>
    <n v="37"/>
    <b v="1"/>
    <s v="theater/plays"/>
    <n v="1.19238"/>
    <n v="48.34"/>
    <x v="1"/>
  </r>
  <r>
    <x v="0"/>
    <x v="0"/>
    <s v="USD"/>
    <n v="1445659140"/>
    <n v="1444236216"/>
    <b v="0"/>
    <n v="20"/>
    <b v="1"/>
    <s v="theater/plays"/>
    <n v="1.0725"/>
    <n v="107.25"/>
    <x v="1"/>
  </r>
  <r>
    <x v="0"/>
    <x v="0"/>
    <s v="USD"/>
    <n v="1426187582"/>
    <n v="1423599182"/>
    <b v="0"/>
    <n v="10"/>
    <b v="1"/>
    <s v="theater/plays"/>
    <n v="2.2799999999999998"/>
    <n v="57"/>
    <x v="1"/>
  </r>
  <r>
    <x v="0"/>
    <x v="0"/>
    <s v="USD"/>
    <n v="1437166920"/>
    <n v="1435554104"/>
    <b v="0"/>
    <n v="26"/>
    <b v="1"/>
    <s v="theater/plays"/>
    <n v="1.0640000000000001"/>
    <n v="40.923000000000002"/>
    <x v="1"/>
  </r>
  <r>
    <x v="0"/>
    <x v="1"/>
    <s v="GBP"/>
    <n v="1436110717"/>
    <n v="1433518717"/>
    <b v="0"/>
    <n v="20"/>
    <b v="1"/>
    <s v="theater/plays"/>
    <n v="1.4333333333333333"/>
    <n v="21.5"/>
    <x v="1"/>
  </r>
  <r>
    <x v="0"/>
    <x v="0"/>
    <s v="USD"/>
    <n v="1451881207"/>
    <n v="1449116407"/>
    <b v="0"/>
    <n v="46"/>
    <b v="1"/>
    <s v="theater/plays"/>
    <n v="1.0454285714285714"/>
    <n v="79.543000000000006"/>
    <x v="1"/>
  </r>
  <r>
    <x v="0"/>
    <x v="12"/>
    <s v="EUR"/>
    <n v="1453244340"/>
    <n v="1448136417"/>
    <b v="0"/>
    <n v="76"/>
    <b v="1"/>
    <s v="theater/plays"/>
    <n v="1.1002000000000001"/>
    <n v="72.382000000000005"/>
    <x v="1"/>
  </r>
  <r>
    <x v="0"/>
    <x v="0"/>
    <s v="USD"/>
    <n v="1437364740"/>
    <n v="1434405044"/>
    <b v="0"/>
    <n v="41"/>
    <b v="1"/>
    <s v="theater/plays"/>
    <n v="1.06"/>
    <n v="64.634"/>
    <x v="1"/>
  </r>
  <r>
    <x v="0"/>
    <x v="1"/>
    <s v="GBP"/>
    <n v="1470058860"/>
    <n v="1469026903"/>
    <b v="0"/>
    <n v="7"/>
    <b v="1"/>
    <s v="theater/plays"/>
    <n v="1.08"/>
    <n v="38.570999999999998"/>
    <x v="1"/>
  </r>
  <r>
    <x v="0"/>
    <x v="0"/>
    <s v="USD"/>
    <n v="1434505214"/>
    <n v="1432690814"/>
    <b v="0"/>
    <n v="49"/>
    <b v="1"/>
    <s v="theater/plays"/>
    <n v="1.0542"/>
    <n v="107.571"/>
    <x v="1"/>
  </r>
  <r>
    <x v="0"/>
    <x v="1"/>
    <s v="GBP"/>
    <n v="1430993394"/>
    <n v="1428401394"/>
    <b v="0"/>
    <n v="26"/>
    <b v="1"/>
    <s v="theater/plays"/>
    <n v="1.1916666666666667"/>
    <n v="27.5"/>
    <x v="1"/>
  </r>
  <r>
    <x v="0"/>
    <x v="1"/>
    <s v="GBP"/>
    <n v="1427414400"/>
    <n v="1422656201"/>
    <b v="0"/>
    <n v="65"/>
    <b v="1"/>
    <s v="theater/plays"/>
    <n v="1.5266666666666666"/>
    <n v="70.462000000000003"/>
    <x v="1"/>
  </r>
  <r>
    <x v="0"/>
    <x v="0"/>
    <s v="USD"/>
    <n v="1420033187"/>
    <n v="1414845587"/>
    <b v="0"/>
    <n v="28"/>
    <b v="1"/>
    <s v="theater/plays"/>
    <n v="1"/>
    <n v="178.571"/>
    <x v="1"/>
  </r>
  <r>
    <x v="0"/>
    <x v="0"/>
    <s v="USD"/>
    <n v="1472676371"/>
    <n v="1470948371"/>
    <b v="0"/>
    <n v="8"/>
    <b v="1"/>
    <s v="theater/plays"/>
    <n v="1.002"/>
    <n v="62.625"/>
    <x v="1"/>
  </r>
  <r>
    <x v="0"/>
    <x v="0"/>
    <s v="USD"/>
    <n v="1464371211"/>
    <n v="1463161611"/>
    <b v="0"/>
    <n v="3"/>
    <b v="1"/>
    <s v="theater/plays"/>
    <n v="2.25"/>
    <n v="75"/>
    <x v="1"/>
  </r>
  <r>
    <x v="0"/>
    <x v="0"/>
    <s v="USD"/>
    <n v="1415222545"/>
    <n v="1413404545"/>
    <b v="0"/>
    <n v="9"/>
    <b v="1"/>
    <s v="theater/plays"/>
    <n v="1.0602199999999999"/>
    <n v="58.901000000000003"/>
    <x v="1"/>
  </r>
  <r>
    <x v="0"/>
    <x v="0"/>
    <s v="USD"/>
    <n v="1455936335"/>
    <n v="1452048335"/>
    <b v="0"/>
    <n v="9"/>
    <b v="1"/>
    <s v="theater/plays"/>
    <n v="1.0466666666666666"/>
    <n v="139.55600000000001"/>
    <x v="1"/>
  </r>
  <r>
    <x v="0"/>
    <x v="5"/>
    <s v="CAD"/>
    <n v="1417460940"/>
    <n v="1416516972"/>
    <b v="0"/>
    <n v="20"/>
    <b v="1"/>
    <s v="theater/plays"/>
    <n v="1.1666666666666667"/>
    <n v="70"/>
    <x v="1"/>
  </r>
  <r>
    <x v="0"/>
    <x v="1"/>
    <s v="GBP"/>
    <n v="1434624067"/>
    <n v="1432032067"/>
    <b v="0"/>
    <n v="57"/>
    <b v="1"/>
    <s v="theater/plays"/>
    <n v="1.0903333333333334"/>
    <n v="57.386000000000003"/>
    <x v="1"/>
  </r>
  <r>
    <x v="0"/>
    <x v="1"/>
    <s v="GBP"/>
    <n v="1461278208"/>
    <n v="1459463808"/>
    <b v="0"/>
    <n v="8"/>
    <b v="1"/>
    <s v="theater/plays"/>
    <n v="1.6"/>
    <n v="40"/>
    <x v="1"/>
  </r>
  <r>
    <x v="0"/>
    <x v="0"/>
    <s v="USD"/>
    <n v="1470197340"/>
    <n v="1467497652"/>
    <b v="0"/>
    <n v="14"/>
    <b v="1"/>
    <s v="theater/plays"/>
    <n v="1.125"/>
    <n v="64.286000000000001"/>
    <x v="1"/>
  </r>
  <r>
    <x v="0"/>
    <x v="1"/>
    <s v="GBP"/>
    <n v="1435947758"/>
    <n v="1432837358"/>
    <b v="0"/>
    <n v="17"/>
    <b v="1"/>
    <s v="theater/plays"/>
    <n v="1.0209999999999999"/>
    <n v="120.11799999999999"/>
    <x v="1"/>
  </r>
  <r>
    <x v="0"/>
    <x v="11"/>
    <s v="SEK"/>
    <n v="1432314209"/>
    <n v="1429722209"/>
    <b v="0"/>
    <n v="100"/>
    <b v="1"/>
    <s v="theater/plays"/>
    <n v="1.00824"/>
    <n v="1008.24"/>
    <x v="1"/>
  </r>
  <r>
    <x v="0"/>
    <x v="0"/>
    <s v="USD"/>
    <n v="1438226724"/>
    <n v="1433042724"/>
    <b v="0"/>
    <n v="32"/>
    <b v="1"/>
    <s v="theater/plays"/>
    <n v="1.0125"/>
    <n v="63.280999999999999"/>
    <x v="1"/>
  </r>
  <r>
    <x v="0"/>
    <x v="1"/>
    <s v="GBP"/>
    <n v="1459180229"/>
    <n v="1457023829"/>
    <b v="0"/>
    <n v="3"/>
    <b v="1"/>
    <s v="theater/plays"/>
    <n v="65"/>
    <n v="21.667000000000002"/>
    <x v="1"/>
  </r>
  <r>
    <x v="2"/>
    <x v="0"/>
    <s v="USD"/>
    <n v="1405882287"/>
    <n v="1400698287"/>
    <b v="1"/>
    <n v="34"/>
    <b v="0"/>
    <s v="theater/plays"/>
    <n v="8.72E-2"/>
    <n v="25.646999999999998"/>
    <x v="1"/>
  </r>
  <r>
    <x v="2"/>
    <x v="1"/>
    <s v="GBP"/>
    <n v="1399809052"/>
    <n v="1397217052"/>
    <b v="1"/>
    <n v="23"/>
    <b v="0"/>
    <s v="theater/plays"/>
    <n v="0.21940000000000001"/>
    <n v="47.695999999999998"/>
    <x v="1"/>
  </r>
  <r>
    <x v="2"/>
    <x v="0"/>
    <s v="USD"/>
    <n v="1401587064"/>
    <n v="1399427064"/>
    <b v="1"/>
    <n v="19"/>
    <b v="0"/>
    <s v="theater/plays"/>
    <n v="0.21299999999999999"/>
    <n v="56.052999999999997"/>
    <x v="1"/>
  </r>
  <r>
    <x v="2"/>
    <x v="0"/>
    <s v="USD"/>
    <n v="1401778740"/>
    <n v="1399474134"/>
    <b v="1"/>
    <n v="50"/>
    <b v="0"/>
    <s v="theater/plays"/>
    <n v="0.41489795918367345"/>
    <n v="81.319999999999993"/>
    <x v="1"/>
  </r>
  <r>
    <x v="2"/>
    <x v="0"/>
    <s v="USD"/>
    <n v="1443711774"/>
    <n v="1441119774"/>
    <b v="1"/>
    <n v="12"/>
    <b v="0"/>
    <s v="theater/plays"/>
    <n v="2.1049999999999999E-2"/>
    <n v="70.167000000000002"/>
    <x v="1"/>
  </r>
  <r>
    <x v="2"/>
    <x v="0"/>
    <s v="USD"/>
    <n v="1412405940"/>
    <n v="1409721542"/>
    <b v="1"/>
    <n v="8"/>
    <b v="0"/>
    <s v="theater/plays"/>
    <n v="2.7E-2"/>
    <n v="23.625"/>
    <x v="1"/>
  </r>
  <r>
    <x v="2"/>
    <x v="0"/>
    <s v="USD"/>
    <n v="1437283391"/>
    <n v="1433395391"/>
    <b v="1"/>
    <n v="9"/>
    <b v="0"/>
    <s v="theater/plays"/>
    <n v="0.16161904761904761"/>
    <n v="188.55600000000001"/>
    <x v="1"/>
  </r>
  <r>
    <x v="2"/>
    <x v="0"/>
    <s v="USD"/>
    <n v="1445196989"/>
    <n v="1442604989"/>
    <b v="1"/>
    <n v="43"/>
    <b v="0"/>
    <s v="theater/plays"/>
    <n v="0.16376923076923078"/>
    <n v="49.512"/>
    <x v="1"/>
  </r>
  <r>
    <x v="2"/>
    <x v="12"/>
    <s v="EUR"/>
    <n v="1434047084"/>
    <n v="1431455084"/>
    <b v="1"/>
    <n v="28"/>
    <b v="0"/>
    <s v="theater/plays"/>
    <n v="7.0433333333333334E-2"/>
    <n v="75.463999999999999"/>
    <x v="1"/>
  </r>
  <r>
    <x v="2"/>
    <x v="0"/>
    <s v="USD"/>
    <n v="1420081143"/>
    <n v="1417489143"/>
    <b v="1"/>
    <n v="4"/>
    <b v="0"/>
    <s v="theater/plays"/>
    <n v="3.7999999999999999E-2"/>
    <n v="9.5"/>
    <x v="1"/>
  </r>
  <r>
    <x v="2"/>
    <x v="1"/>
    <s v="GBP"/>
    <n v="1437129179"/>
    <n v="1434537179"/>
    <b v="1"/>
    <n v="24"/>
    <b v="0"/>
    <s v="theater/plays"/>
    <n v="0.34079999999999999"/>
    <n v="35.5"/>
    <x v="1"/>
  </r>
  <r>
    <x v="2"/>
    <x v="0"/>
    <s v="USD"/>
    <n v="1427427276"/>
    <n v="1425270876"/>
    <b v="0"/>
    <n v="2"/>
    <b v="0"/>
    <s v="theater/plays"/>
    <n v="2E-3"/>
    <n v="10"/>
    <x v="1"/>
  </r>
  <r>
    <x v="2"/>
    <x v="0"/>
    <s v="USD"/>
    <n v="1409602178"/>
    <n v="1406578178"/>
    <b v="0"/>
    <n v="2"/>
    <b v="0"/>
    <s v="theater/plays"/>
    <n v="2.5999999999999998E-4"/>
    <n v="13"/>
    <x v="1"/>
  </r>
  <r>
    <x v="2"/>
    <x v="0"/>
    <s v="USD"/>
    <n v="1431206058"/>
    <n v="1428614058"/>
    <b v="0"/>
    <n v="20"/>
    <b v="0"/>
    <s v="theater/plays"/>
    <n v="0.16254545454545455"/>
    <n v="89.4"/>
    <x v="1"/>
  </r>
  <r>
    <x v="2"/>
    <x v="0"/>
    <s v="USD"/>
    <n v="1427408271"/>
    <n v="1424819871"/>
    <b v="0"/>
    <n v="1"/>
    <b v="0"/>
    <s v="theater/plays"/>
    <n v="2.5000000000000001E-2"/>
    <n v="25"/>
    <x v="1"/>
  </r>
  <r>
    <x v="2"/>
    <x v="0"/>
    <s v="USD"/>
    <n v="1425833403"/>
    <n v="1423245003"/>
    <b v="0"/>
    <n v="1"/>
    <b v="0"/>
    <s v="theater/plays"/>
    <n v="2.0000000000000001E-4"/>
    <n v="1"/>
    <x v="1"/>
  </r>
  <r>
    <x v="2"/>
    <x v="0"/>
    <s v="USD"/>
    <n v="1406913120"/>
    <n v="1404927690"/>
    <b v="0"/>
    <n v="4"/>
    <b v="0"/>
    <s v="theater/plays"/>
    <n v="5.1999999999999998E-2"/>
    <n v="65"/>
    <x v="1"/>
  </r>
  <r>
    <x v="2"/>
    <x v="1"/>
    <s v="GBP"/>
    <n v="1432328400"/>
    <n v="1430734844"/>
    <b v="0"/>
    <n v="1"/>
    <b v="0"/>
    <s v="theater/plays"/>
    <n v="0.02"/>
    <n v="10"/>
    <x v="1"/>
  </r>
  <r>
    <x v="2"/>
    <x v="0"/>
    <s v="USD"/>
    <n v="1403730000"/>
    <n v="1401485207"/>
    <b v="0"/>
    <n v="1"/>
    <b v="0"/>
    <s v="theater/plays"/>
    <n v="4.0000000000000002E-4"/>
    <n v="1"/>
    <x v="1"/>
  </r>
  <r>
    <x v="2"/>
    <x v="0"/>
    <s v="USD"/>
    <n v="1407858710"/>
    <n v="1405266710"/>
    <b v="0"/>
    <n v="13"/>
    <b v="0"/>
    <s v="theater/plays"/>
    <n v="0.17666666666666667"/>
    <n v="81.537999999999997"/>
    <x v="1"/>
  </r>
  <r>
    <x v="2"/>
    <x v="0"/>
    <s v="USD"/>
    <n v="1415828820"/>
    <n v="1412258977"/>
    <b v="0"/>
    <n v="1"/>
    <b v="0"/>
    <s v="theater/plays"/>
    <n v="0.05"/>
    <n v="100"/>
    <x v="1"/>
  </r>
  <r>
    <x v="2"/>
    <x v="0"/>
    <s v="USD"/>
    <n v="1473699540"/>
    <n v="1472451356"/>
    <b v="0"/>
    <n v="1"/>
    <b v="0"/>
    <s v="theater/plays"/>
    <n v="1.3333333333333334E-4"/>
    <n v="1"/>
    <x v="1"/>
  </r>
  <r>
    <x v="2"/>
    <x v="0"/>
    <s v="USD"/>
    <n v="1446739905"/>
    <n v="1441552305"/>
    <b v="0"/>
    <n v="0"/>
    <b v="0"/>
    <s v="theater/plays"/>
    <n v="0"/>
    <n v="0"/>
    <x v="1"/>
  </r>
  <r>
    <x v="2"/>
    <x v="0"/>
    <s v="USD"/>
    <n v="1447799054"/>
    <n v="1445203454"/>
    <b v="0"/>
    <n v="3"/>
    <b v="0"/>
    <s v="theater/plays"/>
    <n v="1.2E-2"/>
    <n v="20"/>
    <x v="1"/>
  </r>
  <r>
    <x v="2"/>
    <x v="5"/>
    <s v="CAD"/>
    <n v="1409376600"/>
    <n v="1405957098"/>
    <b v="0"/>
    <n v="14"/>
    <b v="0"/>
    <s v="theater/plays"/>
    <n v="0.26937422295897223"/>
    <n v="46.429000000000002"/>
    <x v="1"/>
  </r>
  <r>
    <x v="2"/>
    <x v="0"/>
    <s v="USD"/>
    <n v="1458703740"/>
    <n v="1454453021"/>
    <b v="0"/>
    <n v="2"/>
    <b v="0"/>
    <s v="theater/plays"/>
    <n v="5.4999999999999997E-3"/>
    <n v="5.5"/>
    <x v="1"/>
  </r>
  <r>
    <x v="2"/>
    <x v="0"/>
    <s v="USD"/>
    <n v="1466278339"/>
    <n v="1463686339"/>
    <b v="0"/>
    <n v="5"/>
    <b v="0"/>
    <s v="theater/plays"/>
    <n v="0.1255"/>
    <n v="50.2"/>
    <x v="1"/>
  </r>
  <r>
    <x v="1"/>
    <x v="1"/>
    <s v="GBP"/>
    <n v="1410191405"/>
    <n v="1408031405"/>
    <b v="0"/>
    <n v="1"/>
    <b v="0"/>
    <s v="theater/musical"/>
    <n v="2E-3"/>
    <n v="10"/>
    <x v="1"/>
  </r>
  <r>
    <x v="1"/>
    <x v="0"/>
    <s v="USD"/>
    <n v="1426302660"/>
    <n v="1423761792"/>
    <b v="0"/>
    <n v="15"/>
    <b v="0"/>
    <s v="theater/musical"/>
    <n v="3.44748684310884E-2"/>
    <n v="30.132999999999999"/>
    <x v="1"/>
  </r>
  <r>
    <x v="1"/>
    <x v="0"/>
    <s v="USD"/>
    <n v="1404360478"/>
    <n v="1401768478"/>
    <b v="0"/>
    <n v="10"/>
    <b v="0"/>
    <s v="theater/musical"/>
    <n v="0.15"/>
    <n v="150"/>
    <x v="1"/>
  </r>
  <r>
    <x v="1"/>
    <x v="0"/>
    <s v="USD"/>
    <n v="1490809450"/>
    <n v="1485629050"/>
    <b v="0"/>
    <n v="3"/>
    <b v="0"/>
    <s v="theater/musical"/>
    <n v="2.6666666666666668E-2"/>
    <n v="13.333"/>
    <x v="1"/>
  </r>
  <r>
    <x v="1"/>
    <x v="0"/>
    <s v="USD"/>
    <n v="1439522996"/>
    <n v="1435202996"/>
    <b v="0"/>
    <n v="0"/>
    <b v="0"/>
    <s v="theater/musical"/>
    <n v="0"/>
    <n v="0"/>
    <x v="1"/>
  </r>
  <r>
    <x v="1"/>
    <x v="0"/>
    <s v="USD"/>
    <n v="1444322535"/>
    <n v="1441730535"/>
    <b v="0"/>
    <n v="0"/>
    <b v="0"/>
    <s v="theater/musical"/>
    <n v="0"/>
    <n v="0"/>
    <x v="1"/>
  </r>
  <r>
    <x v="1"/>
    <x v="4"/>
    <s v="NZD"/>
    <n v="1422061200"/>
    <n v="1420244622"/>
    <b v="0"/>
    <n v="0"/>
    <b v="0"/>
    <s v="theater/musical"/>
    <n v="0"/>
    <n v="0"/>
    <x v="1"/>
  </r>
  <r>
    <x v="1"/>
    <x v="8"/>
    <s v="DKK"/>
    <n v="1472896800"/>
    <n v="1472804365"/>
    <b v="0"/>
    <n v="0"/>
    <b v="0"/>
    <s v="theater/musical"/>
    <n v="0"/>
    <n v="0"/>
    <x v="1"/>
  </r>
  <r>
    <x v="1"/>
    <x v="1"/>
    <s v="GBP"/>
    <n v="1454425128"/>
    <n v="1451833128"/>
    <b v="0"/>
    <n v="46"/>
    <b v="0"/>
    <s v="theater/musical"/>
    <n v="0.52794871794871789"/>
    <n v="44.761000000000003"/>
    <x v="1"/>
  </r>
  <r>
    <x v="1"/>
    <x v="0"/>
    <s v="USD"/>
    <n v="1481213752"/>
    <n v="1478621752"/>
    <b v="0"/>
    <n v="14"/>
    <b v="0"/>
    <s v="theater/musical"/>
    <n v="4.9639999999999997E-2"/>
    <n v="88.643000000000001"/>
    <x v="1"/>
  </r>
  <r>
    <x v="1"/>
    <x v="0"/>
    <s v="USD"/>
    <n v="1435636740"/>
    <n v="1433014746"/>
    <b v="0"/>
    <n v="1"/>
    <b v="0"/>
    <s v="theater/musical"/>
    <n v="5.5555555555555556E-4"/>
    <n v="10"/>
    <x v="1"/>
  </r>
  <r>
    <x v="1"/>
    <x v="1"/>
    <s v="GBP"/>
    <n v="1422218396"/>
    <n v="1419626396"/>
    <b v="0"/>
    <n v="0"/>
    <b v="0"/>
    <s v="theater/musical"/>
    <n v="0"/>
    <n v="0"/>
    <x v="1"/>
  </r>
  <r>
    <x v="1"/>
    <x v="1"/>
    <s v="GBP"/>
    <n v="1406761200"/>
    <n v="1403724820"/>
    <b v="0"/>
    <n v="17"/>
    <b v="0"/>
    <s v="theater/musical"/>
    <n v="0.13066666666666665"/>
    <n v="57.646999999999998"/>
    <x v="1"/>
  </r>
  <r>
    <x v="1"/>
    <x v="0"/>
    <s v="USD"/>
    <n v="1487550399"/>
    <n v="1484958399"/>
    <b v="0"/>
    <n v="1"/>
    <b v="0"/>
    <s v="theater/musical"/>
    <n v="0.05"/>
    <n v="25"/>
    <x v="1"/>
  </r>
  <r>
    <x v="1"/>
    <x v="2"/>
    <s v="AUD"/>
    <n v="1454281380"/>
    <n v="1451950570"/>
    <b v="0"/>
    <n v="0"/>
    <b v="0"/>
    <s v="theater/musical"/>
    <n v="0"/>
    <n v="0"/>
    <x v="1"/>
  </r>
  <r>
    <x v="1"/>
    <x v="1"/>
    <s v="GBP"/>
    <n v="1409668069"/>
    <n v="1407076069"/>
    <b v="0"/>
    <n v="0"/>
    <b v="0"/>
    <s v="theater/musical"/>
    <n v="0"/>
    <n v="0"/>
    <x v="1"/>
  </r>
  <r>
    <x v="1"/>
    <x v="0"/>
    <s v="USD"/>
    <n v="1427479192"/>
    <n v="1425322792"/>
    <b v="0"/>
    <n v="0"/>
    <b v="0"/>
    <s v="theater/musical"/>
    <n v="0"/>
    <n v="0"/>
    <x v="1"/>
  </r>
  <r>
    <x v="1"/>
    <x v="0"/>
    <s v="USD"/>
    <n v="1462834191"/>
    <n v="1460242191"/>
    <b v="0"/>
    <n v="0"/>
    <b v="0"/>
    <s v="theater/musical"/>
    <n v="0"/>
    <n v="0"/>
    <x v="1"/>
  </r>
  <r>
    <x v="1"/>
    <x v="2"/>
    <s v="AUD"/>
    <n v="1418275702"/>
    <n v="1415683702"/>
    <b v="0"/>
    <n v="0"/>
    <b v="0"/>
    <s v="theater/musical"/>
    <n v="0"/>
    <n v="0"/>
    <x v="1"/>
  </r>
  <r>
    <x v="1"/>
    <x v="0"/>
    <s v="USD"/>
    <n v="1430517600"/>
    <n v="1426538129"/>
    <b v="0"/>
    <n v="2"/>
    <b v="0"/>
    <s v="theater/musical"/>
    <n v="1.7500000000000002E-2"/>
    <n v="17.5"/>
    <x v="1"/>
  </r>
  <r>
    <x v="2"/>
    <x v="1"/>
    <s v="GBP"/>
    <n v="1488114358"/>
    <n v="1485522358"/>
    <b v="0"/>
    <n v="14"/>
    <b v="0"/>
    <s v="theater/plays"/>
    <n v="0.27100000000000002"/>
    <n v="38.713999999999999"/>
    <x v="1"/>
  </r>
  <r>
    <x v="2"/>
    <x v="0"/>
    <s v="USD"/>
    <n v="1420413960"/>
    <n v="1417651630"/>
    <b v="0"/>
    <n v="9"/>
    <b v="0"/>
    <s v="theater/plays"/>
    <n v="1.4749999999999999E-2"/>
    <n v="13.111000000000001"/>
    <x v="1"/>
  </r>
  <r>
    <x v="2"/>
    <x v="0"/>
    <s v="USD"/>
    <n v="1439662344"/>
    <n v="1434478344"/>
    <b v="0"/>
    <n v="8"/>
    <b v="0"/>
    <s v="theater/plays"/>
    <n v="0.16826666666666668"/>
    <n v="315.5"/>
    <x v="1"/>
  </r>
  <r>
    <x v="2"/>
    <x v="0"/>
    <s v="USD"/>
    <n v="1427086740"/>
    <n v="1424488244"/>
    <b v="0"/>
    <n v="7"/>
    <b v="0"/>
    <s v="theater/plays"/>
    <n v="0.32500000000000001"/>
    <n v="37.143000000000001"/>
    <x v="1"/>
  </r>
  <r>
    <x v="2"/>
    <x v="0"/>
    <s v="USD"/>
    <n v="1408863600"/>
    <n v="1408203557"/>
    <b v="0"/>
    <n v="0"/>
    <b v="0"/>
    <s v="theater/plays"/>
    <n v="0"/>
    <n v="0"/>
    <x v="1"/>
  </r>
  <r>
    <x v="2"/>
    <x v="0"/>
    <s v="USD"/>
    <n v="1404194400"/>
    <n v="1400600840"/>
    <b v="0"/>
    <n v="84"/>
    <b v="0"/>
    <s v="theater/plays"/>
    <n v="0.2155"/>
    <n v="128.274"/>
    <x v="1"/>
  </r>
  <r>
    <x v="2"/>
    <x v="0"/>
    <s v="USD"/>
    <n v="1481000340"/>
    <n v="1478386812"/>
    <b v="0"/>
    <n v="11"/>
    <b v="0"/>
    <s v="theater/plays"/>
    <n v="3.4666666666666665E-2"/>
    <n v="47.273000000000003"/>
    <x v="1"/>
  </r>
  <r>
    <x v="2"/>
    <x v="0"/>
    <s v="USD"/>
    <n v="1425103218"/>
    <n v="1422424818"/>
    <b v="0"/>
    <n v="1"/>
    <b v="0"/>
    <s v="theater/plays"/>
    <n v="0.05"/>
    <n v="50"/>
    <x v="1"/>
  </r>
  <r>
    <x v="2"/>
    <x v="0"/>
    <s v="USD"/>
    <n v="1402979778"/>
    <n v="1401770178"/>
    <b v="0"/>
    <n v="4"/>
    <b v="0"/>
    <s v="theater/plays"/>
    <n v="0.10625"/>
    <n v="42.5"/>
    <x v="1"/>
  </r>
  <r>
    <x v="2"/>
    <x v="4"/>
    <s v="NZD"/>
    <n v="1420750683"/>
    <n v="1418158683"/>
    <b v="0"/>
    <n v="10"/>
    <b v="0"/>
    <s v="theater/plays"/>
    <n v="0.17599999999999999"/>
    <n v="44"/>
    <x v="1"/>
  </r>
  <r>
    <x v="2"/>
    <x v="1"/>
    <s v="GBP"/>
    <n v="1439827200"/>
    <n v="1436355270"/>
    <b v="0"/>
    <n v="16"/>
    <b v="0"/>
    <s v="theater/plays"/>
    <n v="0.3256"/>
    <n v="50.875"/>
    <x v="1"/>
  </r>
  <r>
    <x v="2"/>
    <x v="0"/>
    <s v="USD"/>
    <n v="1407868561"/>
    <n v="1406140561"/>
    <b v="0"/>
    <n v="2"/>
    <b v="0"/>
    <s v="theater/plays"/>
    <n v="1.2500000000000001E-2"/>
    <n v="62.5"/>
    <x v="1"/>
  </r>
  <r>
    <x v="2"/>
    <x v="0"/>
    <s v="USD"/>
    <n v="1433988791"/>
    <n v="1431396791"/>
    <b v="0"/>
    <n v="5"/>
    <b v="0"/>
    <s v="theater/plays"/>
    <n v="5.3999999999999999E-2"/>
    <n v="27"/>
    <x v="1"/>
  </r>
  <r>
    <x v="2"/>
    <x v="0"/>
    <s v="USD"/>
    <n v="1450554599"/>
    <n v="1447098599"/>
    <b v="0"/>
    <n v="1"/>
    <b v="0"/>
    <s v="theater/plays"/>
    <n v="8.3333333333333332E-3"/>
    <n v="25"/>
    <x v="1"/>
  </r>
  <r>
    <x v="2"/>
    <x v="1"/>
    <s v="GBP"/>
    <n v="1479125642"/>
    <n v="1476962042"/>
    <b v="0"/>
    <n v="31"/>
    <b v="0"/>
    <s v="theater/plays"/>
    <n v="0.48833333333333334"/>
    <n v="47.258000000000003"/>
    <x v="1"/>
  </r>
  <r>
    <x v="2"/>
    <x v="0"/>
    <s v="USD"/>
    <n v="1439581080"/>
    <n v="1435709765"/>
    <b v="0"/>
    <n v="0"/>
    <b v="0"/>
    <s v="theater/plays"/>
    <n v="0"/>
    <n v="0"/>
    <x v="1"/>
  </r>
  <r>
    <x v="2"/>
    <x v="0"/>
    <s v="USD"/>
    <n v="1429074240"/>
    <n v="1427866200"/>
    <b v="0"/>
    <n v="2"/>
    <b v="0"/>
    <s v="theater/plays"/>
    <n v="2.9999999999999997E-4"/>
    <n v="1.5"/>
    <x v="1"/>
  </r>
  <r>
    <x v="2"/>
    <x v="1"/>
    <s v="GBP"/>
    <n v="1434063600"/>
    <n v="1430405903"/>
    <b v="0"/>
    <n v="7"/>
    <b v="0"/>
    <s v="theater/plays"/>
    <n v="0.11533333333333333"/>
    <n v="24.713999999999999"/>
    <x v="1"/>
  </r>
  <r>
    <x v="2"/>
    <x v="1"/>
    <s v="GBP"/>
    <n v="1435325100"/>
    <n v="1432072893"/>
    <b v="0"/>
    <n v="16"/>
    <b v="0"/>
    <s v="theater/plays"/>
    <n v="0.67333333333333334"/>
    <n v="63.125"/>
    <x v="1"/>
  </r>
  <r>
    <x v="2"/>
    <x v="0"/>
    <s v="USD"/>
    <n v="1414354080"/>
    <n v="1411587606"/>
    <b v="0"/>
    <n v="4"/>
    <b v="0"/>
    <s v="theater/plays"/>
    <n v="0.153"/>
    <n v="38.25"/>
    <x v="1"/>
  </r>
  <r>
    <x v="2"/>
    <x v="0"/>
    <s v="USD"/>
    <n v="1406603696"/>
    <n v="1405307696"/>
    <b v="0"/>
    <n v="4"/>
    <b v="0"/>
    <s v="theater/plays"/>
    <n v="8.666666666666667E-2"/>
    <n v="16.25"/>
    <x v="1"/>
  </r>
  <r>
    <x v="2"/>
    <x v="0"/>
    <s v="USD"/>
    <n v="1410424642"/>
    <n v="1407832642"/>
    <b v="0"/>
    <n v="4"/>
    <b v="0"/>
    <s v="theater/plays"/>
    <n v="2.2499999999999998E-3"/>
    <n v="33.75"/>
    <x v="1"/>
  </r>
  <r>
    <x v="2"/>
    <x v="0"/>
    <s v="USD"/>
    <n v="1441649397"/>
    <n v="1439057397"/>
    <b v="0"/>
    <n v="3"/>
    <b v="0"/>
    <s v="theater/plays"/>
    <n v="3.0833333333333334E-2"/>
    <n v="61.667000000000002"/>
    <x v="1"/>
  </r>
  <r>
    <x v="2"/>
    <x v="0"/>
    <s v="USD"/>
    <n v="1417033777"/>
    <n v="1414438177"/>
    <b v="0"/>
    <n v="36"/>
    <b v="0"/>
    <s v="theater/plays"/>
    <n v="0.37412499999999999"/>
    <n v="83.138999999999996"/>
    <x v="1"/>
  </r>
  <r>
    <x v="2"/>
    <x v="0"/>
    <s v="USD"/>
    <n v="1429936500"/>
    <n v="1424759330"/>
    <b v="0"/>
    <n v="1"/>
    <b v="0"/>
    <s v="theater/plays"/>
    <n v="6.666666666666667E-5"/>
    <n v="1"/>
    <x v="1"/>
  </r>
  <r>
    <x v="2"/>
    <x v="0"/>
    <s v="USD"/>
    <n v="1448863449"/>
    <n v="1446267849"/>
    <b v="0"/>
    <n v="7"/>
    <b v="0"/>
    <s v="theater/plays"/>
    <n v="0.1"/>
    <n v="142.857"/>
    <x v="1"/>
  </r>
  <r>
    <x v="2"/>
    <x v="1"/>
    <s v="GBP"/>
    <n v="1431298740"/>
    <n v="1429558756"/>
    <b v="0"/>
    <n v="27"/>
    <b v="0"/>
    <s v="theater/plays"/>
    <n v="0.36359999999999998"/>
    <n v="33.667000000000002"/>
    <x v="1"/>
  </r>
  <r>
    <x v="2"/>
    <x v="1"/>
    <s v="GBP"/>
    <n v="1464824309"/>
    <n v="1462232309"/>
    <b v="0"/>
    <n v="1"/>
    <b v="0"/>
    <s v="theater/plays"/>
    <n v="3.3333333333333335E-3"/>
    <n v="5"/>
    <x v="1"/>
  </r>
  <r>
    <x v="2"/>
    <x v="8"/>
    <s v="DKK"/>
    <n v="1464952752"/>
    <n v="1462360752"/>
    <b v="0"/>
    <n v="0"/>
    <b v="0"/>
    <s v="theater/plays"/>
    <n v="0"/>
    <n v="0"/>
    <x v="1"/>
  </r>
  <r>
    <x v="2"/>
    <x v="1"/>
    <s v="GBP"/>
    <n v="1410439161"/>
    <n v="1407847161"/>
    <b v="0"/>
    <n v="1"/>
    <b v="0"/>
    <s v="theater/plays"/>
    <n v="2.8571428571428571E-3"/>
    <n v="10"/>
    <x v="1"/>
  </r>
  <r>
    <x v="2"/>
    <x v="1"/>
    <s v="GBP"/>
    <n v="1407168000"/>
    <n v="1406131023"/>
    <b v="0"/>
    <n v="3"/>
    <b v="0"/>
    <s v="theater/plays"/>
    <n v="2E-3"/>
    <n v="40"/>
    <x v="1"/>
  </r>
  <r>
    <x v="2"/>
    <x v="1"/>
    <s v="GBP"/>
    <n v="1453075200"/>
    <n v="1450628773"/>
    <b v="0"/>
    <n v="3"/>
    <b v="0"/>
    <s v="theater/plays"/>
    <n v="1.7999999999999999E-2"/>
    <n v="30"/>
    <x v="1"/>
  </r>
  <r>
    <x v="2"/>
    <x v="1"/>
    <s v="GBP"/>
    <n v="1479032260"/>
    <n v="1476436660"/>
    <b v="0"/>
    <n v="3"/>
    <b v="0"/>
    <s v="theater/plays"/>
    <n v="5.3999999999999999E-2"/>
    <n v="45"/>
    <x v="1"/>
  </r>
  <r>
    <x v="2"/>
    <x v="1"/>
    <s v="GBP"/>
    <n v="1414346400"/>
    <n v="1413291655"/>
    <b v="0"/>
    <n v="0"/>
    <b v="0"/>
    <s v="theater/plays"/>
    <n v="0"/>
    <n v="0"/>
    <x v="1"/>
  </r>
  <r>
    <x v="2"/>
    <x v="0"/>
    <s v="USD"/>
    <n v="1425337200"/>
    <n v="1421432810"/>
    <b v="0"/>
    <n v="6"/>
    <b v="0"/>
    <s v="theater/plays"/>
    <n v="8.1333333333333327E-2"/>
    <n v="10.167"/>
    <x v="1"/>
  </r>
  <r>
    <x v="2"/>
    <x v="1"/>
    <s v="GBP"/>
    <n v="1428622271"/>
    <n v="1426203071"/>
    <b v="0"/>
    <n v="17"/>
    <b v="0"/>
    <s v="theater/plays"/>
    <n v="0.12034782608695652"/>
    <n v="81.412000000000006"/>
    <x v="1"/>
  </r>
  <r>
    <x v="2"/>
    <x v="0"/>
    <s v="USD"/>
    <n v="1403823722"/>
    <n v="1401231722"/>
    <b v="0"/>
    <n v="40"/>
    <b v="0"/>
    <s v="theater/plays"/>
    <n v="0.15266666666666667"/>
    <n v="57.25"/>
    <x v="1"/>
  </r>
  <r>
    <x v="2"/>
    <x v="0"/>
    <s v="USD"/>
    <n v="1406753639"/>
    <n v="1404161639"/>
    <b v="0"/>
    <n v="3"/>
    <b v="0"/>
    <s v="theater/plays"/>
    <n v="0.1"/>
    <n v="5"/>
    <x v="1"/>
  </r>
  <r>
    <x v="2"/>
    <x v="2"/>
    <s v="AUD"/>
    <n v="1419645748"/>
    <n v="1417053748"/>
    <b v="0"/>
    <n v="1"/>
    <b v="0"/>
    <s v="theater/plays"/>
    <n v="3.0000000000000001E-3"/>
    <n v="15"/>
    <x v="1"/>
  </r>
  <r>
    <x v="2"/>
    <x v="1"/>
    <s v="GBP"/>
    <n v="1407565504"/>
    <n v="1404973504"/>
    <b v="0"/>
    <n v="2"/>
    <b v="0"/>
    <s v="theater/plays"/>
    <n v="0.01"/>
    <n v="12.5"/>
    <x v="1"/>
  </r>
  <r>
    <x v="2"/>
    <x v="0"/>
    <s v="USD"/>
    <n v="1444971540"/>
    <n v="1442593427"/>
    <b v="0"/>
    <n v="7"/>
    <b v="0"/>
    <s v="theater/plays"/>
    <n v="0.13020000000000001"/>
    <n v="93"/>
    <x v="1"/>
  </r>
  <r>
    <x v="2"/>
    <x v="0"/>
    <s v="USD"/>
    <n v="1474228265"/>
    <n v="1471636265"/>
    <b v="0"/>
    <n v="14"/>
    <b v="0"/>
    <s v="theater/plays"/>
    <n v="2.265E-2"/>
    <n v="32.356999999999999"/>
    <x v="1"/>
  </r>
  <r>
    <x v="2"/>
    <x v="2"/>
    <s v="AUD"/>
    <n v="1459490400"/>
    <n v="1457078868"/>
    <b v="0"/>
    <n v="0"/>
    <b v="0"/>
    <s v="theater/plays"/>
    <n v="0"/>
    <n v="0"/>
    <x v="1"/>
  </r>
  <r>
    <x v="2"/>
    <x v="0"/>
    <s v="USD"/>
    <n v="1441510707"/>
    <n v="1439350707"/>
    <b v="0"/>
    <n v="0"/>
    <b v="0"/>
    <s v="theater/plays"/>
    <n v="0"/>
    <n v="0"/>
    <x v="1"/>
  </r>
  <r>
    <x v="2"/>
    <x v="0"/>
    <s v="USD"/>
    <n v="1458097364"/>
    <n v="1455508964"/>
    <b v="0"/>
    <n v="1"/>
    <b v="0"/>
    <s v="theater/plays"/>
    <n v="8.3333333333333331E-5"/>
    <n v="1"/>
    <x v="1"/>
  </r>
  <r>
    <x v="2"/>
    <x v="0"/>
    <s v="USD"/>
    <n v="1468716180"/>
    <n v="1466205262"/>
    <b v="0"/>
    <n v="12"/>
    <b v="0"/>
    <s v="theater/plays"/>
    <n v="0.15742857142857142"/>
    <n v="91.832999999999998"/>
    <x v="1"/>
  </r>
  <r>
    <x v="2"/>
    <x v="0"/>
    <s v="USD"/>
    <n v="1443704400"/>
    <n v="1439827639"/>
    <b v="0"/>
    <n v="12"/>
    <b v="0"/>
    <s v="theater/plays"/>
    <n v="0.11"/>
    <n v="45.832999999999998"/>
    <x v="1"/>
  </r>
  <r>
    <x v="2"/>
    <x v="1"/>
    <s v="GBP"/>
    <n v="1443973546"/>
    <n v="1438789546"/>
    <b v="0"/>
    <n v="23"/>
    <b v="0"/>
    <s v="theater/plays"/>
    <n v="0.43833333333333335"/>
    <n v="57.173999999999999"/>
    <x v="1"/>
  </r>
  <r>
    <x v="2"/>
    <x v="0"/>
    <s v="USD"/>
    <n v="1480576720"/>
    <n v="1477981120"/>
    <b v="0"/>
    <n v="0"/>
    <b v="0"/>
    <s v="theater/plays"/>
    <n v="0"/>
    <n v="0"/>
    <x v="1"/>
  </r>
  <r>
    <x v="2"/>
    <x v="0"/>
    <s v="USD"/>
    <n v="1468249760"/>
    <n v="1465830560"/>
    <b v="0"/>
    <n v="10"/>
    <b v="0"/>
    <s v="theater/plays"/>
    <n v="0.86135181975736563"/>
    <n v="248.5"/>
    <x v="1"/>
  </r>
  <r>
    <x v="2"/>
    <x v="0"/>
    <s v="USD"/>
    <n v="1435441454"/>
    <n v="1432763054"/>
    <b v="0"/>
    <n v="5"/>
    <b v="0"/>
    <s v="theater/plays"/>
    <n v="0.12196620583717357"/>
    <n v="79.400000000000006"/>
    <x v="1"/>
  </r>
  <r>
    <x v="2"/>
    <x v="2"/>
    <s v="AUD"/>
    <n v="1412656200"/>
    <n v="1412328979"/>
    <b v="0"/>
    <n v="1"/>
    <b v="0"/>
    <s v="theater/plays"/>
    <n v="1E-3"/>
    <n v="5"/>
    <x v="1"/>
  </r>
  <r>
    <x v="2"/>
    <x v="0"/>
    <s v="USD"/>
    <n v="1420199351"/>
    <n v="1416311351"/>
    <b v="0"/>
    <n v="2"/>
    <b v="0"/>
    <s v="theater/plays"/>
    <n v="2.2000000000000001E-3"/>
    <n v="5.5"/>
    <x v="1"/>
  </r>
  <r>
    <x v="2"/>
    <x v="0"/>
    <s v="USD"/>
    <n v="1416877200"/>
    <n v="1414505137"/>
    <b v="0"/>
    <n v="2"/>
    <b v="0"/>
    <s v="theater/plays"/>
    <n v="9.0909090909090905E-3"/>
    <n v="25"/>
    <x v="1"/>
  </r>
  <r>
    <x v="2"/>
    <x v="0"/>
    <s v="USD"/>
    <n v="1434490914"/>
    <n v="1429306914"/>
    <b v="0"/>
    <n v="0"/>
    <b v="0"/>
    <s v="theater/plays"/>
    <n v="0"/>
    <n v="0"/>
    <x v="1"/>
  </r>
  <r>
    <x v="2"/>
    <x v="0"/>
    <s v="USD"/>
    <n v="1446483000"/>
    <n v="1443811268"/>
    <b v="0"/>
    <n v="13"/>
    <b v="0"/>
    <s v="theater/plays"/>
    <n v="0.35639999999999999"/>
    <n v="137.077"/>
    <x v="1"/>
  </r>
  <r>
    <x v="2"/>
    <x v="0"/>
    <s v="USD"/>
    <n v="1440690875"/>
    <n v="1438098875"/>
    <b v="0"/>
    <n v="0"/>
    <b v="0"/>
    <s v="theater/plays"/>
    <n v="0"/>
    <n v="0"/>
    <x v="1"/>
  </r>
  <r>
    <x v="2"/>
    <x v="0"/>
    <s v="USD"/>
    <n v="1431717268"/>
    <n v="1429125268"/>
    <b v="0"/>
    <n v="1"/>
    <b v="0"/>
    <s v="theater/plays"/>
    <n v="2.5000000000000001E-3"/>
    <n v="5"/>
    <x v="1"/>
  </r>
  <r>
    <x v="2"/>
    <x v="0"/>
    <s v="USD"/>
    <n v="1425110400"/>
    <n v="1422388822"/>
    <b v="0"/>
    <n v="5"/>
    <b v="0"/>
    <s v="theater/plays"/>
    <n v="3.2500000000000001E-2"/>
    <n v="39"/>
    <x v="1"/>
  </r>
  <r>
    <x v="2"/>
    <x v="0"/>
    <s v="USD"/>
    <n v="1475378744"/>
    <n v="1472786744"/>
    <b v="0"/>
    <n v="2"/>
    <b v="0"/>
    <s v="theater/plays"/>
    <n v="3.3666666666666664E-2"/>
    <n v="50.5"/>
    <x v="1"/>
  </r>
  <r>
    <x v="2"/>
    <x v="2"/>
    <s v="AUD"/>
    <n v="1410076123"/>
    <n v="1404892123"/>
    <b v="0"/>
    <n v="0"/>
    <b v="0"/>
    <s v="theater/plays"/>
    <n v="0"/>
    <n v="0"/>
    <x v="1"/>
  </r>
  <r>
    <x v="2"/>
    <x v="2"/>
    <s v="AUD"/>
    <n v="1423623221"/>
    <n v="1421031221"/>
    <b v="0"/>
    <n v="32"/>
    <b v="0"/>
    <s v="theater/plays"/>
    <n v="0.15770000000000001"/>
    <n v="49.280999999999999"/>
    <x v="1"/>
  </r>
  <r>
    <x v="2"/>
    <x v="0"/>
    <s v="USD"/>
    <n v="1460140500"/>
    <n v="1457628680"/>
    <b v="0"/>
    <n v="1"/>
    <b v="0"/>
    <s v="theater/plays"/>
    <n v="6.2500000000000003E-3"/>
    <n v="25"/>
    <x v="1"/>
  </r>
  <r>
    <x v="2"/>
    <x v="17"/>
    <s v="EUR"/>
    <n v="1462301342"/>
    <n v="1457120942"/>
    <b v="0"/>
    <n v="1"/>
    <b v="0"/>
    <s v="theater/plays"/>
    <n v="5.0000000000000004E-6"/>
    <n v="1"/>
    <x v="1"/>
  </r>
  <r>
    <x v="2"/>
    <x v="0"/>
    <s v="USD"/>
    <n v="1445885890"/>
    <n v="1440701890"/>
    <b v="0"/>
    <n v="1"/>
    <b v="0"/>
    <s v="theater/plays"/>
    <n v="9.6153846153846159E-4"/>
    <n v="25"/>
    <x v="1"/>
  </r>
  <r>
    <x v="2"/>
    <x v="0"/>
    <s v="USD"/>
    <n v="1469834940"/>
    <n v="1467162586"/>
    <b v="0"/>
    <n v="0"/>
    <b v="0"/>
    <s v="theater/plays"/>
    <n v="0"/>
    <n v="0"/>
    <x v="1"/>
  </r>
  <r>
    <x v="2"/>
    <x v="5"/>
    <s v="CAD"/>
    <n v="1405352264"/>
    <n v="1400168264"/>
    <b v="0"/>
    <n v="0"/>
    <b v="0"/>
    <s v="theater/plays"/>
    <n v="0"/>
    <n v="0"/>
    <x v="1"/>
  </r>
  <r>
    <x v="2"/>
    <x v="0"/>
    <s v="USD"/>
    <n v="1448745741"/>
    <n v="1446150141"/>
    <b v="0"/>
    <n v="8"/>
    <b v="0"/>
    <s v="theater/plays"/>
    <n v="0.24285714285714285"/>
    <n v="53.125"/>
    <x v="1"/>
  </r>
  <r>
    <x v="2"/>
    <x v="0"/>
    <s v="USD"/>
    <n v="1461543600"/>
    <n v="1459203727"/>
    <b v="0"/>
    <n v="0"/>
    <b v="0"/>
    <s v="theater/plays"/>
    <n v="0"/>
    <n v="0"/>
    <x v="1"/>
  </r>
  <r>
    <x v="2"/>
    <x v="0"/>
    <s v="USD"/>
    <n v="1468020354"/>
    <n v="1464045954"/>
    <b v="0"/>
    <n v="1"/>
    <b v="0"/>
    <s v="theater/plays"/>
    <n v="2.5000000000000001E-4"/>
    <n v="7"/>
    <x v="1"/>
  </r>
  <r>
    <x v="2"/>
    <x v="0"/>
    <s v="USD"/>
    <n v="1406988000"/>
    <n v="1403822912"/>
    <b v="0"/>
    <n v="16"/>
    <b v="0"/>
    <s v="theater/plays"/>
    <n v="0.32050000000000001"/>
    <n v="40.063000000000002"/>
    <x v="1"/>
  </r>
  <r>
    <x v="2"/>
    <x v="0"/>
    <s v="USD"/>
    <n v="1411930556"/>
    <n v="1409338556"/>
    <b v="0"/>
    <n v="12"/>
    <b v="0"/>
    <s v="theater/plays"/>
    <n v="0.24333333333333335"/>
    <n v="24.332999999999998"/>
    <x v="1"/>
  </r>
  <r>
    <x v="2"/>
    <x v="0"/>
    <s v="USD"/>
    <n v="1451852256"/>
    <n v="1449260256"/>
    <b v="0"/>
    <n v="4"/>
    <b v="0"/>
    <s v="theater/plays"/>
    <n v="1.4999999999999999E-2"/>
    <n v="11.25"/>
    <x v="1"/>
  </r>
  <r>
    <x v="2"/>
    <x v="1"/>
    <s v="GBP"/>
    <n v="1399584210"/>
    <n v="1397683410"/>
    <b v="0"/>
    <n v="2"/>
    <b v="0"/>
    <s v="theater/plays"/>
    <n v="4.1999999999999997E-3"/>
    <n v="10.5"/>
    <x v="1"/>
  </r>
  <r>
    <x v="2"/>
    <x v="1"/>
    <s v="GBP"/>
    <n v="1448722494"/>
    <n v="1446562494"/>
    <b v="0"/>
    <n v="3"/>
    <b v="0"/>
    <s v="theater/plays"/>
    <n v="3.214285714285714E-2"/>
    <n v="15"/>
    <x v="1"/>
  </r>
  <r>
    <x v="2"/>
    <x v="5"/>
    <s v="CAD"/>
    <n v="1447821717"/>
    <n v="1445226117"/>
    <b v="0"/>
    <n v="0"/>
    <b v="0"/>
    <s v="theater/plays"/>
    <n v="0"/>
    <n v="0"/>
    <x v="1"/>
  </r>
  <r>
    <x v="2"/>
    <x v="0"/>
    <s v="USD"/>
    <n v="1429460386"/>
    <n v="1424279986"/>
    <b v="0"/>
    <n v="3"/>
    <b v="0"/>
    <s v="theater/plays"/>
    <n v="6.3E-2"/>
    <n v="42"/>
    <x v="1"/>
  </r>
  <r>
    <x v="2"/>
    <x v="0"/>
    <s v="USD"/>
    <n v="1460608780"/>
    <n v="1455428380"/>
    <b v="0"/>
    <n v="4"/>
    <b v="0"/>
    <s v="theater/plays"/>
    <n v="0.14249999999999999"/>
    <n v="71.25"/>
    <x v="1"/>
  </r>
  <r>
    <x v="2"/>
    <x v="0"/>
    <s v="USD"/>
    <n v="1406170740"/>
    <n v="1402506278"/>
    <b v="0"/>
    <n v="2"/>
    <b v="0"/>
    <s v="theater/plays"/>
    <n v="6.0000000000000001E-3"/>
    <n v="22.5"/>
    <x v="1"/>
  </r>
  <r>
    <x v="2"/>
    <x v="0"/>
    <s v="USD"/>
    <n v="1488783507"/>
    <n v="1486191507"/>
    <b v="0"/>
    <n v="10"/>
    <b v="0"/>
    <s v="theater/plays"/>
    <n v="0.2411764705882353"/>
    <n v="41"/>
    <x v="1"/>
  </r>
  <r>
    <x v="2"/>
    <x v="0"/>
    <s v="USD"/>
    <n v="1463945673"/>
    <n v="1458761673"/>
    <b v="0"/>
    <n v="11"/>
    <b v="0"/>
    <s v="theater/plays"/>
    <n v="0.10539999999999999"/>
    <n v="47.908999999999999"/>
    <x v="1"/>
  </r>
  <r>
    <x v="2"/>
    <x v="0"/>
    <s v="USD"/>
    <n v="1472442900"/>
    <n v="1471638646"/>
    <b v="0"/>
    <n v="6"/>
    <b v="0"/>
    <s v="theater/plays"/>
    <n v="7.4690265486725665E-2"/>
    <n v="35.167000000000002"/>
    <x v="1"/>
  </r>
  <r>
    <x v="2"/>
    <x v="0"/>
    <s v="USD"/>
    <n v="1460925811"/>
    <n v="1458333811"/>
    <b v="0"/>
    <n v="2"/>
    <b v="0"/>
    <s v="theater/plays"/>
    <n v="7.3333333333333334E-4"/>
    <n v="5.5"/>
    <x v="1"/>
  </r>
  <r>
    <x v="2"/>
    <x v="0"/>
    <s v="USD"/>
    <n v="1405947126"/>
    <n v="1403355126"/>
    <b v="0"/>
    <n v="6"/>
    <b v="0"/>
    <s v="theater/plays"/>
    <n v="9.7142857142857135E-3"/>
    <n v="22.667000000000002"/>
    <x v="1"/>
  </r>
  <r>
    <x v="2"/>
    <x v="0"/>
    <s v="USD"/>
    <n v="1423186634"/>
    <n v="1418002634"/>
    <b v="0"/>
    <n v="8"/>
    <b v="0"/>
    <s v="theater/plays"/>
    <n v="0.21099999999999999"/>
    <n v="26.375"/>
    <x v="1"/>
  </r>
  <r>
    <x v="2"/>
    <x v="0"/>
    <s v="USD"/>
    <n v="1462766400"/>
    <n v="1460219110"/>
    <b v="0"/>
    <n v="37"/>
    <b v="0"/>
    <s v="theater/plays"/>
    <n v="0.78100000000000003"/>
    <n v="105.541"/>
    <x v="1"/>
  </r>
  <r>
    <x v="2"/>
    <x v="1"/>
    <s v="GBP"/>
    <n v="1464872848"/>
    <n v="1462280848"/>
    <b v="0"/>
    <n v="11"/>
    <b v="0"/>
    <s v="theater/plays"/>
    <n v="0.32"/>
    <n v="29.091000000000001"/>
    <x v="1"/>
  </r>
  <r>
    <x v="2"/>
    <x v="0"/>
    <s v="USD"/>
    <n v="1468442898"/>
    <n v="1465850898"/>
    <b v="0"/>
    <n v="0"/>
    <b v="0"/>
    <s v="theater/plays"/>
    <n v="0"/>
    <n v="0"/>
    <x v="1"/>
  </r>
  <r>
    <x v="2"/>
    <x v="0"/>
    <s v="USD"/>
    <n v="1406876400"/>
    <n v="1405024561"/>
    <b v="0"/>
    <n v="10"/>
    <b v="0"/>
    <s v="theater/plays"/>
    <n v="0.47692307692307695"/>
    <n v="62"/>
    <x v="1"/>
  </r>
  <r>
    <x v="2"/>
    <x v="0"/>
    <s v="USD"/>
    <n v="1469213732"/>
    <n v="1466621732"/>
    <b v="0"/>
    <n v="6"/>
    <b v="0"/>
    <s v="theater/plays"/>
    <n v="1.4500000000000001E-2"/>
    <n v="217.5"/>
    <x v="1"/>
  </r>
  <r>
    <x v="2"/>
    <x v="0"/>
    <s v="USD"/>
    <n v="1422717953"/>
    <n v="1417533953"/>
    <b v="0"/>
    <n v="8"/>
    <b v="0"/>
    <s v="theater/plays"/>
    <n v="0.107"/>
    <n v="26.75"/>
    <x v="1"/>
  </r>
  <r>
    <x v="2"/>
    <x v="1"/>
    <s v="GBP"/>
    <n v="1427659200"/>
    <n v="1425678057"/>
    <b v="0"/>
    <n v="6"/>
    <b v="0"/>
    <s v="theater/plays"/>
    <n v="1.8333333333333333E-2"/>
    <n v="18.332999999999998"/>
    <x v="1"/>
  </r>
  <r>
    <x v="2"/>
    <x v="0"/>
    <s v="USD"/>
    <n v="1404570147"/>
    <n v="1401978147"/>
    <b v="0"/>
    <n v="7"/>
    <b v="0"/>
    <s v="theater/plays"/>
    <n v="0.18"/>
    <n v="64.286000000000001"/>
    <x v="1"/>
  </r>
  <r>
    <x v="2"/>
    <x v="0"/>
    <s v="USD"/>
    <n v="1468729149"/>
    <n v="1463545149"/>
    <b v="0"/>
    <n v="7"/>
    <b v="0"/>
    <s v="theater/plays"/>
    <n v="4.0833333333333333E-2"/>
    <n v="175"/>
    <x v="1"/>
  </r>
  <r>
    <x v="2"/>
    <x v="1"/>
    <s v="GBP"/>
    <n v="1436297180"/>
    <n v="1431113180"/>
    <b v="0"/>
    <n v="5"/>
    <b v="0"/>
    <s v="theater/plays"/>
    <n v="0.2"/>
    <n v="34"/>
    <x v="1"/>
  </r>
  <r>
    <x v="2"/>
    <x v="0"/>
    <s v="USD"/>
    <n v="1400569140"/>
    <n v="1397854356"/>
    <b v="0"/>
    <n v="46"/>
    <b v="0"/>
    <s v="theater/plays"/>
    <n v="0.34802513464991025"/>
    <n v="84.283000000000001"/>
    <x v="1"/>
  </r>
  <r>
    <x v="2"/>
    <x v="1"/>
    <s v="GBP"/>
    <n v="1415404800"/>
    <n v="1412809644"/>
    <b v="0"/>
    <n v="10"/>
    <b v="0"/>
    <s v="theater/plays"/>
    <n v="6.3333333333333339E-2"/>
    <n v="9.5"/>
    <x v="1"/>
  </r>
  <r>
    <x v="2"/>
    <x v="0"/>
    <s v="USD"/>
    <n v="1456002300"/>
    <n v="1454173120"/>
    <b v="0"/>
    <n v="19"/>
    <b v="0"/>
    <s v="theater/plays"/>
    <n v="0.32050000000000001"/>
    <n v="33.737000000000002"/>
    <x v="1"/>
  </r>
  <r>
    <x v="2"/>
    <x v="1"/>
    <s v="GBP"/>
    <n v="1462539840"/>
    <n v="1460034594"/>
    <b v="0"/>
    <n v="13"/>
    <b v="0"/>
    <s v="theater/plays"/>
    <n v="9.7600000000000006E-2"/>
    <n v="37.537999999999997"/>
    <x v="1"/>
  </r>
  <r>
    <x v="2"/>
    <x v="1"/>
    <s v="GBP"/>
    <n v="1400278290"/>
    <n v="1399414290"/>
    <b v="0"/>
    <n v="13"/>
    <b v="0"/>
    <s v="theater/plays"/>
    <n v="0.3775"/>
    <n v="11.615"/>
    <x v="1"/>
  </r>
  <r>
    <x v="2"/>
    <x v="0"/>
    <s v="USD"/>
    <n v="1440813413"/>
    <n v="1439517413"/>
    <b v="0"/>
    <n v="4"/>
    <b v="0"/>
    <s v="theater/plays"/>
    <n v="2.1333333333333333E-2"/>
    <n v="8"/>
    <x v="1"/>
  </r>
  <r>
    <x v="2"/>
    <x v="0"/>
    <s v="USD"/>
    <n v="1447009181"/>
    <n v="1444413581"/>
    <b v="0"/>
    <n v="0"/>
    <b v="0"/>
    <s v="theater/plays"/>
    <n v="0"/>
    <n v="0"/>
    <x v="1"/>
  </r>
  <r>
    <x v="2"/>
    <x v="1"/>
    <s v="GBP"/>
    <n v="1456934893"/>
    <n v="1454342893"/>
    <b v="0"/>
    <n v="3"/>
    <b v="0"/>
    <s v="theater/plays"/>
    <n v="4.1818181818181817E-2"/>
    <n v="23"/>
    <x v="1"/>
  </r>
  <r>
    <x v="2"/>
    <x v="0"/>
    <s v="USD"/>
    <n v="1433086082"/>
    <n v="1430494082"/>
    <b v="0"/>
    <n v="1"/>
    <b v="0"/>
    <s v="theater/plays"/>
    <n v="0.2"/>
    <n v="100"/>
    <x v="1"/>
  </r>
  <r>
    <x v="2"/>
    <x v="0"/>
    <s v="USD"/>
    <n v="1449876859"/>
    <n v="1444689259"/>
    <b v="0"/>
    <n v="9"/>
    <b v="0"/>
    <s v="theater/plays"/>
    <n v="5.4100000000000002E-2"/>
    <n v="60.110999999999997"/>
    <x v="1"/>
  </r>
  <r>
    <x v="2"/>
    <x v="0"/>
    <s v="USD"/>
    <n v="1431549912"/>
    <n v="1428957912"/>
    <b v="0"/>
    <n v="1"/>
    <b v="0"/>
    <s v="theater/plays"/>
    <n v="6.0000000000000002E-5"/>
    <n v="3"/>
    <x v="1"/>
  </r>
  <r>
    <x v="2"/>
    <x v="0"/>
    <s v="USD"/>
    <n v="1405761690"/>
    <n v="1403169690"/>
    <b v="0"/>
    <n v="1"/>
    <b v="0"/>
    <s v="theater/plays"/>
    <n v="2.5000000000000001E-3"/>
    <n v="5"/>
    <x v="1"/>
  </r>
  <r>
    <x v="2"/>
    <x v="1"/>
    <s v="GBP"/>
    <n v="1423913220"/>
    <n v="1421339077"/>
    <b v="0"/>
    <n v="4"/>
    <b v="0"/>
    <s v="theater/plays"/>
    <n v="0.35"/>
    <n v="17.5"/>
    <x v="1"/>
  </r>
  <r>
    <x v="2"/>
    <x v="0"/>
    <s v="USD"/>
    <n v="1416499440"/>
    <n v="1415341464"/>
    <b v="0"/>
    <n v="17"/>
    <b v="0"/>
    <s v="theater/plays"/>
    <n v="0.16566666666666666"/>
    <n v="29.234999999999999"/>
    <x v="1"/>
  </r>
  <r>
    <x v="2"/>
    <x v="1"/>
    <s v="GBP"/>
    <n v="1428222221"/>
    <n v="1425633821"/>
    <b v="0"/>
    <n v="0"/>
    <b v="0"/>
    <s v="theater/plays"/>
    <n v="0"/>
    <n v="0"/>
    <x v="1"/>
  </r>
  <r>
    <x v="2"/>
    <x v="0"/>
    <s v="USD"/>
    <n v="1427580426"/>
    <n v="1424992026"/>
    <b v="0"/>
    <n v="12"/>
    <b v="0"/>
    <s v="theater/plays"/>
    <n v="0.57199999999999995"/>
    <n v="59.582999999999998"/>
    <x v="1"/>
  </r>
  <r>
    <x v="2"/>
    <x v="0"/>
    <s v="USD"/>
    <n v="1409514709"/>
    <n v="1406058798"/>
    <b v="0"/>
    <n v="14"/>
    <b v="0"/>
    <s v="theater/plays"/>
    <n v="0.16514285714285715"/>
    <n v="82.570999999999998"/>
    <x v="1"/>
  </r>
  <r>
    <x v="2"/>
    <x v="0"/>
    <s v="USD"/>
    <n v="1462631358"/>
    <n v="1457450958"/>
    <b v="0"/>
    <n v="1"/>
    <b v="0"/>
    <s v="theater/plays"/>
    <n v="1.25E-3"/>
    <n v="10"/>
    <x v="1"/>
  </r>
  <r>
    <x v="2"/>
    <x v="1"/>
    <s v="GBP"/>
    <n v="1488394800"/>
    <n v="1486681708"/>
    <b v="0"/>
    <n v="14"/>
    <b v="0"/>
    <s v="theater/plays"/>
    <n v="0.3775"/>
    <n v="32.356999999999999"/>
    <x v="1"/>
  </r>
  <r>
    <x v="2"/>
    <x v="0"/>
    <s v="USD"/>
    <n v="1411779761"/>
    <n v="1409187761"/>
    <b v="0"/>
    <n v="4"/>
    <b v="0"/>
    <s v="theater/plays"/>
    <n v="1.84E-2"/>
    <n v="5.75"/>
    <x v="1"/>
  </r>
  <r>
    <x v="2"/>
    <x v="0"/>
    <s v="USD"/>
    <n v="1424009147"/>
    <n v="1421417147"/>
    <b v="0"/>
    <n v="2"/>
    <b v="0"/>
    <s v="theater/plays"/>
    <n v="0.10050000000000001"/>
    <n v="100.5"/>
    <x v="1"/>
  </r>
  <r>
    <x v="2"/>
    <x v="0"/>
    <s v="USD"/>
    <n v="1412740457"/>
    <n v="1410148457"/>
    <b v="0"/>
    <n v="1"/>
    <b v="0"/>
    <s v="theater/plays"/>
    <n v="2E-3"/>
    <n v="1"/>
    <x v="1"/>
  </r>
  <r>
    <x v="2"/>
    <x v="0"/>
    <s v="USD"/>
    <n v="1413832985"/>
    <n v="1408648985"/>
    <b v="0"/>
    <n v="2"/>
    <b v="0"/>
    <s v="theater/plays"/>
    <n v="1.3333333333333334E-2"/>
    <n v="20"/>
    <x v="1"/>
  </r>
  <r>
    <x v="2"/>
    <x v="0"/>
    <s v="USD"/>
    <n v="1455647587"/>
    <n v="1453487587"/>
    <b v="0"/>
    <n v="1"/>
    <b v="0"/>
    <s v="theater/plays"/>
    <n v="6.666666666666667E-5"/>
    <n v="2"/>
    <x v="1"/>
  </r>
  <r>
    <x v="2"/>
    <x v="0"/>
    <s v="USD"/>
    <n v="1409070480"/>
    <n v="1406572381"/>
    <b v="0"/>
    <n v="1"/>
    <b v="0"/>
    <s v="theater/plays"/>
    <n v="2.5000000000000001E-3"/>
    <n v="5"/>
    <x v="1"/>
  </r>
  <r>
    <x v="2"/>
    <x v="1"/>
    <s v="GBP"/>
    <n v="1437606507"/>
    <n v="1435014507"/>
    <b v="0"/>
    <n v="4"/>
    <b v="0"/>
    <s v="theater/plays"/>
    <n v="0.06"/>
    <n v="15"/>
    <x v="1"/>
  </r>
  <r>
    <x v="2"/>
    <x v="1"/>
    <s v="GBP"/>
    <n v="1410281360"/>
    <n v="1406825360"/>
    <b v="0"/>
    <n v="3"/>
    <b v="0"/>
    <s v="theater/plays"/>
    <n v="3.8860103626943004E-2"/>
    <n v="25"/>
    <x v="1"/>
  </r>
  <r>
    <x v="2"/>
    <x v="0"/>
    <s v="USD"/>
    <n v="1414348166"/>
    <n v="1412879366"/>
    <b v="0"/>
    <n v="38"/>
    <b v="0"/>
    <s v="theater/plays"/>
    <n v="0.24194444444444443"/>
    <n v="45.841999999999999"/>
    <x v="1"/>
  </r>
  <r>
    <x v="2"/>
    <x v="1"/>
    <s v="GBP"/>
    <n v="1422450278"/>
    <n v="1419858278"/>
    <b v="0"/>
    <n v="4"/>
    <b v="0"/>
    <s v="theater/plays"/>
    <n v="7.5999999999999998E-2"/>
    <n v="4.75"/>
    <x v="1"/>
  </r>
  <r>
    <x v="2"/>
    <x v="1"/>
    <s v="GBP"/>
    <n v="1430571849"/>
    <n v="1427979849"/>
    <b v="0"/>
    <n v="0"/>
    <b v="0"/>
    <s v="theater/plays"/>
    <n v="0"/>
    <n v="0"/>
    <x v="1"/>
  </r>
  <r>
    <x v="2"/>
    <x v="0"/>
    <s v="USD"/>
    <n v="1424070823"/>
    <n v="1421478823"/>
    <b v="0"/>
    <n v="2"/>
    <b v="0"/>
    <s v="theater/plays"/>
    <n v="1.2999999999999999E-2"/>
    <n v="13"/>
    <x v="1"/>
  </r>
  <r>
    <x v="2"/>
    <x v="0"/>
    <s v="USD"/>
    <n v="1457157269"/>
    <n v="1455861269"/>
    <b v="0"/>
    <n v="0"/>
    <b v="0"/>
    <s v="theater/plays"/>
    <n v="0"/>
    <n v="0"/>
    <x v="1"/>
  </r>
  <r>
    <x v="2"/>
    <x v="0"/>
    <s v="USD"/>
    <n v="1437331463"/>
    <n v="1434739463"/>
    <b v="0"/>
    <n v="1"/>
    <b v="0"/>
    <s v="theater/plays"/>
    <n v="1.4285714285714287E-4"/>
    <n v="1"/>
    <x v="1"/>
  </r>
  <r>
    <x v="2"/>
    <x v="1"/>
    <s v="GBP"/>
    <n v="1410987400"/>
    <n v="1408395400"/>
    <b v="0"/>
    <n v="7"/>
    <b v="0"/>
    <s v="theater/plays"/>
    <n v="0.14000000000000001"/>
    <n v="10"/>
    <x v="1"/>
  </r>
  <r>
    <x v="2"/>
    <x v="0"/>
    <s v="USD"/>
    <n v="1409846874"/>
    <n v="1407254874"/>
    <b v="0"/>
    <n v="2"/>
    <b v="0"/>
    <s v="theater/plays"/>
    <n v="1.0500000000000001E-2"/>
    <n v="52.5"/>
    <x v="1"/>
  </r>
  <r>
    <x v="2"/>
    <x v="1"/>
    <s v="GBP"/>
    <n v="1475877108"/>
    <n v="1473285108"/>
    <b v="0"/>
    <n v="4"/>
    <b v="0"/>
    <s v="theater/plays"/>
    <n v="8.666666666666667E-2"/>
    <n v="32.5"/>
    <x v="1"/>
  </r>
  <r>
    <x v="2"/>
    <x v="0"/>
    <s v="USD"/>
    <n v="1460737680"/>
    <n v="1455725596"/>
    <b v="0"/>
    <n v="4"/>
    <b v="0"/>
    <s v="theater/plays"/>
    <n v="8.2857142857142851E-3"/>
    <n v="7.25"/>
    <x v="1"/>
  </r>
  <r>
    <x v="2"/>
    <x v="0"/>
    <s v="USD"/>
    <n v="1427168099"/>
    <n v="1424579699"/>
    <b v="0"/>
    <n v="3"/>
    <b v="0"/>
    <s v="theater/plays"/>
    <n v="0.16666666666666666"/>
    <n v="33.332999999999998"/>
    <x v="1"/>
  </r>
  <r>
    <x v="2"/>
    <x v="0"/>
    <s v="USD"/>
    <n v="1414360358"/>
    <n v="1409176358"/>
    <b v="0"/>
    <n v="2"/>
    <b v="0"/>
    <s v="theater/plays"/>
    <n v="8.3333333333333332E-3"/>
    <n v="62.5"/>
    <x v="1"/>
  </r>
  <r>
    <x v="2"/>
    <x v="0"/>
    <s v="USD"/>
    <n v="1422759240"/>
    <n v="1418824867"/>
    <b v="0"/>
    <n v="197"/>
    <b v="0"/>
    <s v="theater/plays"/>
    <n v="0.69561111111111107"/>
    <n v="63.558"/>
    <x v="1"/>
  </r>
  <r>
    <x v="2"/>
    <x v="0"/>
    <s v="USD"/>
    <n v="1458860363"/>
    <n v="1454975963"/>
    <b v="0"/>
    <n v="0"/>
    <b v="0"/>
    <s v="theater/plays"/>
    <n v="0"/>
    <n v="0"/>
    <x v="1"/>
  </r>
  <r>
    <x v="2"/>
    <x v="0"/>
    <s v="USD"/>
    <n v="1441037097"/>
    <n v="1438445097"/>
    <b v="0"/>
    <n v="1"/>
    <b v="0"/>
    <s v="theater/plays"/>
    <n v="1.2500000000000001E-2"/>
    <n v="10"/>
    <x v="1"/>
  </r>
  <r>
    <x v="2"/>
    <x v="6"/>
    <s v="EUR"/>
    <n v="1437889336"/>
    <n v="1432705336"/>
    <b v="0"/>
    <n v="4"/>
    <b v="0"/>
    <s v="theater/plays"/>
    <n v="0.05"/>
    <n v="62.5"/>
    <x v="1"/>
  </r>
  <r>
    <x v="2"/>
    <x v="0"/>
    <s v="USD"/>
    <n v="1449247439"/>
    <n v="1444059839"/>
    <b v="0"/>
    <n v="0"/>
    <b v="0"/>
    <s v="theater/plays"/>
    <n v="0"/>
    <n v="0"/>
    <x v="1"/>
  </r>
  <r>
    <x v="2"/>
    <x v="0"/>
    <s v="USD"/>
    <n v="1487811600"/>
    <n v="1486077481"/>
    <b v="0"/>
    <n v="7"/>
    <b v="0"/>
    <s v="theater/plays"/>
    <n v="7.166666666666667E-2"/>
    <n v="30.713999999999999"/>
    <x v="1"/>
  </r>
  <r>
    <x v="2"/>
    <x v="0"/>
    <s v="USD"/>
    <n v="1402007500"/>
    <n v="1399415500"/>
    <b v="0"/>
    <n v="11"/>
    <b v="0"/>
    <s v="theater/plays"/>
    <n v="0.28050000000000003"/>
    <n v="51"/>
    <x v="1"/>
  </r>
  <r>
    <x v="2"/>
    <x v="0"/>
    <s v="USD"/>
    <n v="1450053370"/>
    <n v="1447461370"/>
    <b v="0"/>
    <n v="0"/>
    <b v="0"/>
    <s v="theater/plays"/>
    <n v="0"/>
    <n v="0"/>
    <x v="1"/>
  </r>
  <r>
    <x v="2"/>
    <x v="0"/>
    <s v="USD"/>
    <n v="1454525340"/>
    <n v="1452008599"/>
    <b v="0"/>
    <n v="6"/>
    <b v="0"/>
    <s v="theater/plays"/>
    <n v="0.16"/>
    <n v="66.667000000000002"/>
    <x v="1"/>
  </r>
  <r>
    <x v="2"/>
    <x v="0"/>
    <s v="USD"/>
    <n v="1418914964"/>
    <n v="1414591364"/>
    <b v="0"/>
    <n v="0"/>
    <b v="0"/>
    <s v="theater/plays"/>
    <n v="0"/>
    <n v="0"/>
    <x v="1"/>
  </r>
  <r>
    <x v="2"/>
    <x v="0"/>
    <s v="USD"/>
    <n v="1450211116"/>
    <n v="1445023516"/>
    <b v="0"/>
    <n v="7"/>
    <b v="0"/>
    <s v="theater/plays"/>
    <n v="6.8287037037037035E-2"/>
    <n v="59"/>
    <x v="1"/>
  </r>
  <r>
    <x v="2"/>
    <x v="1"/>
    <s v="GBP"/>
    <n v="1475398800"/>
    <n v="1472711224"/>
    <b v="0"/>
    <n v="94"/>
    <b v="0"/>
    <s v="theater/plays"/>
    <n v="0.25698702928870293"/>
    <n v="65.34"/>
    <x v="1"/>
  </r>
  <r>
    <x v="2"/>
    <x v="0"/>
    <s v="USD"/>
    <n v="1428097450"/>
    <n v="1425509050"/>
    <b v="0"/>
    <n v="2"/>
    <b v="0"/>
    <s v="theater/plays"/>
    <n v="1.4814814814814815E-2"/>
    <n v="100"/>
    <x v="1"/>
  </r>
  <r>
    <x v="2"/>
    <x v="0"/>
    <s v="USD"/>
    <n v="1413925887"/>
    <n v="1411333887"/>
    <b v="0"/>
    <n v="25"/>
    <b v="0"/>
    <s v="theater/plays"/>
    <n v="0.36849999999999999"/>
    <n v="147.4"/>
    <x v="1"/>
  </r>
  <r>
    <x v="2"/>
    <x v="0"/>
    <s v="USD"/>
    <n v="1404253800"/>
    <n v="1402784964"/>
    <b v="0"/>
    <n v="17"/>
    <b v="0"/>
    <s v="theater/plays"/>
    <n v="0.47049999999999997"/>
    <n v="166.059"/>
    <x v="1"/>
  </r>
  <r>
    <x v="2"/>
    <x v="0"/>
    <s v="USD"/>
    <n v="1464099900"/>
    <n v="1462585315"/>
    <b v="0"/>
    <n v="2"/>
    <b v="0"/>
    <s v="theater/plays"/>
    <n v="0.11428571428571428"/>
    <n v="40"/>
    <x v="1"/>
  </r>
  <r>
    <x v="2"/>
    <x v="0"/>
    <s v="USD"/>
    <n v="1413573010"/>
    <n v="1408389010"/>
    <b v="0"/>
    <n v="4"/>
    <b v="0"/>
    <s v="theater/plays"/>
    <n v="0.12039999999999999"/>
    <n v="75.25"/>
    <x v="1"/>
  </r>
  <r>
    <x v="2"/>
    <x v="0"/>
    <s v="USD"/>
    <n v="1448949540"/>
    <n v="1446048367"/>
    <b v="0"/>
    <n v="5"/>
    <b v="0"/>
    <s v="theater/plays"/>
    <n v="0.6"/>
    <n v="60"/>
    <x v="1"/>
  </r>
  <r>
    <x v="2"/>
    <x v="0"/>
    <s v="USD"/>
    <n v="1437188400"/>
    <n v="1432100004"/>
    <b v="0"/>
    <n v="2"/>
    <b v="0"/>
    <s v="theater/plays"/>
    <n v="0.3125"/>
    <n v="1250"/>
    <x v="1"/>
  </r>
  <r>
    <x v="2"/>
    <x v="1"/>
    <s v="GBP"/>
    <n v="1473160954"/>
    <n v="1467976954"/>
    <b v="0"/>
    <n v="2"/>
    <b v="0"/>
    <s v="theater/plays"/>
    <n v="4.1999999999999997E-3"/>
    <n v="10.5"/>
    <x v="1"/>
  </r>
  <r>
    <x v="2"/>
    <x v="0"/>
    <s v="USD"/>
    <n v="1421781360"/>
    <n v="1419213664"/>
    <b v="0"/>
    <n v="3"/>
    <b v="0"/>
    <s v="theater/plays"/>
    <n v="2.0999999999999999E-3"/>
    <n v="7"/>
    <x v="1"/>
  </r>
  <r>
    <x v="2"/>
    <x v="5"/>
    <s v="CAD"/>
    <n v="1416524325"/>
    <n v="1415228325"/>
    <b v="0"/>
    <n v="0"/>
    <b v="0"/>
    <s v="theater/plays"/>
    <n v="0"/>
    <n v="0"/>
    <x v="1"/>
  </r>
  <r>
    <x v="2"/>
    <x v="0"/>
    <s v="USD"/>
    <n v="1428642000"/>
    <n v="1426050982"/>
    <b v="0"/>
    <n v="4"/>
    <b v="0"/>
    <s v="theater/plays"/>
    <n v="0.375"/>
    <n v="56.25"/>
    <x v="1"/>
  </r>
  <r>
    <x v="2"/>
    <x v="2"/>
    <s v="AUD"/>
    <n v="1408596589"/>
    <n v="1406004589"/>
    <b v="0"/>
    <n v="1"/>
    <b v="0"/>
    <s v="theater/plays"/>
    <n v="2.0000000000000001E-4"/>
    <n v="1"/>
    <x v="1"/>
  </r>
  <r>
    <x v="2"/>
    <x v="0"/>
    <s v="USD"/>
    <n v="1413992210"/>
    <n v="1411400210"/>
    <b v="0"/>
    <n v="12"/>
    <b v="0"/>
    <s v="theater/plays"/>
    <n v="8.2142857142857142E-2"/>
    <n v="38.332999999999998"/>
    <x v="1"/>
  </r>
  <r>
    <x v="2"/>
    <x v="0"/>
    <s v="USD"/>
    <n v="1420938000"/>
    <n v="1418862743"/>
    <b v="0"/>
    <n v="4"/>
    <b v="0"/>
    <s v="theater/plays"/>
    <n v="2.1999999999999999E-2"/>
    <n v="27.5"/>
    <x v="1"/>
  </r>
  <r>
    <x v="2"/>
    <x v="1"/>
    <s v="GBP"/>
    <n v="1460373187"/>
    <n v="1457352787"/>
    <b v="0"/>
    <n v="91"/>
    <b v="0"/>
    <s v="theater/plays"/>
    <n v="0.17652941176470588"/>
    <n v="32.978000000000002"/>
    <x v="1"/>
  </r>
  <r>
    <x v="2"/>
    <x v="0"/>
    <s v="USD"/>
    <n v="1436914815"/>
    <n v="1434322815"/>
    <b v="0"/>
    <n v="1"/>
    <b v="0"/>
    <s v="theater/plays"/>
    <n v="8.0000000000000004E-4"/>
    <n v="16"/>
    <x v="1"/>
  </r>
  <r>
    <x v="2"/>
    <x v="0"/>
    <s v="USD"/>
    <n v="1414077391"/>
    <n v="1411485391"/>
    <b v="0"/>
    <n v="1"/>
    <b v="0"/>
    <s v="theater/plays"/>
    <n v="6.6666666666666664E-4"/>
    <n v="1"/>
    <x v="1"/>
  </r>
  <r>
    <x v="2"/>
    <x v="0"/>
    <s v="USD"/>
    <n v="1399618380"/>
    <n v="1399058797"/>
    <b v="0"/>
    <n v="0"/>
    <b v="0"/>
    <s v="theater/plays"/>
    <n v="0"/>
    <n v="0"/>
    <x v="1"/>
  </r>
  <r>
    <x v="2"/>
    <x v="0"/>
    <s v="USD"/>
    <n v="1413234316"/>
    <n v="1408050316"/>
    <b v="0"/>
    <n v="13"/>
    <b v="0"/>
    <s v="theater/plays"/>
    <n v="0.37533333333333335"/>
    <n v="86.614999999999995"/>
    <x v="1"/>
  </r>
  <r>
    <x v="2"/>
    <x v="1"/>
    <s v="GBP"/>
    <n v="1416081600"/>
    <n v="1413477228"/>
    <b v="0"/>
    <n v="2"/>
    <b v="0"/>
    <s v="theater/plays"/>
    <n v="0.22"/>
    <n v="55"/>
    <x v="1"/>
  </r>
  <r>
    <x v="2"/>
    <x v="0"/>
    <s v="USD"/>
    <n v="1475294400"/>
    <n v="1472674285"/>
    <b v="0"/>
    <n v="0"/>
    <b v="0"/>
    <s v="theater/plays"/>
    <n v="0"/>
    <n v="0"/>
    <x v="1"/>
  </r>
  <r>
    <x v="2"/>
    <x v="1"/>
    <s v="GBP"/>
    <n v="1403192031"/>
    <n v="1400600031"/>
    <b v="0"/>
    <n v="21"/>
    <b v="0"/>
    <s v="theater/plays"/>
    <n v="0.1762"/>
    <n v="41.951999999999998"/>
    <x v="1"/>
  </r>
  <r>
    <x v="2"/>
    <x v="0"/>
    <s v="USD"/>
    <n v="1467575940"/>
    <n v="1465856639"/>
    <b v="0"/>
    <n v="9"/>
    <b v="0"/>
    <s v="theater/plays"/>
    <n v="0.53"/>
    <n v="88.332999999999998"/>
    <x v="1"/>
  </r>
  <r>
    <x v="2"/>
    <x v="1"/>
    <s v="GBP"/>
    <n v="1448492400"/>
    <n v="1446506080"/>
    <b v="0"/>
    <n v="6"/>
    <b v="0"/>
    <s v="theater/plays"/>
    <n v="0.22142857142857142"/>
    <n v="129.167"/>
    <x v="1"/>
  </r>
  <r>
    <x v="2"/>
    <x v="0"/>
    <s v="USD"/>
    <n v="1459483140"/>
    <n v="1458178044"/>
    <b v="0"/>
    <n v="4"/>
    <b v="0"/>
    <s v="theater/plays"/>
    <n v="2.5333333333333333E-2"/>
    <n v="23.75"/>
    <x v="1"/>
  </r>
  <r>
    <x v="2"/>
    <x v="5"/>
    <s v="CAD"/>
    <n v="1410836400"/>
    <n v="1408116152"/>
    <b v="0"/>
    <n v="7"/>
    <b v="0"/>
    <s v="theater/plays"/>
    <n v="2.5000000000000001E-2"/>
    <n v="35.713999999999999"/>
    <x v="1"/>
  </r>
  <r>
    <x v="2"/>
    <x v="5"/>
    <s v="CAD"/>
    <n v="1403539200"/>
    <n v="1400604056"/>
    <b v="0"/>
    <n v="5"/>
    <b v="0"/>
    <s v="theater/plays"/>
    <n v="2.8500000000000001E-2"/>
    <n v="57"/>
    <x v="1"/>
  </r>
  <r>
    <x v="2"/>
    <x v="0"/>
    <s v="USD"/>
    <n v="1461205423"/>
    <n v="1456025023"/>
    <b v="0"/>
    <n v="0"/>
    <b v="0"/>
    <s v="theater/plays"/>
    <n v="0"/>
    <n v="0"/>
    <x v="1"/>
  </r>
  <r>
    <x v="2"/>
    <x v="0"/>
    <s v="USD"/>
    <n v="1467481468"/>
    <n v="1464889468"/>
    <b v="0"/>
    <n v="3"/>
    <b v="0"/>
    <s v="theater/plays"/>
    <n v="2.4500000000000001E-2"/>
    <n v="163.333"/>
    <x v="1"/>
  </r>
  <r>
    <x v="2"/>
    <x v="1"/>
    <s v="GBP"/>
    <n v="1403886084"/>
    <n v="1401294084"/>
    <b v="0"/>
    <n v="9"/>
    <b v="0"/>
    <s v="theater/plays"/>
    <n v="1.4210526315789474E-2"/>
    <n v="15"/>
    <x v="1"/>
  </r>
  <r>
    <x v="2"/>
    <x v="2"/>
    <s v="AUD"/>
    <n v="1430316426"/>
    <n v="1427724426"/>
    <b v="0"/>
    <n v="6"/>
    <b v="0"/>
    <s v="theater/plays"/>
    <n v="0.1925"/>
    <n v="64.167000000000002"/>
    <x v="1"/>
  </r>
  <r>
    <x v="2"/>
    <x v="0"/>
    <s v="USD"/>
    <n v="1407883811"/>
    <n v="1405291811"/>
    <b v="0"/>
    <n v="4"/>
    <b v="0"/>
    <s v="theater/plays"/>
    <n v="6.7499999999999999E-3"/>
    <n v="6.75"/>
    <x v="1"/>
  </r>
  <r>
    <x v="2"/>
    <x v="0"/>
    <s v="USD"/>
    <n v="1463619388"/>
    <n v="1461027388"/>
    <b v="0"/>
    <n v="1"/>
    <b v="0"/>
    <s v="theater/plays"/>
    <n v="1.6666666666666668E-3"/>
    <n v="25"/>
    <x v="1"/>
  </r>
  <r>
    <x v="2"/>
    <x v="0"/>
    <s v="USD"/>
    <n v="1443408550"/>
    <n v="1439952550"/>
    <b v="0"/>
    <n v="17"/>
    <b v="0"/>
    <s v="theater/plays"/>
    <n v="0.60899999999999999"/>
    <n v="179.11799999999999"/>
    <x v="1"/>
  </r>
  <r>
    <x v="2"/>
    <x v="0"/>
    <s v="USD"/>
    <n v="1484348700"/>
    <n v="1481756855"/>
    <b v="0"/>
    <n v="1"/>
    <b v="0"/>
    <s v="theater/plays"/>
    <n v="0.01"/>
    <n v="34.950000000000003"/>
    <x v="1"/>
  </r>
  <r>
    <x v="2"/>
    <x v="1"/>
    <s v="GBP"/>
    <n v="1425124800"/>
    <n v="1421596356"/>
    <b v="0"/>
    <n v="13"/>
    <b v="0"/>
    <s v="theater/plays"/>
    <n v="0.34399999999999997"/>
    <n v="33.076999999999998"/>
    <x v="1"/>
  </r>
  <r>
    <x v="2"/>
    <x v="0"/>
    <s v="USD"/>
    <n v="1425178800"/>
    <n v="1422374420"/>
    <b v="0"/>
    <n v="6"/>
    <b v="0"/>
    <s v="theater/plays"/>
    <n v="0.16500000000000001"/>
    <n v="27.5"/>
    <x v="1"/>
  </r>
  <r>
    <x v="2"/>
    <x v="14"/>
    <s v="MXN"/>
    <n v="1482779931"/>
    <n v="1480187931"/>
    <b v="0"/>
    <n v="0"/>
    <b v="0"/>
    <s v="theater/plays"/>
    <n v="0"/>
    <n v="0"/>
    <x v="1"/>
  </r>
  <r>
    <x v="2"/>
    <x v="1"/>
    <s v="GBP"/>
    <n v="1408646111"/>
    <n v="1403462111"/>
    <b v="0"/>
    <n v="2"/>
    <b v="0"/>
    <s v="theater/plays"/>
    <n v="4.0000000000000001E-3"/>
    <n v="2"/>
    <x v="1"/>
  </r>
  <r>
    <x v="2"/>
    <x v="0"/>
    <s v="USD"/>
    <n v="1431144000"/>
    <n v="1426407426"/>
    <b v="0"/>
    <n v="2"/>
    <b v="0"/>
    <s v="theater/plays"/>
    <n v="1.0571428571428572E-2"/>
    <n v="18.5"/>
    <x v="1"/>
  </r>
  <r>
    <x v="2"/>
    <x v="1"/>
    <s v="GBP"/>
    <n v="1446732975"/>
    <n v="1444137375"/>
    <b v="0"/>
    <n v="21"/>
    <b v="0"/>
    <s v="theater/plays"/>
    <n v="0.26727272727272727"/>
    <n v="35"/>
    <x v="1"/>
  </r>
  <r>
    <x v="2"/>
    <x v="1"/>
    <s v="GBP"/>
    <n v="1404149280"/>
    <n v="1400547969"/>
    <b v="0"/>
    <n v="13"/>
    <b v="0"/>
    <s v="theater/plays"/>
    <n v="0.28799999999999998"/>
    <n v="44.308"/>
    <x v="1"/>
  </r>
  <r>
    <x v="2"/>
    <x v="0"/>
    <s v="USD"/>
    <n v="1413921060"/>
    <n v="1411499149"/>
    <b v="0"/>
    <n v="0"/>
    <b v="0"/>
    <s v="theater/plays"/>
    <n v="0"/>
    <n v="0"/>
    <x v="1"/>
  </r>
  <r>
    <x v="2"/>
    <x v="0"/>
    <s v="USD"/>
    <n v="1482339794"/>
    <n v="1479747794"/>
    <b v="0"/>
    <n v="6"/>
    <b v="0"/>
    <s v="theater/plays"/>
    <n v="8.8999999999999996E-2"/>
    <n v="222.5"/>
    <x v="1"/>
  </r>
  <r>
    <x v="2"/>
    <x v="1"/>
    <s v="GBP"/>
    <n v="1485543242"/>
    <n v="1482951242"/>
    <b v="0"/>
    <n v="0"/>
    <b v="0"/>
    <s v="theater/plays"/>
    <n v="0"/>
    <n v="0"/>
    <x v="1"/>
  </r>
  <r>
    <x v="2"/>
    <x v="0"/>
    <s v="USD"/>
    <n v="1466375521"/>
    <n v="1463783521"/>
    <b v="0"/>
    <n v="1"/>
    <b v="0"/>
    <s v="theater/plays"/>
    <n v="1.6666666666666668E-3"/>
    <n v="5"/>
    <x v="1"/>
  </r>
  <r>
    <x v="2"/>
    <x v="0"/>
    <s v="USD"/>
    <n v="1465930440"/>
    <n v="1463849116"/>
    <b v="0"/>
    <n v="0"/>
    <b v="0"/>
    <s v="theater/plays"/>
    <n v="0"/>
    <n v="0"/>
    <x v="1"/>
  </r>
  <r>
    <x v="2"/>
    <x v="0"/>
    <s v="USD"/>
    <n v="1425819425"/>
    <n v="1423231025"/>
    <b v="0"/>
    <n v="12"/>
    <b v="0"/>
    <s v="theater/plays"/>
    <n v="0.15737410071942445"/>
    <n v="29.167000000000002"/>
    <x v="1"/>
  </r>
  <r>
    <x v="2"/>
    <x v="0"/>
    <s v="USD"/>
    <n v="1447542000"/>
    <n v="1446179553"/>
    <b v="0"/>
    <n v="2"/>
    <b v="0"/>
    <s v="theater/plays"/>
    <n v="0.02"/>
    <n v="1.5"/>
    <x v="1"/>
  </r>
  <r>
    <x v="2"/>
    <x v="0"/>
    <s v="USD"/>
    <n v="1452795416"/>
    <n v="1450203416"/>
    <b v="0"/>
    <n v="6"/>
    <b v="0"/>
    <s v="theater/plays"/>
    <n v="0.21685714285714286"/>
    <n v="126.5"/>
    <x v="1"/>
  </r>
  <r>
    <x v="2"/>
    <x v="13"/>
    <s v="EUR"/>
    <n v="1476008906"/>
    <n v="1473416906"/>
    <b v="0"/>
    <n v="1"/>
    <b v="0"/>
    <s v="theater/plays"/>
    <n v="3.3333333333333335E-3"/>
    <n v="10"/>
    <x v="1"/>
  </r>
  <r>
    <x v="2"/>
    <x v="0"/>
    <s v="USD"/>
    <n v="1427169540"/>
    <n v="1424701775"/>
    <b v="0"/>
    <n v="1"/>
    <b v="0"/>
    <s v="theater/plays"/>
    <n v="2.8571428571428571E-3"/>
    <n v="10"/>
    <x v="1"/>
  </r>
  <r>
    <x v="2"/>
    <x v="0"/>
    <s v="USD"/>
    <n v="1448078400"/>
    <n v="1445985299"/>
    <b v="0"/>
    <n v="5"/>
    <b v="0"/>
    <s v="theater/plays"/>
    <n v="4.7E-2"/>
    <n v="9.4"/>
    <x v="1"/>
  </r>
  <r>
    <x v="2"/>
    <x v="0"/>
    <s v="USD"/>
    <n v="1468777786"/>
    <n v="1466185786"/>
    <b v="0"/>
    <n v="0"/>
    <b v="0"/>
    <s v="theater/plays"/>
    <n v="0"/>
    <n v="0"/>
    <x v="1"/>
  </r>
  <r>
    <x v="2"/>
    <x v="1"/>
    <s v="GBP"/>
    <n v="1421403960"/>
    <n v="1418827324"/>
    <b v="0"/>
    <n v="3"/>
    <b v="0"/>
    <s v="theater/plays"/>
    <n v="0.108"/>
    <n v="72"/>
    <x v="1"/>
  </r>
  <r>
    <x v="2"/>
    <x v="0"/>
    <s v="USD"/>
    <n v="1433093700"/>
    <n v="1430242488"/>
    <b v="0"/>
    <n v="8"/>
    <b v="0"/>
    <s v="theater/plays"/>
    <n v="4.8000000000000001E-2"/>
    <n v="30"/>
    <x v="1"/>
  </r>
  <r>
    <x v="2"/>
    <x v="0"/>
    <s v="USD"/>
    <n v="1438959600"/>
    <n v="1437754137"/>
    <b v="0"/>
    <n v="3"/>
    <b v="0"/>
    <s v="theater/plays"/>
    <n v="3.2000000000000001E-2"/>
    <n v="10.667"/>
    <x v="1"/>
  </r>
  <r>
    <x v="2"/>
    <x v="0"/>
    <s v="USD"/>
    <n v="1421410151"/>
    <n v="1418818151"/>
    <b v="0"/>
    <n v="8"/>
    <b v="0"/>
    <s v="theater/plays"/>
    <n v="0.1275"/>
    <n v="25.5"/>
    <x v="1"/>
  </r>
  <r>
    <x v="2"/>
    <x v="0"/>
    <s v="USD"/>
    <n v="1428205247"/>
    <n v="1423024847"/>
    <b v="0"/>
    <n v="1"/>
    <b v="0"/>
    <s v="theater/plays"/>
    <n v="1.8181818181818181E-4"/>
    <n v="20"/>
    <x v="1"/>
  </r>
  <r>
    <x v="2"/>
    <x v="1"/>
    <s v="GBP"/>
    <n v="1440272093"/>
    <n v="1435088093"/>
    <b v="0"/>
    <n v="4"/>
    <b v="0"/>
    <s v="theater/plays"/>
    <n v="2.4E-2"/>
    <n v="15"/>
    <x v="1"/>
  </r>
  <r>
    <x v="2"/>
    <x v="0"/>
    <s v="USD"/>
    <n v="1413953940"/>
    <n v="1410141900"/>
    <b v="0"/>
    <n v="8"/>
    <b v="0"/>
    <s v="theater/plays"/>
    <n v="0.36499999999999999"/>
    <n v="91.25"/>
    <x v="1"/>
  </r>
  <r>
    <x v="2"/>
    <x v="14"/>
    <s v="MXN"/>
    <n v="1482108350"/>
    <n v="1479516350"/>
    <b v="0"/>
    <n v="1"/>
    <b v="0"/>
    <s v="theater/plays"/>
    <n v="2.6666666666666668E-2"/>
    <n v="800"/>
    <x v="1"/>
  </r>
  <r>
    <x v="2"/>
    <x v="1"/>
    <s v="GBP"/>
    <n v="1488271860"/>
    <n v="1484484219"/>
    <b v="0"/>
    <n v="5"/>
    <b v="0"/>
    <s v="theater/plays"/>
    <n v="0.11428571428571428"/>
    <n v="80"/>
    <x v="1"/>
  </r>
  <r>
    <x v="2"/>
    <x v="1"/>
    <s v="GBP"/>
    <n v="1454284500"/>
    <n v="1449431237"/>
    <b v="0"/>
    <n v="0"/>
    <b v="0"/>
    <s v="theater/plays"/>
    <n v="0"/>
    <n v="0"/>
    <x v="1"/>
  </r>
  <r>
    <x v="2"/>
    <x v="0"/>
    <s v="USD"/>
    <n v="1465060797"/>
    <n v="1462468797"/>
    <b v="0"/>
    <n v="0"/>
    <b v="0"/>
    <s v="theater/plays"/>
    <n v="0"/>
    <n v="0"/>
    <x v="1"/>
  </r>
  <r>
    <x v="2"/>
    <x v="0"/>
    <s v="USD"/>
    <n v="1472847873"/>
    <n v="1468959873"/>
    <b v="0"/>
    <n v="1"/>
    <b v="0"/>
    <s v="theater/plays"/>
    <n v="1.1111111111111112E-2"/>
    <n v="50"/>
    <x v="1"/>
  </r>
  <r>
    <x v="2"/>
    <x v="0"/>
    <s v="USD"/>
    <n v="1414205990"/>
    <n v="1413341990"/>
    <b v="0"/>
    <n v="0"/>
    <b v="0"/>
    <s v="theater/plays"/>
    <n v="0"/>
    <n v="0"/>
    <x v="1"/>
  </r>
  <r>
    <x v="2"/>
    <x v="0"/>
    <s v="USD"/>
    <n v="1485380482"/>
    <n v="1482788482"/>
    <b v="0"/>
    <n v="0"/>
    <b v="0"/>
    <s v="theater/plays"/>
    <n v="0"/>
    <n v="0"/>
    <x v="1"/>
  </r>
  <r>
    <x v="2"/>
    <x v="0"/>
    <s v="USD"/>
    <n v="1463343673"/>
    <n v="1460751673"/>
    <b v="0"/>
    <n v="6"/>
    <b v="0"/>
    <s v="theater/plays"/>
    <n v="0.27400000000000002"/>
    <n v="22.832999999999998"/>
    <x v="1"/>
  </r>
  <r>
    <x v="2"/>
    <x v="0"/>
    <s v="USD"/>
    <n v="1440613920"/>
    <n v="1435953566"/>
    <b v="0"/>
    <n v="6"/>
    <b v="0"/>
    <s v="theater/plays"/>
    <n v="0.1"/>
    <n v="16.667000000000002"/>
    <x v="1"/>
  </r>
  <r>
    <x v="2"/>
    <x v="2"/>
    <s v="AUD"/>
    <n v="1477550434"/>
    <n v="1474958434"/>
    <b v="0"/>
    <n v="14"/>
    <b v="0"/>
    <s v="theater/plays"/>
    <n v="0.21366666666666667"/>
    <n v="45.786000000000001"/>
    <x v="1"/>
  </r>
  <r>
    <x v="2"/>
    <x v="14"/>
    <s v="MXN"/>
    <n v="1482711309"/>
    <n v="1479860109"/>
    <b v="0"/>
    <n v="6"/>
    <b v="0"/>
    <s v="theater/plays"/>
    <n v="6.9696969696969702E-2"/>
    <n v="383.33300000000003"/>
    <x v="1"/>
  </r>
  <r>
    <x v="2"/>
    <x v="0"/>
    <s v="USD"/>
    <n v="1427936400"/>
    <n v="1424221866"/>
    <b v="0"/>
    <n v="33"/>
    <b v="0"/>
    <s v="theater/plays"/>
    <n v="0.70599999999999996"/>
    <n v="106.97"/>
    <x v="1"/>
  </r>
  <r>
    <x v="2"/>
    <x v="0"/>
    <s v="USD"/>
    <n v="1411596001"/>
    <n v="1409608801"/>
    <b v="0"/>
    <n v="4"/>
    <b v="0"/>
    <s v="theater/plays"/>
    <n v="2.0500000000000001E-2"/>
    <n v="10.25"/>
    <x v="1"/>
  </r>
  <r>
    <x v="2"/>
    <x v="0"/>
    <s v="USD"/>
    <n v="1488517200"/>
    <n v="1485909937"/>
    <b v="0"/>
    <n v="1"/>
    <b v="0"/>
    <s v="theater/plays"/>
    <n v="1.9666666666666666E-2"/>
    <n v="59"/>
    <x v="1"/>
  </r>
  <r>
    <x v="2"/>
    <x v="1"/>
    <s v="GBP"/>
    <n v="1448805404"/>
    <n v="1446209804"/>
    <b v="0"/>
    <n v="0"/>
    <b v="0"/>
    <s v="theater/plays"/>
    <n v="0"/>
    <n v="0"/>
    <x v="1"/>
  </r>
  <r>
    <x v="2"/>
    <x v="1"/>
    <s v="GBP"/>
    <n v="1469113351"/>
    <n v="1463929351"/>
    <b v="0"/>
    <n v="6"/>
    <b v="0"/>
    <s v="theater/plays"/>
    <n v="0.28666666666666668"/>
    <n v="14.333"/>
    <x v="1"/>
  </r>
  <r>
    <x v="2"/>
    <x v="0"/>
    <s v="USD"/>
    <n v="1424747740"/>
    <n v="1422155740"/>
    <b v="0"/>
    <n v="6"/>
    <b v="0"/>
    <s v="theater/plays"/>
    <n v="3.1333333333333331E-2"/>
    <n v="15.667"/>
    <x v="1"/>
  </r>
  <r>
    <x v="2"/>
    <x v="17"/>
    <s v="EUR"/>
    <n v="1456617600"/>
    <n v="1454280186"/>
    <b v="0"/>
    <n v="1"/>
    <b v="0"/>
    <s v="theater/plays"/>
    <n v="4.0000000000000002E-4"/>
    <n v="1"/>
    <x v="1"/>
  </r>
  <r>
    <x v="2"/>
    <x v="0"/>
    <s v="USD"/>
    <n v="1452234840"/>
    <n v="1450619123"/>
    <b v="0"/>
    <n v="3"/>
    <b v="0"/>
    <s v="theater/plays"/>
    <n v="2E-3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.3685882352941177"/>
    <n v="63.917999999999999"/>
    <x v="0"/>
    <x v="0"/>
  </r>
  <r>
    <x v="0"/>
    <x v="0"/>
    <s v="USD"/>
    <n v="1488464683"/>
    <n v="1485872683"/>
    <b v="0"/>
    <n v="79"/>
    <b v="1"/>
    <s v="film &amp; video/television"/>
    <n v="1.4260827250608272"/>
    <n v="185.48099999999999"/>
    <x v="0"/>
    <x v="0"/>
  </r>
  <r>
    <x v="0"/>
    <x v="1"/>
    <s v="GBP"/>
    <n v="1455555083"/>
    <n v="1454691083"/>
    <b v="0"/>
    <n v="35"/>
    <b v="1"/>
    <s v="film &amp; video/television"/>
    <n v="1.05"/>
    <n v="15"/>
    <x v="0"/>
    <x v="0"/>
  </r>
  <r>
    <x v="0"/>
    <x v="0"/>
    <s v="USD"/>
    <n v="1407414107"/>
    <n v="1404822107"/>
    <b v="0"/>
    <n v="150"/>
    <b v="1"/>
    <s v="film &amp; video/television"/>
    <n v="1.0389999999999999"/>
    <n v="69.266999999999996"/>
    <x v="0"/>
    <x v="0"/>
  </r>
  <r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x v="0"/>
    <x v="0"/>
    <s v="USD"/>
    <n v="1469770500"/>
    <n v="1468362207"/>
    <b v="0"/>
    <n v="47"/>
    <b v="1"/>
    <s v="film &amp; video/television"/>
    <n v="1.0977744436109027"/>
    <n v="93.403999999999996"/>
    <x v="0"/>
    <x v="0"/>
  </r>
  <r>
    <x v="0"/>
    <x v="0"/>
    <s v="USD"/>
    <n v="1402710250"/>
    <n v="1401846250"/>
    <b v="0"/>
    <n v="58"/>
    <b v="1"/>
    <s v="film &amp; video/television"/>
    <n v="1.064875"/>
    <n v="146.87899999999999"/>
    <x v="0"/>
    <x v="0"/>
  </r>
  <r>
    <x v="0"/>
    <x v="0"/>
    <s v="USD"/>
    <n v="1467680867"/>
    <n v="1464224867"/>
    <b v="0"/>
    <n v="57"/>
    <b v="1"/>
    <s v="film &amp; video/television"/>
    <n v="1.0122222222222221"/>
    <n v="159.82499999999999"/>
    <x v="0"/>
    <x v="0"/>
  </r>
  <r>
    <x v="0"/>
    <x v="0"/>
    <s v="USD"/>
    <n v="1460754000"/>
    <n v="1460155212"/>
    <b v="0"/>
    <n v="12"/>
    <b v="1"/>
    <s v="film &amp; video/television"/>
    <n v="1.0004342857142856"/>
    <n v="291.79300000000001"/>
    <x v="0"/>
    <x v="0"/>
  </r>
  <r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x v="0"/>
    <x v="0"/>
    <s v="USD"/>
    <n v="1403660279"/>
    <n v="1400636279"/>
    <b v="0"/>
    <n v="19"/>
    <b v="1"/>
    <s v="film &amp; video/television"/>
    <n v="1.0049999999999999"/>
    <n v="158.684"/>
    <x v="0"/>
    <x v="0"/>
  </r>
  <r>
    <x v="0"/>
    <x v="0"/>
    <s v="USD"/>
    <n v="1471834800"/>
    <n v="1469126462"/>
    <b v="0"/>
    <n v="75"/>
    <b v="1"/>
    <s v="film &amp; video/television"/>
    <n v="1.2050000000000001"/>
    <n v="80.332999999999998"/>
    <x v="0"/>
    <x v="0"/>
  </r>
  <r>
    <x v="0"/>
    <x v="0"/>
    <s v="USD"/>
    <n v="1405479600"/>
    <n v="1401642425"/>
    <b v="0"/>
    <n v="827"/>
    <b v="1"/>
    <s v="film &amp; video/television"/>
    <n v="1.6529333333333334"/>
    <n v="59.960999999999999"/>
    <x v="0"/>
    <x v="0"/>
  </r>
  <r>
    <x v="0"/>
    <x v="0"/>
    <s v="USD"/>
    <n v="1466713620"/>
    <n v="1463588109"/>
    <b v="0"/>
    <n v="51"/>
    <b v="1"/>
    <s v="film &amp; video/television"/>
    <n v="1.5997142857142856"/>
    <n v="109.78400000000001"/>
    <x v="0"/>
    <x v="0"/>
  </r>
  <r>
    <x v="0"/>
    <x v="2"/>
    <s v="AUD"/>
    <n v="1405259940"/>
    <n v="1403051888"/>
    <b v="0"/>
    <n v="41"/>
    <b v="1"/>
    <s v="film &amp; video/television"/>
    <n v="1.0093333333333334"/>
    <n v="147.70699999999999"/>
    <x v="0"/>
    <x v="0"/>
  </r>
  <r>
    <x v="0"/>
    <x v="3"/>
    <s v="EUR"/>
    <n v="1443384840"/>
    <n v="1441790658"/>
    <b v="0"/>
    <n v="98"/>
    <b v="1"/>
    <s v="film &amp; video/television"/>
    <n v="1.0660000000000001"/>
    <n v="21.754999999999999"/>
    <x v="0"/>
    <x v="0"/>
  </r>
  <r>
    <x v="0"/>
    <x v="0"/>
    <s v="USD"/>
    <n v="1402896600"/>
    <n v="1398971211"/>
    <b v="0"/>
    <n v="70"/>
    <b v="1"/>
    <s v="film &amp; video/television"/>
    <n v="1.0024166666666667"/>
    <n v="171.84299999999999"/>
    <x v="0"/>
    <x v="0"/>
  </r>
  <r>
    <x v="0"/>
    <x v="1"/>
    <s v="GBP"/>
    <n v="1415126022"/>
    <n v="1412530422"/>
    <b v="0"/>
    <n v="36"/>
    <b v="1"/>
    <s v="film &amp; video/television"/>
    <n v="1.0066666666666666"/>
    <n v="41.944000000000003"/>
    <x v="0"/>
    <x v="0"/>
  </r>
  <r>
    <x v="0"/>
    <x v="0"/>
    <s v="USD"/>
    <n v="1410958856"/>
    <n v="1408366856"/>
    <b v="0"/>
    <n v="342"/>
    <b v="1"/>
    <s v="film &amp; video/television"/>
    <n v="1.0632110000000001"/>
    <n v="93.263999999999996"/>
    <x v="0"/>
    <x v="0"/>
  </r>
  <r>
    <x v="0"/>
    <x v="0"/>
    <s v="USD"/>
    <n v="1437420934"/>
    <n v="1434828934"/>
    <b v="0"/>
    <n v="22"/>
    <b v="1"/>
    <s v="film &amp; video/television"/>
    <n v="1.4529411764705882"/>
    <n v="56.136000000000003"/>
    <x v="0"/>
    <x v="0"/>
  </r>
  <r>
    <x v="0"/>
    <x v="0"/>
    <s v="USD"/>
    <n v="1442167912"/>
    <n v="1436983912"/>
    <b v="0"/>
    <n v="25"/>
    <b v="1"/>
    <s v="film &amp; video/television"/>
    <n v="1.002"/>
    <n v="80.16"/>
    <x v="0"/>
    <x v="0"/>
  </r>
  <r>
    <x v="0"/>
    <x v="0"/>
    <s v="USD"/>
    <n v="1411743789"/>
    <n v="1409151789"/>
    <b v="0"/>
    <n v="101"/>
    <b v="1"/>
    <s v="film &amp; video/television"/>
    <n v="1.0913513513513513"/>
    <n v="199.90100000000001"/>
    <x v="0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0"/>
    <x v="0"/>
    <s v="USD"/>
    <n v="1430407200"/>
    <n v="1428086501"/>
    <b v="0"/>
    <n v="23"/>
    <b v="1"/>
    <s v="film &amp; video/television"/>
    <n v="1.1850000000000001"/>
    <n v="103.04300000000001"/>
    <x v="0"/>
    <x v="0"/>
  </r>
  <r>
    <x v="0"/>
    <x v="0"/>
    <s v="USD"/>
    <n v="1442345940"/>
    <n v="1439494863"/>
    <b v="0"/>
    <n v="574"/>
    <b v="1"/>
    <s v="film &amp; video/television"/>
    <n v="1.0880768571428572"/>
    <n v="66.346000000000004"/>
    <x v="0"/>
    <x v="0"/>
  </r>
  <r>
    <x v="0"/>
    <x v="0"/>
    <s v="USD"/>
    <n v="1452299761"/>
    <n v="1447115761"/>
    <b v="0"/>
    <n v="14"/>
    <b v="1"/>
    <s v="film &amp; video/television"/>
    <n v="1.3333333333333333"/>
    <n v="57.143000000000001"/>
    <x v="0"/>
    <x v="0"/>
  </r>
  <r>
    <x v="0"/>
    <x v="0"/>
    <s v="USD"/>
    <n v="1408278144"/>
    <n v="1404822144"/>
    <b v="0"/>
    <n v="19"/>
    <b v="1"/>
    <s v="film &amp; video/television"/>
    <n v="1.552"/>
    <n v="102.105"/>
    <x v="0"/>
    <x v="0"/>
  </r>
  <r>
    <x v="0"/>
    <x v="4"/>
    <s v="NZD"/>
    <n v="1416113833"/>
    <n v="1413518233"/>
    <b v="0"/>
    <n v="150"/>
    <b v="1"/>
    <s v="film &amp; video/television"/>
    <n v="1.1172500000000001"/>
    <n v="148.96700000000001"/>
    <x v="0"/>
    <x v="0"/>
  </r>
  <r>
    <x v="0"/>
    <x v="0"/>
    <s v="USD"/>
    <n v="1450307284"/>
    <n v="1447715284"/>
    <b v="0"/>
    <n v="71"/>
    <b v="1"/>
    <s v="film &amp; video/television"/>
    <n v="1.0035000000000001"/>
    <n v="169.60599999999999"/>
    <x v="0"/>
    <x v="0"/>
  </r>
  <r>
    <x v="0"/>
    <x v="1"/>
    <s v="GBP"/>
    <n v="1406045368"/>
    <n v="1403453368"/>
    <b v="0"/>
    <n v="117"/>
    <b v="1"/>
    <s v="film &amp; video/television"/>
    <n v="1.2333333333333334"/>
    <n v="31.623999999999999"/>
    <x v="0"/>
    <x v="0"/>
  </r>
  <r>
    <x v="0"/>
    <x v="0"/>
    <s v="USD"/>
    <n v="1408604515"/>
    <n v="1406012515"/>
    <b v="0"/>
    <n v="53"/>
    <b v="1"/>
    <s v="film &amp; video/television"/>
    <n v="1.0129975"/>
    <n v="76.453000000000003"/>
    <x v="0"/>
    <x v="0"/>
  </r>
  <r>
    <x v="0"/>
    <x v="0"/>
    <s v="USD"/>
    <n v="1453748434"/>
    <n v="1452193234"/>
    <b v="0"/>
    <n v="1"/>
    <b v="1"/>
    <s v="film &amp; video/television"/>
    <n v="1"/>
    <n v="13"/>
    <x v="0"/>
    <x v="0"/>
  </r>
  <r>
    <x v="0"/>
    <x v="0"/>
    <s v="USD"/>
    <n v="1463111940"/>
    <n v="1459523017"/>
    <b v="0"/>
    <n v="89"/>
    <b v="1"/>
    <s v="film &amp; video/television"/>
    <n v="1.0024604569420035"/>
    <n v="320.44900000000001"/>
    <x v="0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0"/>
    <x v="0"/>
    <s v="USD"/>
    <n v="1407224601"/>
    <n v="1405928601"/>
    <b v="0"/>
    <n v="68"/>
    <b v="1"/>
    <s v="film &amp; video/television"/>
    <n v="1.3046153846153845"/>
    <n v="49.881999999999998"/>
    <x v="0"/>
    <x v="0"/>
  </r>
  <r>
    <x v="0"/>
    <x v="0"/>
    <s v="USD"/>
    <n v="1430179200"/>
    <n v="1428130814"/>
    <b v="0"/>
    <n v="28"/>
    <b v="1"/>
    <s v="film &amp; video/television"/>
    <n v="1.665"/>
    <n v="59.463999999999999"/>
    <x v="0"/>
    <x v="0"/>
  </r>
  <r>
    <x v="0"/>
    <x v="0"/>
    <s v="USD"/>
    <n v="1428128525"/>
    <n v="1425540125"/>
    <b v="0"/>
    <n v="44"/>
    <b v="1"/>
    <s v="film &amp; video/television"/>
    <n v="1.4215"/>
    <n v="193.84100000000001"/>
    <x v="0"/>
    <x v="0"/>
  </r>
  <r>
    <x v="0"/>
    <x v="0"/>
    <s v="USD"/>
    <n v="1425055079"/>
    <n v="1422463079"/>
    <b v="0"/>
    <n v="253"/>
    <b v="1"/>
    <s v="film &amp; video/television"/>
    <n v="1.8344090909090909"/>
    <n v="159.51400000000001"/>
    <x v="0"/>
    <x v="0"/>
  </r>
  <r>
    <x v="0"/>
    <x v="0"/>
    <s v="USD"/>
    <n v="1368235344"/>
    <n v="1365643344"/>
    <b v="0"/>
    <n v="66"/>
    <b v="1"/>
    <s v="film &amp; video/television"/>
    <n v="1.1004"/>
    <n v="41.682000000000002"/>
    <x v="0"/>
    <x v="0"/>
  </r>
  <r>
    <x v="0"/>
    <x v="1"/>
    <s v="GBP"/>
    <n v="1401058740"/>
    <n v="1398388068"/>
    <b v="0"/>
    <n v="217"/>
    <b v="1"/>
    <s v="film &amp; video/television"/>
    <n v="1.3098000000000001"/>
    <n v="150.899"/>
    <x v="0"/>
    <x v="0"/>
  </r>
  <r>
    <x v="0"/>
    <x v="0"/>
    <s v="USD"/>
    <n v="1403150400"/>
    <n v="1401426488"/>
    <b v="0"/>
    <n v="16"/>
    <b v="1"/>
    <s v="film &amp; video/television"/>
    <n v="1.0135000000000001"/>
    <n v="126.688"/>
    <x v="0"/>
    <x v="0"/>
  </r>
  <r>
    <x v="0"/>
    <x v="0"/>
    <s v="USD"/>
    <n v="1412516354"/>
    <n v="1409924354"/>
    <b v="0"/>
    <n v="19"/>
    <b v="1"/>
    <s v="film &amp; video/television"/>
    <n v="1"/>
    <n v="105.26300000000001"/>
    <x v="0"/>
    <x v="0"/>
  </r>
  <r>
    <x v="0"/>
    <x v="0"/>
    <s v="USD"/>
    <n v="1419780026"/>
    <n v="1417188026"/>
    <b v="0"/>
    <n v="169"/>
    <b v="1"/>
    <s v="film &amp; video/television"/>
    <n v="1.4185714285714286"/>
    <n v="117.515"/>
    <x v="0"/>
    <x v="0"/>
  </r>
  <r>
    <x v="0"/>
    <x v="0"/>
    <s v="USD"/>
    <n v="1405209600"/>
    <n v="1402599486"/>
    <b v="0"/>
    <n v="263"/>
    <b v="1"/>
    <s v="film &amp; video/television"/>
    <n v="3.0865999999999998"/>
    <n v="117.361"/>
    <x v="0"/>
    <x v="0"/>
  </r>
  <r>
    <x v="0"/>
    <x v="0"/>
    <s v="USD"/>
    <n v="1412648537"/>
    <n v="1408760537"/>
    <b v="0"/>
    <n v="15"/>
    <b v="1"/>
    <s v="film &amp; video/television"/>
    <n v="1"/>
    <n v="133.333"/>
    <x v="0"/>
    <x v="0"/>
  </r>
  <r>
    <x v="0"/>
    <x v="0"/>
    <s v="USD"/>
    <n v="1461769107"/>
    <n v="1459177107"/>
    <b v="0"/>
    <n v="61"/>
    <b v="1"/>
    <s v="film &amp; video/television"/>
    <n v="1.2"/>
    <n v="98.361000000000004"/>
    <x v="0"/>
    <x v="0"/>
  </r>
  <r>
    <x v="0"/>
    <x v="2"/>
    <s v="AUD"/>
    <n v="1450220974"/>
    <n v="1447628974"/>
    <b v="0"/>
    <n v="45"/>
    <b v="1"/>
    <s v="film &amp; video/television"/>
    <n v="1.0416666666666667"/>
    <n v="194.44399999999999"/>
    <x v="0"/>
    <x v="0"/>
  </r>
  <r>
    <x v="0"/>
    <x v="0"/>
    <s v="USD"/>
    <n v="1419021607"/>
    <n v="1413834007"/>
    <b v="0"/>
    <n v="70"/>
    <b v="1"/>
    <s v="film &amp; video/television"/>
    <n v="1.0761100000000001"/>
    <n v="76.864999999999995"/>
    <x v="0"/>
    <x v="0"/>
  </r>
  <r>
    <x v="0"/>
    <x v="1"/>
    <s v="GBP"/>
    <n v="1425211200"/>
    <n v="1422534260"/>
    <b v="0"/>
    <n v="38"/>
    <b v="1"/>
    <s v="film &amp; video/television"/>
    <n v="1.0794999999999999"/>
    <n v="56.816000000000003"/>
    <x v="0"/>
    <x v="0"/>
  </r>
  <r>
    <x v="0"/>
    <x v="0"/>
    <s v="USD"/>
    <n v="1445660045"/>
    <n v="1443068045"/>
    <b v="0"/>
    <n v="87"/>
    <b v="1"/>
    <s v="film &amp; video/television"/>
    <n v="1"/>
    <n v="137.93100000000001"/>
    <x v="0"/>
    <x v="0"/>
  </r>
  <r>
    <x v="0"/>
    <x v="1"/>
    <s v="GBP"/>
    <n v="1422637200"/>
    <n v="1419271458"/>
    <b v="0"/>
    <n v="22"/>
    <b v="1"/>
    <s v="film &amp; video/television"/>
    <n v="1"/>
    <n v="27.273"/>
    <x v="0"/>
    <x v="0"/>
  </r>
  <r>
    <x v="0"/>
    <x v="0"/>
    <s v="USD"/>
    <n v="1439245037"/>
    <n v="1436653037"/>
    <b v="0"/>
    <n v="119"/>
    <b v="1"/>
    <s v="film &amp; video/television"/>
    <n v="1.2801818181818181"/>
    <n v="118.336"/>
    <x v="0"/>
    <x v="0"/>
  </r>
  <r>
    <x v="0"/>
    <x v="0"/>
    <s v="USD"/>
    <n v="1405615846"/>
    <n v="1403023846"/>
    <b v="0"/>
    <n v="52"/>
    <b v="1"/>
    <s v="film &amp; video/television"/>
    <n v="1.1620999999999999"/>
    <n v="223.48099999999999"/>
    <x v="0"/>
    <x v="0"/>
  </r>
  <r>
    <x v="0"/>
    <x v="0"/>
    <s v="USD"/>
    <n v="1396648800"/>
    <n v="1395407445"/>
    <b v="0"/>
    <n v="117"/>
    <b v="1"/>
    <s v="film &amp; video/television"/>
    <n v="1.0963333333333334"/>
    <n v="28.111000000000001"/>
    <x v="0"/>
    <x v="0"/>
  </r>
  <r>
    <x v="0"/>
    <x v="0"/>
    <s v="USD"/>
    <n v="1451063221"/>
    <n v="1448471221"/>
    <b v="0"/>
    <n v="52"/>
    <b v="1"/>
    <s v="film &amp; video/television"/>
    <n v="1.01"/>
    <n v="194.23099999999999"/>
    <x v="0"/>
    <x v="0"/>
  </r>
  <r>
    <x v="0"/>
    <x v="0"/>
    <s v="USD"/>
    <n v="1464390916"/>
    <n v="1462576516"/>
    <b v="0"/>
    <n v="86"/>
    <b v="1"/>
    <s v="film &amp; video/television"/>
    <n v="1.2895348837209302"/>
    <n v="128.953"/>
    <x v="0"/>
    <x v="0"/>
  </r>
  <r>
    <x v="0"/>
    <x v="1"/>
    <s v="GBP"/>
    <n v="1433779200"/>
    <n v="1432559424"/>
    <b v="0"/>
    <n v="174"/>
    <b v="1"/>
    <s v="film &amp; video/television"/>
    <n v="1.0726249999999999"/>
    <n v="49.316000000000003"/>
    <x v="0"/>
    <x v="0"/>
  </r>
  <r>
    <x v="0"/>
    <x v="0"/>
    <s v="USD"/>
    <n v="1429991962"/>
    <n v="1427399962"/>
    <b v="0"/>
    <n v="69"/>
    <b v="1"/>
    <s v="film &amp; video/television"/>
    <n v="1.0189999999999999"/>
    <n v="221.52199999999999"/>
    <x v="0"/>
    <x v="0"/>
  </r>
  <r>
    <x v="0"/>
    <x v="0"/>
    <s v="USD"/>
    <n v="1416423172"/>
    <n v="1413827572"/>
    <b v="0"/>
    <n v="75"/>
    <b v="1"/>
    <s v="film &amp; video/television"/>
    <n v="1.0290999999999999"/>
    <n v="137.21299999999999"/>
    <x v="0"/>
    <x v="0"/>
  </r>
  <r>
    <x v="0"/>
    <x v="0"/>
    <s v="USD"/>
    <n v="1442264400"/>
    <n v="1439530776"/>
    <b v="0"/>
    <n v="33"/>
    <b v="1"/>
    <s v="film &amp; video/television"/>
    <n v="1.0012570000000001"/>
    <n v="606.822"/>
    <x v="0"/>
    <x v="0"/>
  </r>
  <r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x v="0"/>
    <x v="0"/>
    <s v="USD"/>
    <n v="1370547157"/>
    <n v="1368646357"/>
    <b v="0"/>
    <n v="23"/>
    <b v="1"/>
    <s v="film &amp; video/shorts"/>
    <n v="1.4830000000000001"/>
    <n v="322.39100000000002"/>
    <x v="0"/>
    <x v="1"/>
  </r>
  <r>
    <x v="0"/>
    <x v="0"/>
    <s v="USD"/>
    <n v="1362337878"/>
    <n v="1360177878"/>
    <b v="0"/>
    <n v="48"/>
    <b v="1"/>
    <s v="film &amp; video/shorts"/>
    <n v="1.5473333333333332"/>
    <n v="96.707999999999998"/>
    <x v="0"/>
    <x v="1"/>
  </r>
  <r>
    <x v="0"/>
    <x v="0"/>
    <s v="USD"/>
    <n v="1388206740"/>
    <n v="1386194013"/>
    <b v="0"/>
    <n v="64"/>
    <b v="1"/>
    <s v="film &amp; video/shorts"/>
    <n v="1.1351849999999999"/>
    <n v="35.475000000000001"/>
    <x v="0"/>
    <x v="1"/>
  </r>
  <r>
    <x v="0"/>
    <x v="0"/>
    <s v="USD"/>
    <n v="1373243181"/>
    <n v="1370651181"/>
    <b v="0"/>
    <n v="24"/>
    <b v="1"/>
    <s v="film &amp; video/shorts"/>
    <n v="1.7333333333333334"/>
    <n v="86.667000000000002"/>
    <x v="0"/>
    <x v="1"/>
  </r>
  <r>
    <x v="0"/>
    <x v="5"/>
    <s v="CAD"/>
    <n v="1407736740"/>
    <n v="1405453354"/>
    <b v="0"/>
    <n v="57"/>
    <b v="1"/>
    <s v="film &amp; video/shorts"/>
    <n v="1.0752857142857142"/>
    <n v="132.053"/>
    <x v="0"/>
    <x v="1"/>
  </r>
  <r>
    <x v="0"/>
    <x v="0"/>
    <s v="USD"/>
    <n v="1468873420"/>
    <n v="1466281420"/>
    <b v="0"/>
    <n v="26"/>
    <b v="1"/>
    <s v="film &amp; video/shorts"/>
    <n v="1.1859999999999999"/>
    <n v="91.230999999999995"/>
    <x v="0"/>
    <x v="1"/>
  </r>
  <r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0"/>
    <x v="1"/>
    <s v="GBP"/>
    <n v="1393162791"/>
    <n v="1390570791"/>
    <b v="0"/>
    <n v="36"/>
    <b v="1"/>
    <s v="film &amp; video/shorts"/>
    <n v="1.2716666666666667"/>
    <n v="21.193999999999999"/>
    <x v="0"/>
    <x v="1"/>
  </r>
  <r>
    <x v="0"/>
    <x v="0"/>
    <s v="USD"/>
    <n v="1317538740"/>
    <n v="1314765025"/>
    <b v="0"/>
    <n v="178"/>
    <b v="1"/>
    <s v="film &amp; video/shorts"/>
    <n v="1.109423"/>
    <n v="62.326999999999998"/>
    <x v="0"/>
    <x v="1"/>
  </r>
  <r>
    <x v="0"/>
    <x v="0"/>
    <s v="USD"/>
    <n v="1315171845"/>
    <n v="1309987845"/>
    <b v="0"/>
    <n v="17"/>
    <b v="1"/>
    <s v="film &amp; video/shorts"/>
    <n v="1.272"/>
    <n v="37.411999999999999"/>
    <x v="0"/>
    <x v="1"/>
  </r>
  <r>
    <x v="0"/>
    <x v="0"/>
    <s v="USD"/>
    <n v="1338186657"/>
    <n v="1333002657"/>
    <b v="0"/>
    <n v="32"/>
    <b v="1"/>
    <s v="film &amp; video/shorts"/>
    <n v="1.2394444444444443"/>
    <n v="69.718999999999994"/>
    <x v="0"/>
    <x v="1"/>
  </r>
  <r>
    <x v="0"/>
    <x v="0"/>
    <s v="USD"/>
    <n v="1352937600"/>
    <n v="1351210481"/>
    <b v="0"/>
    <n v="41"/>
    <b v="1"/>
    <s v="film &amp; video/shorts"/>
    <n v="1.084090909090909"/>
    <n v="58.170999999999999"/>
    <x v="0"/>
    <x v="1"/>
  </r>
  <r>
    <x v="0"/>
    <x v="0"/>
    <s v="USD"/>
    <n v="1304395140"/>
    <n v="1297620584"/>
    <b v="0"/>
    <n v="18"/>
    <b v="1"/>
    <s v="film &amp; video/shorts"/>
    <n v="1"/>
    <n v="50"/>
    <x v="0"/>
    <x v="1"/>
  </r>
  <r>
    <x v="0"/>
    <x v="6"/>
    <s v="EUR"/>
    <n v="1453376495"/>
    <n v="1450784495"/>
    <b v="0"/>
    <n v="29"/>
    <b v="1"/>
    <s v="film &amp; video/shorts"/>
    <n v="1.1293199999999999"/>
    <n v="19.471"/>
    <x v="0"/>
    <x v="1"/>
  </r>
  <r>
    <x v="0"/>
    <x v="0"/>
    <s v="USD"/>
    <n v="1366693272"/>
    <n v="1364101272"/>
    <b v="0"/>
    <n v="47"/>
    <b v="1"/>
    <s v="film &amp; video/shorts"/>
    <n v="1.1542857142857144"/>
    <n v="85.956999999999994"/>
    <x v="0"/>
    <x v="1"/>
  </r>
  <r>
    <x v="0"/>
    <x v="0"/>
    <s v="USD"/>
    <n v="1325007358"/>
    <n v="1319819758"/>
    <b v="0"/>
    <n v="15"/>
    <b v="1"/>
    <s v="film &amp; video/shorts"/>
    <n v="1.5333333333333334"/>
    <n v="30.667000000000002"/>
    <x v="0"/>
    <x v="1"/>
  </r>
  <r>
    <x v="0"/>
    <x v="0"/>
    <s v="USD"/>
    <n v="1337569140"/>
    <n v="1332991717"/>
    <b v="0"/>
    <n v="26"/>
    <b v="1"/>
    <s v="film &amp; video/shorts"/>
    <n v="3.9249999999999998"/>
    <n v="60.384999999999998"/>
    <x v="0"/>
    <x v="1"/>
  </r>
  <r>
    <x v="0"/>
    <x v="6"/>
    <s v="EUR"/>
    <n v="1472751121"/>
    <n v="1471887121"/>
    <b v="0"/>
    <n v="35"/>
    <b v="1"/>
    <s v="film &amp; video/shorts"/>
    <n v="27.02"/>
    <n v="38.6"/>
    <x v="0"/>
    <x v="1"/>
  </r>
  <r>
    <x v="0"/>
    <x v="1"/>
    <s v="GBP"/>
    <n v="1398451093"/>
    <n v="1395859093"/>
    <b v="0"/>
    <n v="41"/>
    <b v="1"/>
    <s v="film &amp; video/shorts"/>
    <n v="1.27"/>
    <n v="40.268000000000001"/>
    <x v="0"/>
    <x v="1"/>
  </r>
  <r>
    <x v="0"/>
    <x v="0"/>
    <s v="USD"/>
    <n v="1386640856"/>
    <n v="1383616856"/>
    <b v="0"/>
    <n v="47"/>
    <b v="1"/>
    <s v="film &amp; video/shorts"/>
    <n v="1.0725"/>
    <n v="273.83"/>
    <x v="0"/>
    <x v="1"/>
  </r>
  <r>
    <x v="0"/>
    <x v="0"/>
    <s v="USD"/>
    <n v="1342234920"/>
    <n v="1341892127"/>
    <b v="0"/>
    <n v="28"/>
    <b v="1"/>
    <s v="film &amp; video/shorts"/>
    <n v="1.98"/>
    <n v="53.036000000000001"/>
    <x v="0"/>
    <x v="1"/>
  </r>
  <r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0"/>
    <x v="1"/>
    <s v="GBP"/>
    <n v="1424604600"/>
    <n v="1423320389"/>
    <b v="0"/>
    <n v="13"/>
    <b v="1"/>
    <s v="film &amp; video/shorts"/>
    <n v="1.0249999999999999"/>
    <n v="15.769"/>
    <x v="0"/>
    <x v="1"/>
  </r>
  <r>
    <x v="0"/>
    <x v="0"/>
    <s v="USD"/>
    <n v="1305483086"/>
    <n v="1302891086"/>
    <b v="0"/>
    <n v="7"/>
    <b v="1"/>
    <s v="film &amp; video/shorts"/>
    <n v="1"/>
    <n v="71.429000000000002"/>
    <x v="0"/>
    <x v="1"/>
  </r>
  <r>
    <x v="0"/>
    <x v="0"/>
    <s v="USD"/>
    <n v="1316746837"/>
    <n v="1314154837"/>
    <b v="0"/>
    <n v="21"/>
    <b v="1"/>
    <s v="film &amp; video/shorts"/>
    <n v="1.2549999999999999"/>
    <n v="71.713999999999999"/>
    <x v="0"/>
    <x v="1"/>
  </r>
  <r>
    <x v="0"/>
    <x v="6"/>
    <s v="EUR"/>
    <n v="1451226045"/>
    <n v="1444828845"/>
    <b v="0"/>
    <n v="17"/>
    <b v="1"/>
    <s v="film &amp; video/shorts"/>
    <n v="1.0646666666666667"/>
    <n v="375.76499999999999"/>
    <x v="0"/>
    <x v="1"/>
  </r>
  <r>
    <x v="0"/>
    <x v="0"/>
    <s v="USD"/>
    <n v="1275529260"/>
    <n v="1274705803"/>
    <b v="0"/>
    <n v="25"/>
    <b v="1"/>
    <s v="film &amp; video/shorts"/>
    <n v="1.046"/>
    <n v="104.6"/>
    <x v="0"/>
    <x v="1"/>
  </r>
  <r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0"/>
    <x v="0"/>
    <s v="USD"/>
    <n v="1370196192"/>
    <n v="1368036192"/>
    <b v="0"/>
    <n v="56"/>
    <b v="1"/>
    <s v="film &amp; video/shorts"/>
    <n v="1.1506666666666667"/>
    <n v="123.286"/>
    <x v="0"/>
    <x v="1"/>
  </r>
  <r>
    <x v="0"/>
    <x v="0"/>
    <s v="USD"/>
    <n v="1310454499"/>
    <n v="1307862499"/>
    <b v="0"/>
    <n v="16"/>
    <b v="1"/>
    <s v="film &amp; video/shorts"/>
    <n v="1.004"/>
    <n v="31.375"/>
    <x v="0"/>
    <x v="1"/>
  </r>
  <r>
    <x v="0"/>
    <x v="0"/>
    <s v="USD"/>
    <n v="1305625164"/>
    <n v="1300354764"/>
    <b v="0"/>
    <n v="46"/>
    <b v="1"/>
    <s v="film &amp; video/shorts"/>
    <n v="1.2"/>
    <n v="78.260999999999996"/>
    <x v="0"/>
    <x v="1"/>
  </r>
  <r>
    <x v="0"/>
    <x v="5"/>
    <s v="CAD"/>
    <n v="1485936000"/>
    <n v="1481949983"/>
    <b v="0"/>
    <n v="43"/>
    <b v="1"/>
    <s v="film &amp; video/shorts"/>
    <n v="1.052"/>
    <n v="122.32599999999999"/>
    <x v="0"/>
    <x v="1"/>
  </r>
  <r>
    <x v="0"/>
    <x v="0"/>
    <s v="USD"/>
    <n v="1341349200"/>
    <n v="1338928537"/>
    <b v="0"/>
    <n v="15"/>
    <b v="1"/>
    <s v="film &amp; video/shorts"/>
    <n v="1.1060000000000001"/>
    <n v="73.733000000000004"/>
    <x v="0"/>
    <x v="1"/>
  </r>
  <r>
    <x v="0"/>
    <x v="1"/>
    <s v="GBP"/>
    <n v="1396890822"/>
    <n v="1395162822"/>
    <b v="0"/>
    <n v="12"/>
    <b v="1"/>
    <s v="film &amp; video/shorts"/>
    <n v="1.04"/>
    <n v="21.667000000000002"/>
    <x v="0"/>
    <x v="1"/>
  </r>
  <r>
    <x v="0"/>
    <x v="0"/>
    <s v="USD"/>
    <n v="1330214841"/>
    <n v="1327622841"/>
    <b v="0"/>
    <n v="21"/>
    <b v="1"/>
    <s v="film &amp; video/shorts"/>
    <n v="1.3142857142857143"/>
    <n v="21.905000000000001"/>
    <x v="0"/>
    <x v="1"/>
  </r>
  <r>
    <x v="0"/>
    <x v="0"/>
    <s v="USD"/>
    <n v="1280631600"/>
    <n v="1274889241"/>
    <b v="0"/>
    <n v="34"/>
    <b v="1"/>
    <s v="film &amp; video/shorts"/>
    <n v="1.1466666666666667"/>
    <n v="50.588000000000001"/>
    <x v="0"/>
    <x v="1"/>
  </r>
  <r>
    <x v="0"/>
    <x v="0"/>
    <s v="USD"/>
    <n v="1310440482"/>
    <n v="1307848482"/>
    <b v="0"/>
    <n v="8"/>
    <b v="1"/>
    <s v="film &amp; video/shorts"/>
    <n v="1.0625"/>
    <n v="53.125"/>
    <x v="0"/>
    <x v="1"/>
  </r>
  <r>
    <x v="0"/>
    <x v="0"/>
    <s v="USD"/>
    <n v="1354923000"/>
    <n v="1351796674"/>
    <b v="0"/>
    <n v="60"/>
    <b v="1"/>
    <s v="film &amp; video/shorts"/>
    <n v="1.0625"/>
    <n v="56.667000000000002"/>
    <x v="0"/>
    <x v="1"/>
  </r>
  <r>
    <x v="0"/>
    <x v="0"/>
    <s v="USD"/>
    <n v="1390426799"/>
    <n v="1387834799"/>
    <b v="0"/>
    <n v="39"/>
    <b v="1"/>
    <s v="film &amp; video/shorts"/>
    <n v="1.0601933333333333"/>
    <n v="40.777000000000001"/>
    <x v="0"/>
    <x v="1"/>
  </r>
  <r>
    <x v="0"/>
    <x v="0"/>
    <s v="USD"/>
    <n v="1352055886"/>
    <n v="1350324286"/>
    <b v="0"/>
    <n v="26"/>
    <b v="1"/>
    <s v="film &amp; video/shorts"/>
    <n v="1"/>
    <n v="192.30799999999999"/>
    <x v="0"/>
    <x v="1"/>
  </r>
  <r>
    <x v="0"/>
    <x v="0"/>
    <s v="USD"/>
    <n v="1359052710"/>
    <n v="1356979110"/>
    <b v="0"/>
    <n v="35"/>
    <b v="1"/>
    <s v="film &amp; video/shorts"/>
    <n v="1"/>
    <n v="100"/>
    <x v="0"/>
    <x v="1"/>
  </r>
  <r>
    <x v="0"/>
    <x v="0"/>
    <s v="USD"/>
    <n v="1293073733"/>
    <n v="1290481733"/>
    <b v="0"/>
    <n v="65"/>
    <b v="1"/>
    <s v="film &amp; video/shorts"/>
    <n v="1.2775000000000001"/>
    <n v="117.923"/>
    <x v="0"/>
    <x v="1"/>
  </r>
  <r>
    <x v="0"/>
    <x v="1"/>
    <s v="GBP"/>
    <n v="1394220030"/>
    <n v="1392232830"/>
    <b v="0"/>
    <n v="49"/>
    <b v="1"/>
    <s v="film &amp; video/shorts"/>
    <n v="1.0515384615384615"/>
    <n v="27.898"/>
    <x v="0"/>
    <x v="1"/>
  </r>
  <r>
    <x v="0"/>
    <x v="0"/>
    <s v="USD"/>
    <n v="1301792400"/>
    <n v="1299775266"/>
    <b v="0"/>
    <n v="10"/>
    <b v="1"/>
    <s v="film &amp; video/shorts"/>
    <n v="1.2"/>
    <n v="60"/>
    <x v="0"/>
    <x v="1"/>
  </r>
  <r>
    <x v="0"/>
    <x v="0"/>
    <s v="USD"/>
    <n v="1463184000"/>
    <n v="1461605020"/>
    <b v="0"/>
    <n v="60"/>
    <b v="1"/>
    <s v="film &amp; video/shorts"/>
    <n v="1.074090909090909"/>
    <n v="39.383000000000003"/>
    <x v="0"/>
    <x v="1"/>
  </r>
  <r>
    <x v="0"/>
    <x v="0"/>
    <s v="USD"/>
    <n v="1333391901"/>
    <n v="1332182301"/>
    <b v="0"/>
    <n v="27"/>
    <b v="1"/>
    <s v="film &amp; video/shorts"/>
    <n v="1.0049999999999999"/>
    <n v="186.11099999999999"/>
    <x v="0"/>
    <x v="1"/>
  </r>
  <r>
    <x v="0"/>
    <x v="0"/>
    <s v="USD"/>
    <n v="1303688087"/>
    <n v="1301787287"/>
    <b v="0"/>
    <n v="69"/>
    <b v="1"/>
    <s v="film &amp; video/shorts"/>
    <n v="1.0246666666666666"/>
    <n v="111.377"/>
    <x v="0"/>
    <x v="1"/>
  </r>
  <r>
    <x v="0"/>
    <x v="0"/>
    <s v="USD"/>
    <n v="1370011370"/>
    <n v="1364827370"/>
    <b v="0"/>
    <n v="47"/>
    <b v="1"/>
    <s v="film &amp; video/shorts"/>
    <n v="2.4666666666666668"/>
    <n v="78.722999999999999"/>
    <x v="0"/>
    <x v="1"/>
  </r>
  <r>
    <x v="0"/>
    <x v="0"/>
    <s v="USD"/>
    <n v="1298680630"/>
    <n v="1296088630"/>
    <b v="0"/>
    <n v="47"/>
    <b v="1"/>
    <s v="film &amp; video/shorts"/>
    <n v="2.1949999999999998"/>
    <n v="46.701999999999998"/>
    <x v="0"/>
    <x v="1"/>
  </r>
  <r>
    <x v="0"/>
    <x v="0"/>
    <s v="USD"/>
    <n v="1384408740"/>
    <n v="1381445253"/>
    <b v="0"/>
    <n v="26"/>
    <b v="1"/>
    <s v="film &amp; video/shorts"/>
    <n v="1.3076923076923077"/>
    <n v="65.385000000000005"/>
    <x v="0"/>
    <x v="1"/>
  </r>
  <r>
    <x v="0"/>
    <x v="2"/>
    <s v="AUD"/>
    <n v="1433059187"/>
    <n v="1430467187"/>
    <b v="0"/>
    <n v="53"/>
    <b v="1"/>
    <s v="film &amp; video/shorts"/>
    <n v="1.5457142857142858"/>
    <n v="102.075"/>
    <x v="0"/>
    <x v="1"/>
  </r>
  <r>
    <x v="0"/>
    <x v="0"/>
    <s v="USD"/>
    <n v="1397354400"/>
    <n v="1395277318"/>
    <b v="0"/>
    <n v="81"/>
    <b v="1"/>
    <s v="film &amp; video/shorts"/>
    <n v="1.04"/>
    <n v="64.197999999999993"/>
    <x v="0"/>
    <x v="1"/>
  </r>
  <r>
    <x v="0"/>
    <x v="0"/>
    <s v="USD"/>
    <n v="1312642800"/>
    <n v="1311963128"/>
    <b v="0"/>
    <n v="78"/>
    <b v="1"/>
    <s v="film &amp; video/shorts"/>
    <n v="1.41"/>
    <n v="90.385000000000005"/>
    <x v="0"/>
    <x v="1"/>
  </r>
  <r>
    <x v="0"/>
    <x v="0"/>
    <s v="USD"/>
    <n v="1326436488"/>
    <n v="1321252488"/>
    <b v="0"/>
    <n v="35"/>
    <b v="1"/>
    <s v="film &amp; video/shorts"/>
    <n v="1.0333333333333334"/>
    <n v="88.570999999999998"/>
    <x v="0"/>
    <x v="1"/>
  </r>
  <r>
    <x v="0"/>
    <x v="0"/>
    <s v="USD"/>
    <n v="1328377444"/>
    <n v="1326217444"/>
    <b v="0"/>
    <n v="22"/>
    <b v="1"/>
    <s v="film &amp; video/shorts"/>
    <n v="1.4044444444444444"/>
    <n v="28.727"/>
    <x v="0"/>
    <x v="1"/>
  </r>
  <r>
    <x v="0"/>
    <x v="0"/>
    <s v="USD"/>
    <n v="1302260155"/>
    <n v="1298289355"/>
    <b v="0"/>
    <n v="57"/>
    <b v="1"/>
    <s v="film &amp; video/shorts"/>
    <n v="1.1365714285714286"/>
    <n v="69.789000000000001"/>
    <x v="0"/>
    <x v="1"/>
  </r>
  <r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x v="0"/>
    <x v="0"/>
    <s v="USD"/>
    <n v="1311902236"/>
    <n v="1309310236"/>
    <b v="0"/>
    <n v="39"/>
    <b v="1"/>
    <s v="film &amp; video/shorts"/>
    <n v="1.1303159999999999"/>
    <n v="144.91200000000001"/>
    <x v="0"/>
    <x v="1"/>
  </r>
  <r>
    <x v="0"/>
    <x v="0"/>
    <s v="USD"/>
    <n v="1313276400"/>
    <n v="1310693986"/>
    <b v="0"/>
    <n v="37"/>
    <b v="1"/>
    <s v="film &amp; video/shorts"/>
    <n v="1.0455692307692308"/>
    <n v="91.840999999999994"/>
    <x v="0"/>
    <x v="1"/>
  </r>
  <r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"/>
    <x v="0"/>
    <s v="USD"/>
    <n v="1476094907"/>
    <n v="1470910907"/>
    <b v="0"/>
    <n v="0"/>
    <b v="0"/>
    <s v="film &amp; video/science fiction"/>
    <n v="0"/>
    <n v="0"/>
    <x v="0"/>
    <x v="2"/>
  </r>
  <r>
    <x v="1"/>
    <x v="0"/>
    <s v="USD"/>
    <n v="1414533600"/>
    <n v="1411411564"/>
    <b v="0"/>
    <n v="6"/>
    <b v="0"/>
    <s v="film &amp; video/science fiction"/>
    <n v="2.7454545454545453E-3"/>
    <n v="25.167000000000002"/>
    <x v="0"/>
    <x v="2"/>
  </r>
  <r>
    <x v="1"/>
    <x v="0"/>
    <s v="USD"/>
    <n v="1431728242"/>
    <n v="1429568242"/>
    <b v="0"/>
    <n v="0"/>
    <b v="0"/>
    <s v="film &amp; video/science fiction"/>
    <n v="0"/>
    <n v="0"/>
    <x v="0"/>
    <x v="2"/>
  </r>
  <r>
    <x v="1"/>
    <x v="5"/>
    <s v="CAD"/>
    <n v="1486165880"/>
    <n v="1480981880"/>
    <b v="0"/>
    <n v="6"/>
    <b v="0"/>
    <s v="film &amp; video/science fiction"/>
    <n v="0.14000000000000001"/>
    <n v="11.667"/>
    <x v="0"/>
    <x v="2"/>
  </r>
  <r>
    <x v="1"/>
    <x v="0"/>
    <s v="USD"/>
    <n v="1433988000"/>
    <n v="1431353337"/>
    <b v="0"/>
    <n v="13"/>
    <b v="0"/>
    <s v="film &amp; video/science fiction"/>
    <n v="5.5480000000000002E-2"/>
    <n v="106.69199999999999"/>
    <x v="0"/>
    <x v="2"/>
  </r>
  <r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"/>
    <x v="0"/>
    <s v="USD"/>
    <n v="1476941293"/>
    <n v="1473917293"/>
    <b v="0"/>
    <n v="6"/>
    <b v="0"/>
    <s v="film &amp; video/science fiction"/>
    <n v="1.8669999999999999E-2"/>
    <n v="311.16699999999997"/>
    <x v="0"/>
    <x v="2"/>
  </r>
  <r>
    <x v="1"/>
    <x v="0"/>
    <s v="USD"/>
    <n v="1414708183"/>
    <n v="1409524183"/>
    <b v="0"/>
    <n v="0"/>
    <b v="0"/>
    <s v="film &amp; video/science fiction"/>
    <n v="0"/>
    <n v="0"/>
    <x v="0"/>
    <x v="2"/>
  </r>
  <r>
    <x v="1"/>
    <x v="1"/>
    <s v="GBP"/>
    <n v="1402949760"/>
    <n v="1400536692"/>
    <b v="0"/>
    <n v="0"/>
    <b v="0"/>
    <s v="film &amp; video/science fiction"/>
    <n v="0"/>
    <n v="0"/>
    <x v="0"/>
    <x v="2"/>
  </r>
  <r>
    <x v="1"/>
    <x v="0"/>
    <s v="USD"/>
    <n v="1467763200"/>
    <n v="1466453161"/>
    <b v="0"/>
    <n v="0"/>
    <b v="0"/>
    <s v="film &amp; video/science fiction"/>
    <n v="0"/>
    <n v="0"/>
    <x v="0"/>
    <x v="2"/>
  </r>
  <r>
    <x v="1"/>
    <x v="0"/>
    <s v="USD"/>
    <n v="1415392207"/>
    <n v="1411500607"/>
    <b v="0"/>
    <n v="81"/>
    <b v="0"/>
    <s v="film &amp; video/science fiction"/>
    <n v="9.5687499999999995E-2"/>
    <n v="94.506"/>
    <x v="0"/>
    <x v="2"/>
  </r>
  <r>
    <x v="1"/>
    <x v="0"/>
    <s v="USD"/>
    <n v="1464715860"/>
    <n v="1462130584"/>
    <b v="0"/>
    <n v="0"/>
    <b v="0"/>
    <s v="film &amp; video/science fiction"/>
    <n v="0"/>
    <n v="0"/>
    <x v="0"/>
    <x v="2"/>
  </r>
  <r>
    <x v="1"/>
    <x v="0"/>
    <s v="USD"/>
    <n v="1441386000"/>
    <n v="1438811418"/>
    <b v="0"/>
    <n v="0"/>
    <b v="0"/>
    <s v="film &amp; video/science fiction"/>
    <n v="0"/>
    <n v="0"/>
    <x v="0"/>
    <x v="2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n v="0"/>
    <x v="0"/>
    <x v="2"/>
  </r>
  <r>
    <x v="1"/>
    <x v="8"/>
    <s v="DKK"/>
    <n v="1444657593"/>
    <n v="1440337593"/>
    <b v="0"/>
    <n v="0"/>
    <b v="0"/>
    <s v="film &amp; video/science fiction"/>
    <n v="0"/>
    <n v="0"/>
    <x v="0"/>
    <x v="2"/>
  </r>
  <r>
    <x v="1"/>
    <x v="0"/>
    <s v="USD"/>
    <n v="1438405140"/>
    <n v="1435731041"/>
    <b v="0"/>
    <n v="58"/>
    <b v="0"/>
    <s v="film &amp; video/science fiction"/>
    <n v="3.1413333333333335E-2"/>
    <n v="81.241"/>
    <x v="0"/>
    <x v="2"/>
  </r>
  <r>
    <x v="1"/>
    <x v="0"/>
    <s v="USD"/>
    <n v="1436738772"/>
    <n v="1435874772"/>
    <b v="0"/>
    <n v="1"/>
    <b v="0"/>
    <s v="film &amp; video/science fiction"/>
    <n v="1"/>
    <n v="500"/>
    <x v="0"/>
    <x v="2"/>
  </r>
  <r>
    <x v="1"/>
    <x v="0"/>
    <s v="USD"/>
    <n v="1426823132"/>
    <n v="1424234732"/>
    <b v="0"/>
    <n v="0"/>
    <b v="0"/>
    <s v="film &amp; video/science fiction"/>
    <n v="0"/>
    <n v="0"/>
    <x v="0"/>
    <x v="2"/>
  </r>
  <r>
    <x v="1"/>
    <x v="0"/>
    <s v="USD"/>
    <n v="1433043623"/>
    <n v="1429155623"/>
    <b v="0"/>
    <n v="28"/>
    <b v="0"/>
    <s v="film &amp; video/science fiction"/>
    <n v="0.10775"/>
    <n v="46.179000000000002"/>
    <x v="0"/>
    <x v="2"/>
  </r>
  <r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"/>
    <x v="2"/>
    <s v="AUD"/>
    <n v="1472882100"/>
    <n v="1467941542"/>
    <b v="0"/>
    <n v="0"/>
    <b v="0"/>
    <s v="film &amp; video/science fiction"/>
    <n v="0"/>
    <n v="0"/>
    <x v="0"/>
    <x v="2"/>
  </r>
  <r>
    <x v="1"/>
    <x v="5"/>
    <s v="CAD"/>
    <n v="1428945472"/>
    <n v="1423765072"/>
    <b v="0"/>
    <n v="37"/>
    <b v="0"/>
    <s v="film &amp; video/science fiction"/>
    <n v="0.27600000000000002"/>
    <n v="55.945999999999998"/>
    <x v="0"/>
    <x v="2"/>
  </r>
  <r>
    <x v="1"/>
    <x v="0"/>
    <s v="USD"/>
    <n v="1439298052"/>
    <n v="1436965252"/>
    <b v="0"/>
    <n v="9"/>
    <b v="0"/>
    <s v="film &amp; video/science fiction"/>
    <n v="7.5111111111111115E-2"/>
    <n v="37.555999999999997"/>
    <x v="0"/>
    <x v="2"/>
  </r>
  <r>
    <x v="1"/>
    <x v="0"/>
    <s v="USD"/>
    <n v="1484698998"/>
    <n v="1479514998"/>
    <b v="0"/>
    <n v="3"/>
    <b v="0"/>
    <s v="film &amp; video/science fiction"/>
    <n v="5.7499999999999999E-3"/>
    <n v="38.332999999999998"/>
    <x v="0"/>
    <x v="2"/>
  </r>
  <r>
    <x v="1"/>
    <x v="1"/>
    <s v="GBP"/>
    <n v="1420741080"/>
    <n v="1417026340"/>
    <b v="0"/>
    <n v="0"/>
    <b v="0"/>
    <s v="film &amp; video/science fiction"/>
    <n v="0"/>
    <n v="0"/>
    <x v="0"/>
    <x v="2"/>
  </r>
  <r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"/>
    <x v="0"/>
    <s v="USD"/>
    <n v="1419494400"/>
    <n v="1416888470"/>
    <b v="0"/>
    <n v="6"/>
    <b v="0"/>
    <s v="film &amp; video/science fiction"/>
    <n v="9.1999999999999998E-3"/>
    <n v="15.333"/>
    <x v="0"/>
    <x v="2"/>
  </r>
  <r>
    <x v="1"/>
    <x v="0"/>
    <s v="USD"/>
    <n v="1432612382"/>
    <n v="1427428382"/>
    <b v="0"/>
    <n v="67"/>
    <b v="0"/>
    <s v="film &amp; video/science fiction"/>
    <n v="0.23163076923076922"/>
    <n v="449.43299999999999"/>
    <x v="0"/>
    <x v="2"/>
  </r>
  <r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"/>
    <x v="0"/>
    <s v="USD"/>
    <n v="1433336895"/>
    <n v="1429621695"/>
    <b v="0"/>
    <n v="3"/>
    <b v="0"/>
    <s v="film &amp; video/science fiction"/>
    <n v="2.6666666666666668E-2"/>
    <n v="13.333"/>
    <x v="0"/>
    <x v="2"/>
  </r>
  <r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"/>
    <x v="0"/>
    <s v="USD"/>
    <n v="1413942628"/>
    <n v="1411350628"/>
    <b v="0"/>
    <n v="0"/>
    <b v="0"/>
    <s v="film &amp; video/science fiction"/>
    <n v="0"/>
    <n v="0"/>
    <x v="0"/>
    <x v="2"/>
  </r>
  <r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2"/>
    <x v="0"/>
    <s v="USD"/>
    <n v="1439675691"/>
    <n v="1434491691"/>
    <b v="0"/>
    <n v="0"/>
    <b v="0"/>
    <s v="film &amp; video/drama"/>
    <n v="0"/>
    <n v="0"/>
    <x v="0"/>
    <x v="3"/>
  </r>
  <r>
    <x v="2"/>
    <x v="0"/>
    <s v="USD"/>
    <n v="1404318595"/>
    <n v="1401726595"/>
    <b v="0"/>
    <n v="1"/>
    <b v="0"/>
    <s v="film &amp; video/drama"/>
    <n v="1E-4"/>
    <n v="5"/>
    <x v="0"/>
    <x v="3"/>
  </r>
  <r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2"/>
    <x v="0"/>
    <s v="USD"/>
    <n v="1443657600"/>
    <n v="1440716654"/>
    <b v="0"/>
    <n v="0"/>
    <b v="0"/>
    <s v="film &amp; video/drama"/>
    <n v="0"/>
    <n v="0"/>
    <x v="0"/>
    <x v="3"/>
  </r>
  <r>
    <x v="2"/>
    <x v="0"/>
    <s v="USD"/>
    <n v="1411150701"/>
    <n v="1405966701"/>
    <b v="0"/>
    <n v="7"/>
    <b v="0"/>
    <s v="film &amp; video/drama"/>
    <n v="5.3333333333333332E-3"/>
    <n v="91.429000000000002"/>
    <x v="0"/>
    <x v="3"/>
  </r>
  <r>
    <x v="2"/>
    <x v="1"/>
    <s v="GBP"/>
    <n v="1452613724"/>
    <n v="1450021724"/>
    <b v="0"/>
    <n v="0"/>
    <b v="0"/>
    <s v="film &amp; video/drama"/>
    <n v="0"/>
    <n v="0"/>
    <x v="0"/>
    <x v="3"/>
  </r>
  <r>
    <x v="2"/>
    <x v="0"/>
    <s v="USD"/>
    <n v="1484531362"/>
    <n v="1481939362"/>
    <b v="0"/>
    <n v="1"/>
    <b v="0"/>
    <s v="film &amp; video/drama"/>
    <n v="0.6"/>
    <n v="3000"/>
    <x v="0"/>
    <x v="3"/>
  </r>
  <r>
    <x v="2"/>
    <x v="0"/>
    <s v="USD"/>
    <n v="1438726535"/>
    <n v="1433542535"/>
    <b v="0"/>
    <n v="2"/>
    <b v="0"/>
    <s v="film &amp; video/drama"/>
    <n v="1E-4"/>
    <n v="5.5"/>
    <x v="0"/>
    <x v="3"/>
  </r>
  <r>
    <x v="2"/>
    <x v="0"/>
    <s v="USD"/>
    <n v="1426791770"/>
    <n v="1424203370"/>
    <b v="0"/>
    <n v="3"/>
    <b v="0"/>
    <s v="film &amp; video/drama"/>
    <n v="4.0625000000000001E-2"/>
    <n v="108.333"/>
    <x v="0"/>
    <x v="3"/>
  </r>
  <r>
    <x v="2"/>
    <x v="1"/>
    <s v="GBP"/>
    <n v="1413634059"/>
    <n v="1411042059"/>
    <b v="0"/>
    <n v="10"/>
    <b v="0"/>
    <s v="film &amp; video/drama"/>
    <n v="0.224"/>
    <n v="56"/>
    <x v="0"/>
    <x v="3"/>
  </r>
  <r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2"/>
    <x v="0"/>
    <s v="USD"/>
    <n v="1426753723"/>
    <n v="1423733323"/>
    <b v="0"/>
    <n v="0"/>
    <b v="0"/>
    <s v="film &amp; video/drama"/>
    <n v="0"/>
    <n v="0"/>
    <x v="0"/>
    <x v="3"/>
  </r>
  <r>
    <x v="2"/>
    <x v="1"/>
    <s v="GBP"/>
    <n v="1425131108"/>
    <n v="1422539108"/>
    <b v="0"/>
    <n v="0"/>
    <b v="0"/>
    <s v="film &amp; video/drama"/>
    <n v="0"/>
    <n v="0"/>
    <x v="0"/>
    <x v="3"/>
  </r>
  <r>
    <x v="2"/>
    <x v="9"/>
    <s v="EUR"/>
    <n v="1431108776"/>
    <n v="1425924776"/>
    <b v="0"/>
    <n v="0"/>
    <b v="0"/>
    <s v="film &amp; video/drama"/>
    <n v="0"/>
    <n v="0"/>
    <x v="0"/>
    <x v="3"/>
  </r>
  <r>
    <x v="2"/>
    <x v="1"/>
    <s v="GBP"/>
    <n v="1409337611"/>
    <n v="1407177611"/>
    <b v="0"/>
    <n v="26"/>
    <b v="0"/>
    <s v="film &amp; video/drama"/>
    <n v="6.4850000000000005E-2"/>
    <n v="49.884999999999998"/>
    <x v="0"/>
    <x v="3"/>
  </r>
  <r>
    <x v="2"/>
    <x v="0"/>
    <s v="USD"/>
    <n v="1438803999"/>
    <n v="1436211999"/>
    <b v="0"/>
    <n v="0"/>
    <b v="0"/>
    <s v="film &amp; video/drama"/>
    <n v="0"/>
    <n v="0"/>
    <x v="0"/>
    <x v="3"/>
  </r>
  <r>
    <x v="2"/>
    <x v="0"/>
    <s v="USD"/>
    <n v="1427155726"/>
    <n v="1425690526"/>
    <b v="0"/>
    <n v="7"/>
    <b v="0"/>
    <s v="film &amp; video/drama"/>
    <n v="0.4"/>
    <n v="25.713999999999999"/>
    <x v="0"/>
    <x v="3"/>
  </r>
  <r>
    <x v="2"/>
    <x v="3"/>
    <s v="EUR"/>
    <n v="1448582145"/>
    <n v="1445986545"/>
    <b v="0"/>
    <n v="0"/>
    <b v="0"/>
    <s v="film &amp; video/drama"/>
    <n v="0"/>
    <n v="0"/>
    <x v="0"/>
    <x v="3"/>
  </r>
  <r>
    <x v="2"/>
    <x v="0"/>
    <s v="USD"/>
    <n v="1457056555"/>
    <n v="1454464555"/>
    <b v="0"/>
    <n v="2"/>
    <b v="0"/>
    <s v="film &amp; video/drama"/>
    <n v="0.2"/>
    <n v="100"/>
    <x v="0"/>
    <x v="3"/>
  </r>
  <r>
    <x v="2"/>
    <x v="1"/>
    <s v="GBP"/>
    <n v="1428951600"/>
    <n v="1425512843"/>
    <b v="0"/>
    <n v="13"/>
    <b v="0"/>
    <s v="film &amp; video/drama"/>
    <n v="0.33416666666666667"/>
    <n v="30.846"/>
    <x v="0"/>
    <x v="3"/>
  </r>
  <r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2"/>
    <x v="0"/>
    <s v="USD"/>
    <n v="1483748232"/>
    <n v="1481156232"/>
    <b v="0"/>
    <n v="0"/>
    <b v="0"/>
    <s v="film &amp; video/drama"/>
    <n v="0"/>
    <n v="0"/>
    <x v="0"/>
    <x v="3"/>
  </r>
  <r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2"/>
    <x v="10"/>
    <s v="NOK"/>
    <n v="1471557139"/>
    <n v="1468965139"/>
    <b v="0"/>
    <n v="10"/>
    <b v="0"/>
    <s v="film &amp; video/drama"/>
    <n v="5.5E-2"/>
    <n v="220"/>
    <x v="0"/>
    <x v="3"/>
  </r>
  <r>
    <x v="2"/>
    <x v="0"/>
    <s v="USD"/>
    <n v="1488571200"/>
    <n v="1485977434"/>
    <b v="0"/>
    <n v="0"/>
    <b v="0"/>
    <s v="film &amp; video/drama"/>
    <n v="0"/>
    <n v="0"/>
    <x v="0"/>
    <x v="3"/>
  </r>
  <r>
    <x v="2"/>
    <x v="0"/>
    <s v="USD"/>
    <n v="1437461940"/>
    <n v="1435383457"/>
    <b v="0"/>
    <n v="5"/>
    <b v="0"/>
    <s v="film &amp; video/drama"/>
    <n v="0.16"/>
    <n v="160"/>
    <x v="0"/>
    <x v="3"/>
  </r>
  <r>
    <x v="2"/>
    <x v="0"/>
    <s v="USD"/>
    <n v="1409891015"/>
    <n v="1407299015"/>
    <b v="0"/>
    <n v="0"/>
    <b v="0"/>
    <s v="film &amp; video/drama"/>
    <n v="0"/>
    <n v="0"/>
    <x v="0"/>
    <x v="3"/>
  </r>
  <r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2"/>
    <x v="2"/>
    <s v="AUD"/>
    <n v="1443782138"/>
    <n v="1440326138"/>
    <b v="0"/>
    <n v="3"/>
    <b v="0"/>
    <s v="film &amp; video/drama"/>
    <n v="0.05"/>
    <n v="83.332999999999998"/>
    <x v="0"/>
    <x v="3"/>
  </r>
  <r>
    <x v="2"/>
    <x v="0"/>
    <s v="USD"/>
    <n v="1413572432"/>
    <n v="1410980432"/>
    <b v="0"/>
    <n v="3"/>
    <b v="0"/>
    <s v="film &amp; video/drama"/>
    <n v="1.7E-5"/>
    <n v="5.6669999999999998"/>
    <x v="0"/>
    <x v="3"/>
  </r>
  <r>
    <x v="2"/>
    <x v="1"/>
    <s v="GBP"/>
    <n v="1417217166"/>
    <n v="1412029566"/>
    <b v="0"/>
    <n v="0"/>
    <b v="0"/>
    <s v="film &amp; video/drama"/>
    <n v="0"/>
    <n v="0"/>
    <x v="0"/>
    <x v="3"/>
  </r>
  <r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2"/>
    <x v="0"/>
    <s v="USD"/>
    <n v="1436544332"/>
    <n v="1431360332"/>
    <b v="0"/>
    <n v="0"/>
    <b v="0"/>
    <s v="film &amp; video/drama"/>
    <n v="0"/>
    <n v="0"/>
    <x v="0"/>
    <x v="3"/>
  </r>
  <r>
    <x v="2"/>
    <x v="1"/>
    <s v="GBP"/>
    <n v="1444510800"/>
    <n v="1442062898"/>
    <b v="0"/>
    <n v="19"/>
    <b v="0"/>
    <s v="film &amp; video/drama"/>
    <n v="0.41857142857142859"/>
    <n v="77.105000000000004"/>
    <x v="0"/>
    <x v="3"/>
  </r>
  <r>
    <x v="2"/>
    <x v="1"/>
    <s v="GBP"/>
    <n v="1487365200"/>
    <n v="1483734100"/>
    <b v="0"/>
    <n v="8"/>
    <b v="0"/>
    <s v="film &amp; video/drama"/>
    <n v="0.1048"/>
    <n v="32.75"/>
    <x v="0"/>
    <x v="3"/>
  </r>
  <r>
    <x v="2"/>
    <x v="0"/>
    <s v="USD"/>
    <n v="1412500322"/>
    <n v="1409908322"/>
    <b v="0"/>
    <n v="6"/>
    <b v="0"/>
    <s v="film &amp; video/drama"/>
    <n v="1.116E-2"/>
    <n v="46.5"/>
    <x v="0"/>
    <x v="3"/>
  </r>
  <r>
    <x v="2"/>
    <x v="0"/>
    <s v="USD"/>
    <n v="1472698702"/>
    <n v="1470106702"/>
    <b v="0"/>
    <n v="0"/>
    <b v="0"/>
    <s v="film &amp; video/drama"/>
    <n v="0"/>
    <n v="0"/>
    <x v="0"/>
    <x v="3"/>
  </r>
  <r>
    <x v="2"/>
    <x v="0"/>
    <s v="USD"/>
    <n v="1410746403"/>
    <n v="1408154403"/>
    <b v="0"/>
    <n v="18"/>
    <b v="0"/>
    <s v="film &amp; video/drama"/>
    <n v="0.26192500000000002"/>
    <n v="87.308000000000007"/>
    <x v="0"/>
    <x v="3"/>
  </r>
  <r>
    <x v="2"/>
    <x v="0"/>
    <s v="USD"/>
    <n v="1423424329"/>
    <n v="1421696329"/>
    <b v="0"/>
    <n v="7"/>
    <b v="0"/>
    <s v="film &amp; video/drama"/>
    <n v="0.58461538461538465"/>
    <n v="54.286000000000001"/>
    <x v="0"/>
    <x v="3"/>
  </r>
  <r>
    <x v="2"/>
    <x v="0"/>
    <s v="USD"/>
    <n v="1444337940"/>
    <n v="1441750564"/>
    <b v="0"/>
    <n v="0"/>
    <b v="0"/>
    <s v="film &amp; video/drama"/>
    <n v="0"/>
    <n v="0"/>
    <x v="0"/>
    <x v="3"/>
  </r>
  <r>
    <x v="2"/>
    <x v="1"/>
    <s v="GBP"/>
    <n v="1422562864"/>
    <n v="1417378864"/>
    <b v="0"/>
    <n v="8"/>
    <b v="0"/>
    <s v="film &amp; video/drama"/>
    <n v="0.2984"/>
    <n v="93.25"/>
    <x v="0"/>
    <x v="3"/>
  </r>
  <r>
    <x v="2"/>
    <x v="2"/>
    <s v="AUD"/>
    <n v="1470319203"/>
    <n v="1467727203"/>
    <b v="0"/>
    <n v="1293"/>
    <b v="0"/>
    <s v="film &amp; video/drama"/>
    <n v="0.50721666666666665"/>
    <n v="117.684"/>
    <x v="0"/>
    <x v="3"/>
  </r>
  <r>
    <x v="2"/>
    <x v="0"/>
    <s v="USD"/>
    <n v="1444144222"/>
    <n v="1441120222"/>
    <b v="0"/>
    <n v="17"/>
    <b v="0"/>
    <s v="film &amp; video/drama"/>
    <n v="0.16250000000000001"/>
    <n v="76.471000000000004"/>
    <x v="0"/>
    <x v="3"/>
  </r>
  <r>
    <x v="2"/>
    <x v="0"/>
    <s v="USD"/>
    <n v="1470441983"/>
    <n v="1468627583"/>
    <b v="0"/>
    <n v="0"/>
    <b v="0"/>
    <s v="film &amp; video/drama"/>
    <n v="0"/>
    <n v="0"/>
    <x v="0"/>
    <x v="3"/>
  </r>
  <r>
    <x v="2"/>
    <x v="5"/>
    <s v="CAD"/>
    <n v="1420346638"/>
    <n v="1417754638"/>
    <b v="0"/>
    <n v="13"/>
    <b v="0"/>
    <s v="film &amp; video/drama"/>
    <n v="0.15214285714285714"/>
    <n v="163.846"/>
    <x v="0"/>
    <x v="3"/>
  </r>
  <r>
    <x v="2"/>
    <x v="2"/>
    <s v="AUD"/>
    <n v="1418719967"/>
    <n v="1416127967"/>
    <b v="0"/>
    <n v="0"/>
    <b v="0"/>
    <s v="film &amp; video/drama"/>
    <n v="0"/>
    <n v="0"/>
    <x v="0"/>
    <x v="3"/>
  </r>
  <r>
    <x v="2"/>
    <x v="0"/>
    <s v="USD"/>
    <n v="1436566135"/>
    <n v="1433974135"/>
    <b v="0"/>
    <n v="0"/>
    <b v="0"/>
    <s v="film &amp; video/drama"/>
    <n v="0"/>
    <n v="0"/>
    <x v="0"/>
    <x v="3"/>
  </r>
  <r>
    <x v="2"/>
    <x v="0"/>
    <s v="USD"/>
    <n v="1443675600"/>
    <n v="1441157592"/>
    <b v="0"/>
    <n v="33"/>
    <b v="0"/>
    <s v="film &amp; video/drama"/>
    <n v="0.2525"/>
    <n v="91.817999999999998"/>
    <x v="0"/>
    <x v="3"/>
  </r>
  <r>
    <x v="2"/>
    <x v="0"/>
    <s v="USD"/>
    <n v="1442634617"/>
    <n v="1440042617"/>
    <b v="0"/>
    <n v="12"/>
    <b v="0"/>
    <s v="film &amp; video/drama"/>
    <n v="0.44600000000000001"/>
    <n v="185.833"/>
    <x v="0"/>
    <x v="3"/>
  </r>
  <r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"/>
    <x v="0"/>
    <s v="USD"/>
    <n v="1429740037"/>
    <n v="1425423637"/>
    <b v="0"/>
    <n v="84"/>
    <b v="0"/>
    <s v="film &amp; video/drama"/>
    <n v="0.55698440000000005"/>
    <n v="331.53800000000001"/>
    <x v="0"/>
    <x v="3"/>
  </r>
  <r>
    <x v="2"/>
    <x v="11"/>
    <s v="SEK"/>
    <n v="1419780149"/>
    <n v="1417101749"/>
    <b v="0"/>
    <n v="38"/>
    <b v="0"/>
    <s v="film &amp; video/drama"/>
    <n v="0.11942999999999999"/>
    <n v="314.28899999999999"/>
    <x v="0"/>
    <x v="3"/>
  </r>
  <r>
    <x v="2"/>
    <x v="0"/>
    <s v="USD"/>
    <n v="1431702289"/>
    <n v="1426518289"/>
    <b v="0"/>
    <n v="1"/>
    <b v="0"/>
    <s v="film &amp; video/drama"/>
    <n v="0.02"/>
    <n v="100"/>
    <x v="0"/>
    <x v="3"/>
  </r>
  <r>
    <x v="2"/>
    <x v="0"/>
    <s v="USD"/>
    <n v="1459493940"/>
    <n v="1456732225"/>
    <b v="0"/>
    <n v="76"/>
    <b v="0"/>
    <s v="film &amp; video/drama"/>
    <n v="0.17630000000000001"/>
    <n v="115.98699999999999"/>
    <x v="0"/>
    <x v="3"/>
  </r>
  <r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"/>
    <x v="0"/>
    <s v="USD"/>
    <n v="1427569564"/>
    <n v="1422389164"/>
    <b v="0"/>
    <n v="0"/>
    <b v="0"/>
    <s v="film &amp; video/drama"/>
    <n v="0"/>
    <n v="0"/>
    <x v="0"/>
    <x v="3"/>
  </r>
  <r>
    <x v="2"/>
    <x v="0"/>
    <s v="USD"/>
    <n v="1427423940"/>
    <n v="1422383318"/>
    <b v="0"/>
    <n v="2"/>
    <b v="0"/>
    <s v="film &amp; video/drama"/>
    <n v="0.13"/>
    <n v="65"/>
    <x v="0"/>
    <x v="3"/>
  </r>
  <r>
    <x v="2"/>
    <x v="0"/>
    <s v="USD"/>
    <n v="1463879100"/>
    <n v="1461287350"/>
    <b v="0"/>
    <n v="0"/>
    <b v="0"/>
    <s v="film &amp; video/drama"/>
    <n v="0"/>
    <n v="0"/>
    <x v="0"/>
    <x v="3"/>
  </r>
  <r>
    <x v="2"/>
    <x v="2"/>
    <s v="AUD"/>
    <n v="1436506726"/>
    <n v="1431322726"/>
    <b v="0"/>
    <n v="0"/>
    <b v="0"/>
    <s v="film &amp; video/drama"/>
    <n v="0"/>
    <n v="0"/>
    <x v="0"/>
    <x v="3"/>
  </r>
  <r>
    <x v="2"/>
    <x v="0"/>
    <s v="USD"/>
    <n v="1460153054"/>
    <n v="1457564654"/>
    <b v="0"/>
    <n v="0"/>
    <b v="0"/>
    <s v="film &amp; video/drama"/>
    <n v="0"/>
    <n v="0"/>
    <x v="0"/>
    <x v="3"/>
  </r>
  <r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"/>
    <x v="0"/>
    <s v="USD"/>
    <n v="1436477241"/>
    <n v="1433885241"/>
    <b v="0"/>
    <n v="0"/>
    <b v="0"/>
    <s v="film &amp; video/drama"/>
    <n v="0"/>
    <n v="0"/>
    <x v="0"/>
    <x v="3"/>
  </r>
  <r>
    <x v="2"/>
    <x v="1"/>
    <s v="GBP"/>
    <n v="1433176105"/>
    <n v="1427992105"/>
    <b v="0"/>
    <n v="0"/>
    <b v="0"/>
    <s v="film &amp; video/drama"/>
    <n v="0"/>
    <n v="0"/>
    <x v="0"/>
    <x v="3"/>
  </r>
  <r>
    <x v="2"/>
    <x v="12"/>
    <s v="EUR"/>
    <n v="1455402297"/>
    <n v="1452810297"/>
    <b v="0"/>
    <n v="0"/>
    <b v="0"/>
    <s v="film &amp; video/drama"/>
    <n v="0"/>
    <n v="0"/>
    <x v="0"/>
    <x v="3"/>
  </r>
  <r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"/>
    <x v="0"/>
    <s v="USD"/>
    <n v="1451775651"/>
    <n v="1449183651"/>
    <b v="0"/>
    <n v="0"/>
    <b v="0"/>
    <s v="film &amp; video/drama"/>
    <n v="0"/>
    <n v="0"/>
    <x v="0"/>
    <x v="3"/>
  </r>
  <r>
    <x v="2"/>
    <x v="1"/>
    <s v="GBP"/>
    <n v="1425066546"/>
    <n v="1422474546"/>
    <b v="0"/>
    <n v="7"/>
    <b v="0"/>
    <s v="film &amp; video/drama"/>
    <n v="2.75E-2"/>
    <n v="15.714"/>
    <x v="0"/>
    <x v="3"/>
  </r>
  <r>
    <x v="2"/>
    <x v="0"/>
    <s v="USD"/>
    <n v="1475185972"/>
    <n v="1472593972"/>
    <b v="0"/>
    <n v="0"/>
    <b v="0"/>
    <s v="film &amp; video/drama"/>
    <n v="0"/>
    <n v="0"/>
    <x v="0"/>
    <x v="3"/>
  </r>
  <r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"/>
    <x v="0"/>
    <s v="USD"/>
    <n v="1436478497"/>
    <n v="1433886497"/>
    <b v="0"/>
    <n v="0"/>
    <b v="0"/>
    <s v="film &amp; video/drama"/>
    <n v="0"/>
    <n v="0"/>
    <x v="0"/>
    <x v="3"/>
  </r>
  <r>
    <x v="2"/>
    <x v="0"/>
    <s v="USD"/>
    <n v="1451952000"/>
    <n v="1447380099"/>
    <b v="0"/>
    <n v="0"/>
    <b v="0"/>
    <s v="film &amp; video/drama"/>
    <n v="0"/>
    <n v="0"/>
    <x v="0"/>
    <x v="3"/>
  </r>
  <r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"/>
    <x v="0"/>
    <s v="USD"/>
    <n v="1483088400"/>
    <n v="1481324760"/>
    <b v="0"/>
    <n v="0"/>
    <b v="0"/>
    <s v="film &amp; video/drama"/>
    <n v="0"/>
    <n v="0"/>
    <x v="0"/>
    <x v="3"/>
  </r>
  <r>
    <x v="2"/>
    <x v="2"/>
    <s v="AUD"/>
    <n v="1446984000"/>
    <n v="1445308730"/>
    <b v="0"/>
    <n v="5"/>
    <b v="0"/>
    <s v="film &amp; video/drama"/>
    <n v="0.25"/>
    <n v="50"/>
    <x v="0"/>
    <x v="3"/>
  </r>
  <r>
    <x v="0"/>
    <x v="0"/>
    <s v="USD"/>
    <n v="1367773211"/>
    <n v="1363885211"/>
    <b v="1"/>
    <n v="137"/>
    <b v="1"/>
    <s v="film &amp; video/documentary"/>
    <n v="1.0763413333333334"/>
    <n v="117.848"/>
    <x v="0"/>
    <x v="4"/>
  </r>
  <r>
    <x v="0"/>
    <x v="0"/>
    <s v="USD"/>
    <n v="1419180304"/>
    <n v="1415292304"/>
    <b v="1"/>
    <n v="376"/>
    <b v="1"/>
    <s v="film &amp; video/documentary"/>
    <n v="1.1263736263736264"/>
    <n v="109.04300000000001"/>
    <x v="0"/>
    <x v="4"/>
  </r>
  <r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x v="0"/>
    <x v="0"/>
    <s v="USD"/>
    <n v="1393031304"/>
    <n v="1390439304"/>
    <b v="1"/>
    <n v="328"/>
    <b v="1"/>
    <s v="film &amp; video/documentary"/>
    <n v="1.0259199999999999"/>
    <n v="78.194999999999993"/>
    <x v="0"/>
    <x v="4"/>
  </r>
  <r>
    <x v="0"/>
    <x v="0"/>
    <s v="USD"/>
    <n v="1268723160"/>
    <n v="1265269559"/>
    <b v="1"/>
    <n v="84"/>
    <b v="1"/>
    <s v="film &amp; video/documentary"/>
    <n v="1.1375714285714287"/>
    <n v="47.399000000000001"/>
    <x v="0"/>
    <x v="4"/>
  </r>
  <r>
    <x v="0"/>
    <x v="0"/>
    <s v="USD"/>
    <n v="1345079785"/>
    <n v="1342487785"/>
    <b v="1"/>
    <n v="96"/>
    <b v="1"/>
    <s v="film &amp; video/documentary"/>
    <n v="1.0371999999999999"/>
    <n v="54.021000000000001"/>
    <x v="0"/>
    <x v="4"/>
  </r>
  <r>
    <x v="0"/>
    <x v="0"/>
    <s v="USD"/>
    <n v="1292665405"/>
    <n v="1288341805"/>
    <b v="1"/>
    <n v="223"/>
    <b v="1"/>
    <s v="film &amp; video/documentary"/>
    <n v="3.0546000000000002"/>
    <n v="68.489000000000004"/>
    <x v="0"/>
    <x v="4"/>
  </r>
  <r>
    <x v="0"/>
    <x v="0"/>
    <s v="USD"/>
    <n v="1287200340"/>
    <n v="1284042614"/>
    <b v="1"/>
    <n v="62"/>
    <b v="1"/>
    <s v="film &amp; video/documentary"/>
    <n v="1.341"/>
    <n v="108.145"/>
    <x v="0"/>
    <x v="4"/>
  </r>
  <r>
    <x v="0"/>
    <x v="0"/>
    <s v="USD"/>
    <n v="1325961309"/>
    <n v="1322073309"/>
    <b v="1"/>
    <n v="146"/>
    <b v="1"/>
    <s v="film &amp; video/documentary"/>
    <n v="1.0133294117647058"/>
    <n v="589.952"/>
    <x v="0"/>
    <x v="4"/>
  </r>
  <r>
    <x v="0"/>
    <x v="0"/>
    <s v="USD"/>
    <n v="1282498800"/>
    <n v="1275603020"/>
    <b v="1"/>
    <n v="235"/>
    <b v="1"/>
    <s v="film &amp; video/documentary"/>
    <n v="1.1292"/>
    <n v="48.051000000000002"/>
    <x v="0"/>
    <x v="4"/>
  </r>
  <r>
    <x v="0"/>
    <x v="0"/>
    <s v="USD"/>
    <n v="1370525691"/>
    <n v="1367933691"/>
    <b v="1"/>
    <n v="437"/>
    <b v="1"/>
    <s v="film &amp; video/documentary"/>
    <n v="1.0558333333333334"/>
    <n v="72.483000000000004"/>
    <x v="0"/>
    <x v="4"/>
  </r>
  <r>
    <x v="0"/>
    <x v="0"/>
    <s v="USD"/>
    <n v="1337194800"/>
    <n v="1334429646"/>
    <b v="1"/>
    <n v="77"/>
    <b v="1"/>
    <s v="film &amp; video/documentary"/>
    <n v="1.2557142857142858"/>
    <n v="57.078000000000003"/>
    <x v="0"/>
    <x v="4"/>
  </r>
  <r>
    <x v="0"/>
    <x v="0"/>
    <s v="USD"/>
    <n v="1275364740"/>
    <n v="1269878058"/>
    <b v="1"/>
    <n v="108"/>
    <b v="1"/>
    <s v="film &amp; video/documentary"/>
    <n v="1.8455999999999999"/>
    <n v="85.444000000000003"/>
    <x v="0"/>
    <x v="4"/>
  </r>
  <r>
    <x v="0"/>
    <x v="0"/>
    <s v="USD"/>
    <n v="1329320235"/>
    <n v="1326728235"/>
    <b v="1"/>
    <n v="7"/>
    <b v="1"/>
    <s v="film &amp; video/documentary"/>
    <n v="1.0073333333333334"/>
    <n v="215.857"/>
    <x v="0"/>
    <x v="4"/>
  </r>
  <r>
    <x v="0"/>
    <x v="0"/>
    <s v="USD"/>
    <n v="1445047200"/>
    <n v="1442443910"/>
    <b v="1"/>
    <n v="314"/>
    <b v="1"/>
    <s v="film &amp; video/documentary"/>
    <n v="1.1694724999999999"/>
    <n v="89.385999999999996"/>
    <x v="0"/>
    <x v="4"/>
  </r>
  <r>
    <x v="0"/>
    <x v="0"/>
    <s v="USD"/>
    <n v="1300275482"/>
    <n v="1297687082"/>
    <b v="1"/>
    <n v="188"/>
    <b v="1"/>
    <s v="film &amp; video/documentary"/>
    <n v="1.0673325"/>
    <n v="45.417999999999999"/>
    <x v="0"/>
    <x v="4"/>
  </r>
  <r>
    <x v="0"/>
    <x v="0"/>
    <s v="USD"/>
    <n v="1363458467"/>
    <n v="1360866467"/>
    <b v="1"/>
    <n v="275"/>
    <b v="1"/>
    <s v="film &amp; video/documentary"/>
    <n v="1.391"/>
    <n v="65.756"/>
    <x v="0"/>
    <x v="4"/>
  </r>
  <r>
    <x v="0"/>
    <x v="0"/>
    <s v="USD"/>
    <n v="1463670162"/>
    <n v="1461078162"/>
    <b v="1"/>
    <n v="560"/>
    <b v="1"/>
    <s v="film &amp; video/documentary"/>
    <n v="1.0672648571428571"/>
    <n v="66.703999999999994"/>
    <x v="0"/>
    <x v="4"/>
  </r>
  <r>
    <x v="0"/>
    <x v="0"/>
    <s v="USD"/>
    <n v="1308359666"/>
    <n v="1305767666"/>
    <b v="1"/>
    <n v="688"/>
    <b v="1"/>
    <s v="film &amp; video/documentary"/>
    <n v="1.9114"/>
    <n v="83.346000000000004"/>
    <x v="0"/>
    <x v="4"/>
  </r>
  <r>
    <x v="0"/>
    <x v="0"/>
    <s v="USD"/>
    <n v="1428514969"/>
    <n v="1425922969"/>
    <b v="1"/>
    <n v="942"/>
    <b v="1"/>
    <s v="film &amp; video/documentary"/>
    <n v="1.3193789333333332"/>
    <n v="105.04600000000001"/>
    <x v="0"/>
    <x v="4"/>
  </r>
  <r>
    <x v="0"/>
    <x v="0"/>
    <s v="USD"/>
    <n v="1279360740"/>
    <n v="1275415679"/>
    <b v="1"/>
    <n v="88"/>
    <b v="1"/>
    <s v="film &amp; video/documentary"/>
    <n v="1.0640000000000001"/>
    <n v="120.90900000000001"/>
    <x v="0"/>
    <x v="4"/>
  </r>
  <r>
    <x v="0"/>
    <x v="0"/>
    <s v="USD"/>
    <n v="1339080900"/>
    <n v="1334783704"/>
    <b v="1"/>
    <n v="220"/>
    <b v="1"/>
    <s v="film &amp; video/documentary"/>
    <n v="1.0740000000000001"/>
    <n v="97.635999999999996"/>
    <x v="0"/>
    <x v="4"/>
  </r>
  <r>
    <x v="0"/>
    <x v="0"/>
    <s v="USD"/>
    <n v="1298699828"/>
    <n v="1294811828"/>
    <b v="1"/>
    <n v="145"/>
    <b v="1"/>
    <s v="film &amp; video/documentary"/>
    <n v="2.4"/>
    <n v="41.378999999999998"/>
    <x v="0"/>
    <x v="4"/>
  </r>
  <r>
    <x v="0"/>
    <x v="0"/>
    <s v="USD"/>
    <n v="1348786494"/>
    <n v="1346194494"/>
    <b v="1"/>
    <n v="963"/>
    <b v="1"/>
    <s v="film &amp; video/documentary"/>
    <n v="1.1808107999999999"/>
    <n v="30.654"/>
    <x v="0"/>
    <x v="4"/>
  </r>
  <r>
    <x v="0"/>
    <x v="0"/>
    <s v="USD"/>
    <n v="1336747995"/>
    <n v="1334155995"/>
    <b v="1"/>
    <n v="91"/>
    <b v="1"/>
    <s v="film &amp; video/documentary"/>
    <n v="1.1819999999999999"/>
    <n v="64.944999999999993"/>
    <x v="0"/>
    <x v="4"/>
  </r>
  <r>
    <x v="0"/>
    <x v="0"/>
    <s v="USD"/>
    <n v="1273522560"/>
    <n v="1269928430"/>
    <b v="1"/>
    <n v="58"/>
    <b v="1"/>
    <s v="film &amp; video/documentary"/>
    <n v="1.111"/>
    <n v="95.775999999999996"/>
    <x v="0"/>
    <x v="4"/>
  </r>
  <r>
    <x v="0"/>
    <x v="0"/>
    <s v="USD"/>
    <n v="1271994660"/>
    <n v="1264565507"/>
    <b v="1"/>
    <n v="36"/>
    <b v="1"/>
    <s v="film &amp; video/documentary"/>
    <n v="1.4550000000000001"/>
    <n v="40.417000000000002"/>
    <x v="0"/>
    <x v="4"/>
  </r>
  <r>
    <x v="0"/>
    <x v="1"/>
    <s v="GBP"/>
    <n v="1403693499"/>
    <n v="1401101499"/>
    <b v="1"/>
    <n v="165"/>
    <b v="1"/>
    <s v="film &amp; video/documentary"/>
    <n v="1.3162883248730965"/>
    <n v="78.578000000000003"/>
    <x v="0"/>
    <x v="4"/>
  </r>
  <r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x v="0"/>
    <x v="2"/>
    <s v="AUD"/>
    <n v="1487738622"/>
    <n v="1485146622"/>
    <b v="1"/>
    <n v="1596"/>
    <b v="1"/>
    <s v="film &amp; video/documentary"/>
    <n v="1.4723377"/>
    <n v="92.251999999999995"/>
    <x v="0"/>
    <x v="4"/>
  </r>
  <r>
    <x v="0"/>
    <x v="0"/>
    <s v="USD"/>
    <n v="1306296000"/>
    <n v="1301950070"/>
    <b v="1"/>
    <n v="61"/>
    <b v="1"/>
    <s v="film &amp; video/documentary"/>
    <n v="1.5260869565217392"/>
    <n v="57.540999999999997"/>
    <x v="0"/>
    <x v="4"/>
  </r>
  <r>
    <x v="0"/>
    <x v="0"/>
    <s v="USD"/>
    <n v="1388649600"/>
    <n v="1386123861"/>
    <b v="1"/>
    <n v="287"/>
    <b v="1"/>
    <s v="film &amp; video/documentary"/>
    <n v="1.0468"/>
    <n v="109.422"/>
    <x v="0"/>
    <x v="4"/>
  </r>
  <r>
    <x v="0"/>
    <x v="0"/>
    <s v="USD"/>
    <n v="1272480540"/>
    <n v="1267220191"/>
    <b v="1"/>
    <n v="65"/>
    <b v="1"/>
    <s v="film &amp; video/documentary"/>
    <n v="1.7743366666666667"/>
    <n v="81.891999999999996"/>
    <x v="0"/>
    <x v="4"/>
  </r>
  <r>
    <x v="0"/>
    <x v="0"/>
    <s v="USD"/>
    <n v="1309694266"/>
    <n v="1307102266"/>
    <b v="1"/>
    <n v="118"/>
    <b v="1"/>
    <s v="film &amp; video/documentary"/>
    <n v="1.077758"/>
    <n v="45.667999999999999"/>
    <x v="0"/>
    <x v="4"/>
  </r>
  <r>
    <x v="0"/>
    <x v="0"/>
    <s v="USD"/>
    <n v="1333609140"/>
    <n v="1330638829"/>
    <b v="1"/>
    <n v="113"/>
    <b v="1"/>
    <s v="film &amp; video/documentary"/>
    <n v="1.56"/>
    <n v="55.220999999999997"/>
    <x v="0"/>
    <x v="4"/>
  </r>
  <r>
    <x v="0"/>
    <x v="0"/>
    <s v="USD"/>
    <n v="1352511966"/>
    <n v="1349916366"/>
    <b v="1"/>
    <n v="332"/>
    <b v="1"/>
    <s v="film &amp; video/documentary"/>
    <n v="1.08395"/>
    <n v="65.298000000000002"/>
    <x v="0"/>
    <x v="4"/>
  </r>
  <r>
    <x v="0"/>
    <x v="0"/>
    <s v="USD"/>
    <n v="1335574674"/>
    <n v="1330394274"/>
    <b v="1"/>
    <n v="62"/>
    <b v="1"/>
    <s v="film &amp; video/documentary"/>
    <n v="1.476"/>
    <n v="95.225999999999999"/>
    <x v="0"/>
    <x v="4"/>
  </r>
  <r>
    <x v="0"/>
    <x v="0"/>
    <s v="USD"/>
    <n v="1432416219"/>
    <n v="1429824219"/>
    <b v="1"/>
    <n v="951"/>
    <b v="1"/>
    <s v="film &amp; video/documentary"/>
    <n v="1.1038153846153846"/>
    <n v="75.444999999999993"/>
    <x v="0"/>
    <x v="4"/>
  </r>
  <r>
    <x v="0"/>
    <x v="0"/>
    <s v="USD"/>
    <n v="1350003539"/>
    <n v="1347411539"/>
    <b v="1"/>
    <n v="415"/>
    <b v="1"/>
    <s v="film &amp; video/documentary"/>
    <n v="1.5034814814814814"/>
    <n v="97.816999999999993"/>
    <x v="0"/>
    <x v="4"/>
  </r>
  <r>
    <x v="0"/>
    <x v="0"/>
    <s v="USD"/>
    <n v="1488160860"/>
    <n v="1485237096"/>
    <b v="1"/>
    <n v="305"/>
    <b v="1"/>
    <s v="film &amp; video/documentary"/>
    <n v="1.5731829411764706"/>
    <n v="87.686000000000007"/>
    <x v="0"/>
    <x v="4"/>
  </r>
  <r>
    <x v="0"/>
    <x v="0"/>
    <s v="USD"/>
    <n v="1401459035"/>
    <n v="1397571035"/>
    <b v="1"/>
    <n v="2139"/>
    <b v="1"/>
    <s v="film &amp; video/documentary"/>
    <n v="1.5614399999999999"/>
    <n v="54.749000000000002"/>
    <x v="0"/>
    <x v="4"/>
  </r>
  <r>
    <x v="0"/>
    <x v="0"/>
    <s v="USD"/>
    <n v="1249932360"/>
    <n v="1242532513"/>
    <b v="1"/>
    <n v="79"/>
    <b v="1"/>
    <s v="film &amp; video/documentary"/>
    <n v="1.2058763636363636"/>
    <n v="83.953000000000003"/>
    <x v="0"/>
    <x v="4"/>
  </r>
  <r>
    <x v="0"/>
    <x v="0"/>
    <s v="USD"/>
    <n v="1266876000"/>
    <n v="1263679492"/>
    <b v="1"/>
    <n v="179"/>
    <b v="1"/>
    <s v="film &amp; video/documentary"/>
    <n v="1.0118888888888888"/>
    <n v="254.38499999999999"/>
    <x v="0"/>
    <x v="4"/>
  </r>
  <r>
    <x v="0"/>
    <x v="0"/>
    <s v="USD"/>
    <n v="1306904340"/>
    <n v="1305219744"/>
    <b v="1"/>
    <n v="202"/>
    <b v="1"/>
    <s v="film &amp; video/documentary"/>
    <n v="1.142725"/>
    <n v="101.827"/>
    <x v="0"/>
    <x v="4"/>
  </r>
  <r>
    <x v="0"/>
    <x v="0"/>
    <s v="USD"/>
    <n v="1327167780"/>
    <n v="1325007780"/>
    <b v="1"/>
    <n v="760"/>
    <b v="1"/>
    <s v="film &amp; video/documentary"/>
    <n v="1.0462615"/>
    <n v="55.066000000000003"/>
    <x v="0"/>
    <x v="4"/>
  </r>
  <r>
    <x v="0"/>
    <x v="0"/>
    <s v="USD"/>
    <n v="1379614128"/>
    <n v="1377022128"/>
    <b v="1"/>
    <n v="563"/>
    <b v="1"/>
    <s v="film &amp; video/documentary"/>
    <n v="2.2882507142857142"/>
    <n v="56.901000000000003"/>
    <x v="0"/>
    <x v="4"/>
  </r>
  <r>
    <x v="0"/>
    <x v="0"/>
    <s v="USD"/>
    <n v="1364236524"/>
    <n v="1360352124"/>
    <b v="1"/>
    <n v="135"/>
    <b v="1"/>
    <s v="film &amp; video/documentary"/>
    <n v="1.0915333333333332"/>
    <n v="121.28100000000001"/>
    <x v="0"/>
    <x v="4"/>
  </r>
  <r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x v="0"/>
    <x v="0"/>
    <s v="USD"/>
    <n v="1340683393"/>
    <n v="1337659393"/>
    <b v="1"/>
    <n v="447"/>
    <b v="1"/>
    <s v="film &amp; video/documentary"/>
    <n v="1.0321061999999999"/>
    <n v="115.44799999999999"/>
    <x v="0"/>
    <x v="4"/>
  </r>
  <r>
    <x v="0"/>
    <x v="1"/>
    <s v="GBP"/>
    <n v="1383389834"/>
    <n v="1380797834"/>
    <b v="1"/>
    <n v="232"/>
    <b v="1"/>
    <s v="film &amp; video/documentary"/>
    <n v="1.0482"/>
    <n v="67.772000000000006"/>
    <x v="0"/>
    <x v="4"/>
  </r>
  <r>
    <x v="0"/>
    <x v="0"/>
    <s v="USD"/>
    <n v="1296633540"/>
    <n v="1292316697"/>
    <b v="1"/>
    <n v="168"/>
    <b v="1"/>
    <s v="film &amp; video/documentary"/>
    <n v="1.0668444444444445"/>
    <n v="28.576000000000001"/>
    <x v="0"/>
    <x v="4"/>
  </r>
  <r>
    <x v="0"/>
    <x v="0"/>
    <s v="USD"/>
    <n v="1367366460"/>
    <n v="1365791246"/>
    <b v="1"/>
    <n v="128"/>
    <b v="1"/>
    <s v="film &amp; video/documentary"/>
    <n v="1.2001999999999999"/>
    <n v="46.883000000000003"/>
    <x v="0"/>
    <x v="4"/>
  </r>
  <r>
    <x v="0"/>
    <x v="0"/>
    <s v="USD"/>
    <n v="1319860740"/>
    <n v="1317064599"/>
    <b v="1"/>
    <n v="493"/>
    <b v="1"/>
    <s v="film &amp; video/documentary"/>
    <n v="1.0150693333333334"/>
    <n v="154.422"/>
    <x v="0"/>
    <x v="4"/>
  </r>
  <r>
    <x v="0"/>
    <x v="0"/>
    <s v="USD"/>
    <n v="1398009714"/>
    <n v="1395417714"/>
    <b v="1"/>
    <n v="131"/>
    <b v="1"/>
    <s v="film &amp; video/documentary"/>
    <n v="1.0138461538461538"/>
    <n v="201.221"/>
    <x v="0"/>
    <x v="4"/>
  </r>
  <r>
    <x v="0"/>
    <x v="0"/>
    <s v="USD"/>
    <n v="1279555200"/>
    <n v="1276480894"/>
    <b v="1"/>
    <n v="50"/>
    <b v="1"/>
    <s v="film &amp; video/documentary"/>
    <n v="1"/>
    <n v="100"/>
    <x v="0"/>
    <x v="4"/>
  </r>
  <r>
    <x v="0"/>
    <x v="0"/>
    <s v="USD"/>
    <n v="1383264000"/>
    <n v="1378080409"/>
    <b v="1"/>
    <n v="665"/>
    <b v="1"/>
    <s v="film &amp; video/documentary"/>
    <n v="1.3310911999999999"/>
    <n v="100.08199999999999"/>
    <x v="0"/>
    <x v="4"/>
  </r>
  <r>
    <x v="0"/>
    <x v="0"/>
    <s v="USD"/>
    <n v="1347017083"/>
    <n v="1344857083"/>
    <b v="1"/>
    <n v="129"/>
    <b v="1"/>
    <s v="film &amp; video/documentary"/>
    <n v="1.187262"/>
    <n v="230.09"/>
    <x v="0"/>
    <x v="4"/>
  </r>
  <r>
    <x v="0"/>
    <x v="0"/>
    <s v="USD"/>
    <n v="1430452740"/>
    <n v="1427390901"/>
    <b v="1"/>
    <n v="142"/>
    <b v="1"/>
    <s v="film &amp; video/documentary"/>
    <n v="1.0064"/>
    <n v="141.74600000000001"/>
    <x v="0"/>
    <x v="4"/>
  </r>
  <r>
    <x v="0"/>
    <x v="0"/>
    <s v="USD"/>
    <n v="1399669200"/>
    <n v="1394536048"/>
    <b v="1"/>
    <n v="2436"/>
    <b v="1"/>
    <s v="film &amp; video/documentary"/>
    <n v="1.089324126984127"/>
    <n v="56.344000000000001"/>
    <x v="0"/>
    <x v="4"/>
  </r>
  <r>
    <x v="0"/>
    <x v="0"/>
    <s v="USD"/>
    <n v="1289975060"/>
    <n v="1287379460"/>
    <b v="1"/>
    <n v="244"/>
    <b v="1"/>
    <s v="film &amp; video/documentary"/>
    <n v="1.789525"/>
    <n v="73.340999999999994"/>
    <x v="0"/>
    <x v="4"/>
  </r>
  <r>
    <x v="0"/>
    <x v="0"/>
    <s v="USD"/>
    <n v="1303686138"/>
    <n v="1301007738"/>
    <b v="1"/>
    <n v="298"/>
    <b v="1"/>
    <s v="film &amp; video/documentary"/>
    <n v="1.0172264"/>
    <n v="85.337999999999994"/>
    <x v="0"/>
    <x v="4"/>
  </r>
  <r>
    <x v="0"/>
    <x v="0"/>
    <s v="USD"/>
    <n v="1363711335"/>
    <n v="1360258935"/>
    <b v="1"/>
    <n v="251"/>
    <b v="1"/>
    <s v="film &amp; video/documentary"/>
    <n v="1.1873499999999999"/>
    <n v="61.496000000000002"/>
    <x v="0"/>
    <x v="4"/>
  </r>
  <r>
    <x v="0"/>
    <x v="0"/>
    <s v="USD"/>
    <n v="1330115638"/>
    <n v="1327523638"/>
    <b v="1"/>
    <n v="108"/>
    <b v="1"/>
    <s v="film &amp; video/documentary"/>
    <n v="1.0045999999999999"/>
    <n v="93.019000000000005"/>
    <x v="0"/>
    <x v="4"/>
  </r>
  <r>
    <x v="0"/>
    <x v="0"/>
    <s v="USD"/>
    <n v="1338601346"/>
    <n v="1336009346"/>
    <b v="1"/>
    <n v="82"/>
    <b v="1"/>
    <s v="film &amp; video/documentary"/>
    <n v="1.3746666666666667"/>
    <n v="50.292999999999999"/>
    <x v="0"/>
    <x v="4"/>
  </r>
  <r>
    <x v="0"/>
    <x v="0"/>
    <s v="USD"/>
    <n v="1346464800"/>
    <n v="1343096197"/>
    <b v="1"/>
    <n v="74"/>
    <b v="1"/>
    <s v="film &amp; video/documentary"/>
    <n v="2.3164705882352941"/>
    <n v="106.432"/>
    <x v="0"/>
    <x v="4"/>
  </r>
  <r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x v="0"/>
    <x v="0"/>
    <s v="USD"/>
    <n v="1363806333"/>
    <n v="1362081933"/>
    <b v="1"/>
    <n v="80"/>
    <b v="1"/>
    <s v="film &amp; video/documentary"/>
    <n v="2.9289999999999998"/>
    <n v="36.613"/>
    <x v="0"/>
    <x v="4"/>
  </r>
  <r>
    <x v="0"/>
    <x v="0"/>
    <s v="USD"/>
    <n v="1360276801"/>
    <n v="1357684801"/>
    <b v="1"/>
    <n v="576"/>
    <b v="1"/>
    <s v="film &amp; video/documentary"/>
    <n v="1.1131818181818183"/>
    <n v="42.517000000000003"/>
    <x v="0"/>
    <x v="4"/>
  </r>
  <r>
    <x v="0"/>
    <x v="0"/>
    <s v="USD"/>
    <n v="1299775210"/>
    <n v="1295887210"/>
    <b v="1"/>
    <n v="202"/>
    <b v="1"/>
    <s v="film &amp; video/documentary"/>
    <n v="1.0556666666666668"/>
    <n v="62.713000000000001"/>
    <x v="0"/>
    <x v="4"/>
  </r>
  <r>
    <x v="0"/>
    <x v="0"/>
    <s v="USD"/>
    <n v="1346695334"/>
    <n v="1344880934"/>
    <b v="1"/>
    <n v="238"/>
    <b v="1"/>
    <s v="film &amp; video/documentary"/>
    <n v="1.1894444444444445"/>
    <n v="89.957999999999998"/>
    <x v="0"/>
    <x v="4"/>
  </r>
  <r>
    <x v="0"/>
    <x v="0"/>
    <s v="USD"/>
    <n v="1319076000"/>
    <n v="1317788623"/>
    <b v="1"/>
    <n v="36"/>
    <b v="1"/>
    <s v="film &amp; video/documentary"/>
    <n v="1.04129"/>
    <n v="28.925000000000001"/>
    <x v="0"/>
    <x v="4"/>
  </r>
  <r>
    <x v="0"/>
    <x v="0"/>
    <s v="USD"/>
    <n v="1325404740"/>
    <n v="1321852592"/>
    <b v="1"/>
    <n v="150"/>
    <b v="1"/>
    <s v="film &amp; video/documentary"/>
    <n v="1.0410165"/>
    <n v="138.80199999999999"/>
    <x v="0"/>
    <x v="4"/>
  </r>
  <r>
    <x v="0"/>
    <x v="0"/>
    <s v="USD"/>
    <n v="1365973432"/>
    <n v="1363381432"/>
    <b v="1"/>
    <n v="146"/>
    <b v="1"/>
    <s v="film &amp; video/documentary"/>
    <n v="1.1187499999999999"/>
    <n v="61.301000000000002"/>
    <x v="0"/>
    <x v="4"/>
  </r>
  <r>
    <x v="0"/>
    <x v="0"/>
    <s v="USD"/>
    <n v="1281542340"/>
    <n v="1277702894"/>
    <b v="1"/>
    <n v="222"/>
    <b v="1"/>
    <s v="film &amp; video/documentary"/>
    <n v="1.0473529411764706"/>
    <n v="80.203000000000003"/>
    <x v="0"/>
    <x v="4"/>
  </r>
  <r>
    <x v="0"/>
    <x v="0"/>
    <s v="USD"/>
    <n v="1362167988"/>
    <n v="1359575988"/>
    <b v="1"/>
    <n v="120"/>
    <b v="1"/>
    <s v="film &amp; video/documentary"/>
    <n v="3.8515000000000001"/>
    <n v="32.095999999999997"/>
    <x v="0"/>
    <x v="4"/>
  </r>
  <r>
    <x v="0"/>
    <x v="0"/>
    <s v="USD"/>
    <n v="1345660334"/>
    <n v="1343068334"/>
    <b v="1"/>
    <n v="126"/>
    <b v="1"/>
    <s v="film &amp; video/documentary"/>
    <n v="1.01248"/>
    <n v="200.88900000000001"/>
    <x v="0"/>
    <x v="4"/>
  </r>
  <r>
    <x v="0"/>
    <x v="5"/>
    <s v="CAD"/>
    <n v="1418273940"/>
    <n v="1415398197"/>
    <b v="1"/>
    <n v="158"/>
    <b v="1"/>
    <s v="film &amp; video/documentary"/>
    <n v="1.1377333333333333"/>
    <n v="108.01300000000001"/>
    <x v="0"/>
    <x v="4"/>
  </r>
  <r>
    <x v="0"/>
    <x v="0"/>
    <s v="USD"/>
    <n v="1386778483"/>
    <n v="1384186483"/>
    <b v="1"/>
    <n v="316"/>
    <b v="1"/>
    <s v="film &amp; video/documentary"/>
    <n v="1.0080333333333333"/>
    <n v="95.698999999999998"/>
    <x v="0"/>
    <x v="4"/>
  </r>
  <r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x v="0"/>
    <x v="0"/>
    <s v="USD"/>
    <n v="1265097540"/>
    <n v="1257538029"/>
    <b v="1"/>
    <n v="51"/>
    <b v="1"/>
    <s v="film &amp; video/documentary"/>
    <n v="1.1268"/>
    <n v="110.471"/>
    <x v="0"/>
    <x v="4"/>
  </r>
  <r>
    <x v="0"/>
    <x v="1"/>
    <s v="GBP"/>
    <n v="1450825200"/>
    <n v="1448284433"/>
    <b v="1"/>
    <n v="158"/>
    <b v="1"/>
    <s v="film &amp; video/documentary"/>
    <n v="1.0658000000000001"/>
    <n v="134.911"/>
    <x v="0"/>
    <x v="4"/>
  </r>
  <r>
    <x v="0"/>
    <x v="12"/>
    <s v="EUR"/>
    <n v="1478605386"/>
    <n v="1475577786"/>
    <b v="1"/>
    <n v="337"/>
    <b v="1"/>
    <s v="film &amp; video/documentary"/>
    <n v="1.0266285714285714"/>
    <n v="106.623"/>
    <x v="0"/>
    <x v="4"/>
  </r>
  <r>
    <x v="0"/>
    <x v="0"/>
    <s v="USD"/>
    <n v="1463146848"/>
    <n v="1460554848"/>
    <b v="1"/>
    <n v="186"/>
    <b v="1"/>
    <s v="film &amp; video/documentary"/>
    <n v="1.0791200000000001"/>
    <n v="145.04300000000001"/>
    <x v="0"/>
    <x v="4"/>
  </r>
  <r>
    <x v="0"/>
    <x v="0"/>
    <s v="USD"/>
    <n v="1482307140"/>
    <n v="1479886966"/>
    <b v="1"/>
    <n v="58"/>
    <b v="1"/>
    <s v="film &amp; video/documentary"/>
    <n v="1.2307407407407407"/>
    <n v="114.586"/>
    <x v="0"/>
    <x v="4"/>
  </r>
  <r>
    <x v="0"/>
    <x v="0"/>
    <s v="USD"/>
    <n v="1438441308"/>
    <n v="1435590108"/>
    <b v="1"/>
    <n v="82"/>
    <b v="1"/>
    <s v="film &amp; video/documentary"/>
    <n v="1.016"/>
    <n v="105.31699999999999"/>
    <x v="0"/>
    <x v="4"/>
  </r>
  <r>
    <x v="0"/>
    <x v="0"/>
    <s v="USD"/>
    <n v="1482208233"/>
    <n v="1479184233"/>
    <b v="1"/>
    <n v="736"/>
    <b v="1"/>
    <s v="film &amp; video/documentary"/>
    <n v="1.04396"/>
    <n v="70.921000000000006"/>
    <x v="0"/>
    <x v="4"/>
  </r>
  <r>
    <x v="0"/>
    <x v="0"/>
    <s v="USD"/>
    <n v="1489532220"/>
    <n v="1486625606"/>
    <b v="1"/>
    <n v="1151"/>
    <b v="1"/>
    <s v="film &amp; video/documentary"/>
    <n v="1.1292973333333334"/>
    <n v="147.172"/>
    <x v="0"/>
    <x v="4"/>
  </r>
  <r>
    <x v="0"/>
    <x v="0"/>
    <s v="USD"/>
    <n v="1427011200"/>
    <n v="1424669929"/>
    <b v="1"/>
    <n v="34"/>
    <b v="1"/>
    <s v="film &amp; video/documentary"/>
    <n v="1.3640000000000001"/>
    <n v="160.471"/>
    <x v="0"/>
    <x v="4"/>
  </r>
  <r>
    <x v="0"/>
    <x v="0"/>
    <s v="USD"/>
    <n v="1446350400"/>
    <n v="1443739388"/>
    <b v="1"/>
    <n v="498"/>
    <b v="1"/>
    <s v="film &amp; video/documentary"/>
    <n v="1.036144"/>
    <n v="156.04599999999999"/>
    <x v="0"/>
    <x v="4"/>
  </r>
  <r>
    <x v="0"/>
    <x v="0"/>
    <s v="USD"/>
    <n v="1446868800"/>
    <n v="1444821127"/>
    <b v="1"/>
    <n v="167"/>
    <b v="1"/>
    <s v="film &amp; video/documentary"/>
    <n v="1.0549999999999999"/>
    <n v="63.173999999999999"/>
    <x v="0"/>
    <x v="4"/>
  </r>
  <r>
    <x v="0"/>
    <x v="0"/>
    <s v="USD"/>
    <n v="1368763140"/>
    <n v="1366028563"/>
    <b v="1"/>
    <n v="340"/>
    <b v="1"/>
    <s v="film &amp; video/documentary"/>
    <n v="1.0182857142857142"/>
    <n v="104.824"/>
    <x v="0"/>
    <x v="4"/>
  </r>
  <r>
    <x v="0"/>
    <x v="0"/>
    <s v="USD"/>
    <n v="1466171834"/>
    <n v="1463493434"/>
    <b v="1"/>
    <n v="438"/>
    <b v="1"/>
    <s v="film &amp; video/documentary"/>
    <n v="1.0660499999999999"/>
    <n v="97.355999999999995"/>
    <x v="0"/>
    <x v="4"/>
  </r>
  <r>
    <x v="0"/>
    <x v="0"/>
    <s v="USD"/>
    <n v="1446019200"/>
    <n v="1442420377"/>
    <b v="1"/>
    <n v="555"/>
    <b v="1"/>
    <s v="film &amp; video/documentary"/>
    <n v="1.13015"/>
    <n v="203.631"/>
    <x v="0"/>
    <x v="4"/>
  </r>
  <r>
    <x v="0"/>
    <x v="0"/>
    <s v="USD"/>
    <n v="1460038591"/>
    <n v="1457450191"/>
    <b v="1"/>
    <n v="266"/>
    <b v="1"/>
    <s v="film &amp; video/documentary"/>
    <n v="1.252275"/>
    <n v="188.31200000000001"/>
    <x v="0"/>
    <x v="4"/>
  </r>
  <r>
    <x v="0"/>
    <x v="0"/>
    <s v="USD"/>
    <n v="1431716400"/>
    <n v="1428423757"/>
    <b v="1"/>
    <n v="69"/>
    <b v="1"/>
    <s v="film &amp; video/documentary"/>
    <n v="1.0119"/>
    <n v="146.65199999999999"/>
    <x v="0"/>
    <x v="4"/>
  </r>
  <r>
    <x v="0"/>
    <x v="0"/>
    <s v="USD"/>
    <n v="1431122400"/>
    <n v="1428428515"/>
    <b v="1"/>
    <n v="80"/>
    <b v="1"/>
    <s v="film &amp; video/documentary"/>
    <n v="1.0276470588235294"/>
    <n v="109.188"/>
    <x v="0"/>
    <x v="4"/>
  </r>
  <r>
    <x v="0"/>
    <x v="0"/>
    <s v="USD"/>
    <n v="1447427918"/>
    <n v="1444832318"/>
    <b v="1"/>
    <n v="493"/>
    <b v="1"/>
    <s v="film &amp; video/documentary"/>
    <n v="1.1683911999999999"/>
    <n v="59.249000000000002"/>
    <x v="0"/>
    <x v="4"/>
  </r>
  <r>
    <x v="0"/>
    <x v="0"/>
    <s v="USD"/>
    <n v="1426298708"/>
    <n v="1423710308"/>
    <b v="1"/>
    <n v="31"/>
    <b v="1"/>
    <s v="film &amp; video/documentary"/>
    <n v="1.0116833333333335"/>
    <n v="97.905000000000001"/>
    <x v="0"/>
    <x v="4"/>
  </r>
  <r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x v="0"/>
    <x v="0"/>
    <s v="USD"/>
    <n v="1430331268"/>
    <n v="1427739268"/>
    <b v="1"/>
    <n v="89"/>
    <b v="1"/>
    <s v="film &amp; video/documentary"/>
    <n v="1.0808333333333333"/>
    <n v="72.864999999999995"/>
    <x v="0"/>
    <x v="4"/>
  </r>
  <r>
    <x v="0"/>
    <x v="0"/>
    <s v="USD"/>
    <n v="1489006800"/>
    <n v="1486397007"/>
    <b v="1"/>
    <n v="299"/>
    <b v="1"/>
    <s v="film &amp; video/documentary"/>
    <n v="1.2502285714285715"/>
    <n v="146.34800000000001"/>
    <x v="0"/>
    <x v="4"/>
  </r>
  <r>
    <x v="0"/>
    <x v="0"/>
    <s v="USD"/>
    <n v="1412135940"/>
    <n v="1410555998"/>
    <b v="1"/>
    <n v="55"/>
    <b v="1"/>
    <s v="film &amp; video/documentary"/>
    <n v="1.0671428571428572"/>
    <n v="67.909000000000006"/>
    <x v="0"/>
    <x v="4"/>
  </r>
  <r>
    <x v="0"/>
    <x v="0"/>
    <s v="USD"/>
    <n v="1461955465"/>
    <n v="1459363465"/>
    <b v="1"/>
    <n v="325"/>
    <b v="1"/>
    <s v="film &amp; video/documentary"/>
    <n v="1.0036639999999999"/>
    <n v="169.851"/>
    <x v="0"/>
    <x v="4"/>
  </r>
  <r>
    <x v="0"/>
    <x v="0"/>
    <s v="USD"/>
    <n v="1415934000"/>
    <n v="1413308545"/>
    <b v="1"/>
    <n v="524"/>
    <b v="1"/>
    <s v="film &amp; video/documentary"/>
    <n v="1.0202863333333334"/>
    <n v="58.412999999999997"/>
    <x v="0"/>
    <x v="4"/>
  </r>
  <r>
    <x v="0"/>
    <x v="0"/>
    <s v="USD"/>
    <n v="1433125200"/>
    <n v="1429312694"/>
    <b v="1"/>
    <n v="285"/>
    <b v="1"/>
    <s v="film &amp; video/documentary"/>
    <n v="1.0208358208955224"/>
    <n v="119.99299999999999"/>
    <x v="0"/>
    <x v="4"/>
  </r>
  <r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x v="0"/>
    <x v="0"/>
    <s v="USD"/>
    <n v="1444824021"/>
    <n v="1442232021"/>
    <b v="1"/>
    <n v="188"/>
    <b v="1"/>
    <s v="film &amp; video/documentary"/>
    <n v="1.7028880000000002"/>
    <n v="90.578999999999994"/>
    <x v="0"/>
    <x v="4"/>
  </r>
  <r>
    <x v="0"/>
    <x v="0"/>
    <s v="USD"/>
    <n v="1447505609"/>
    <n v="1444910009"/>
    <b v="1"/>
    <n v="379"/>
    <b v="1"/>
    <s v="film &amp; video/documentary"/>
    <n v="1.1159049999999999"/>
    <n v="117.774"/>
    <x v="0"/>
    <x v="4"/>
  </r>
  <r>
    <x v="0"/>
    <x v="0"/>
    <s v="USD"/>
    <n v="1440165916"/>
    <n v="1437573916"/>
    <b v="1"/>
    <n v="119"/>
    <b v="1"/>
    <s v="film &amp; video/documentary"/>
    <n v="1.03"/>
    <n v="86.555000000000007"/>
    <x v="0"/>
    <x v="4"/>
  </r>
  <r>
    <x v="0"/>
    <x v="0"/>
    <s v="USD"/>
    <n v="1487937508"/>
    <n v="1485345508"/>
    <b v="1"/>
    <n v="167"/>
    <b v="1"/>
    <s v="film &amp; video/documentary"/>
    <n v="1.0663570159857905"/>
    <n v="71.899000000000001"/>
    <x v="0"/>
    <x v="4"/>
  </r>
  <r>
    <x v="0"/>
    <x v="0"/>
    <s v="USD"/>
    <n v="1473566340"/>
    <n v="1470274509"/>
    <b v="1"/>
    <n v="221"/>
    <b v="1"/>
    <s v="film &amp; video/documentary"/>
    <n v="1.1476"/>
    <n v="129.81899999999999"/>
    <x v="0"/>
    <x v="4"/>
  </r>
  <r>
    <x v="0"/>
    <x v="3"/>
    <s v="EUR"/>
    <n v="1460066954"/>
    <n v="1456614554"/>
    <b v="1"/>
    <n v="964"/>
    <b v="1"/>
    <s v="film &amp; video/documentary"/>
    <n v="1.2734117647058822"/>
    <n v="44.912999999999997"/>
    <x v="0"/>
    <x v="4"/>
  </r>
  <r>
    <x v="0"/>
    <x v="0"/>
    <s v="USD"/>
    <n v="1412740868"/>
    <n v="1410148868"/>
    <b v="1"/>
    <n v="286"/>
    <b v="1"/>
    <s v="film &amp; video/documentary"/>
    <n v="1.1656"/>
    <n v="40.755000000000003"/>
    <x v="0"/>
    <x v="4"/>
  </r>
  <r>
    <x v="0"/>
    <x v="0"/>
    <s v="USD"/>
    <n v="1447963219"/>
    <n v="1445367619"/>
    <b v="1"/>
    <n v="613"/>
    <b v="1"/>
    <s v="film &amp; video/documentary"/>
    <n v="1.0861819426615318"/>
    <n v="103.524"/>
    <x v="0"/>
    <x v="4"/>
  </r>
  <r>
    <x v="0"/>
    <x v="0"/>
    <s v="USD"/>
    <n v="1460141521"/>
    <n v="1457553121"/>
    <b v="1"/>
    <n v="29"/>
    <b v="1"/>
    <s v="film &amp; video/documentary"/>
    <n v="1.0394285714285714"/>
    <n v="125.44799999999999"/>
    <x v="0"/>
    <x v="4"/>
  </r>
  <r>
    <x v="0"/>
    <x v="0"/>
    <s v="USD"/>
    <n v="1417420994"/>
    <n v="1414738994"/>
    <b v="1"/>
    <n v="165"/>
    <b v="1"/>
    <s v="film &amp; video/documentary"/>
    <n v="1.1625714285714286"/>
    <n v="246.60599999999999"/>
    <x v="0"/>
    <x v="4"/>
  </r>
  <r>
    <x v="0"/>
    <x v="0"/>
    <s v="USD"/>
    <n v="1458152193"/>
    <n v="1455563793"/>
    <b v="1"/>
    <n v="97"/>
    <b v="1"/>
    <s v="film &amp; video/documentary"/>
    <n v="1.0269239999999999"/>
    <n v="79.400999999999996"/>
    <x v="0"/>
    <x v="4"/>
  </r>
  <r>
    <x v="0"/>
    <x v="0"/>
    <s v="USD"/>
    <n v="1429852797"/>
    <n v="1426396797"/>
    <b v="1"/>
    <n v="303"/>
    <b v="1"/>
    <s v="film &amp; video/documentary"/>
    <n v="1.74"/>
    <n v="86.138999999999996"/>
    <x v="0"/>
    <x v="4"/>
  </r>
  <r>
    <x v="0"/>
    <x v="0"/>
    <s v="USD"/>
    <n v="1466002800"/>
    <n v="1463517521"/>
    <b v="1"/>
    <n v="267"/>
    <b v="1"/>
    <s v="film &amp; video/documentary"/>
    <n v="1.03088"/>
    <n v="193.04900000000001"/>
    <x v="0"/>
    <x v="4"/>
  </r>
  <r>
    <x v="0"/>
    <x v="0"/>
    <s v="USD"/>
    <n v="1415941920"/>
    <n v="1414028490"/>
    <b v="1"/>
    <n v="302"/>
    <b v="1"/>
    <s v="film &amp; video/documentary"/>
    <n v="1.0485537190082646"/>
    <n v="84.022999999999996"/>
    <x v="0"/>
    <x v="4"/>
  </r>
  <r>
    <x v="0"/>
    <x v="0"/>
    <s v="USD"/>
    <n v="1437621060"/>
    <n v="1433799180"/>
    <b v="0"/>
    <n v="87"/>
    <b v="1"/>
    <s v="film &amp; video/documentary"/>
    <n v="1.0137499999999999"/>
    <n v="139.828"/>
    <x v="0"/>
    <x v="4"/>
  </r>
  <r>
    <x v="0"/>
    <x v="0"/>
    <s v="USD"/>
    <n v="1416704506"/>
    <n v="1414108906"/>
    <b v="0"/>
    <n v="354"/>
    <b v="1"/>
    <s v="film &amp; video/documentary"/>
    <n v="1.1107699999999998"/>
    <n v="109.822"/>
    <x v="0"/>
    <x v="4"/>
  </r>
  <r>
    <x v="0"/>
    <x v="0"/>
    <s v="USD"/>
    <n v="1407456000"/>
    <n v="1405573391"/>
    <b v="0"/>
    <n v="86"/>
    <b v="1"/>
    <s v="film &amp; video/documentary"/>
    <n v="1.2415933781686497"/>
    <n v="139.535"/>
    <x v="0"/>
    <x v="4"/>
  </r>
  <r>
    <x v="0"/>
    <x v="0"/>
    <s v="USD"/>
    <n v="1272828120"/>
    <n v="1268934736"/>
    <b v="0"/>
    <n v="26"/>
    <b v="1"/>
    <s v="film &amp; video/documentary"/>
    <n v="1.0133333333333334"/>
    <n v="347.846"/>
    <x v="0"/>
    <x v="4"/>
  </r>
  <r>
    <x v="0"/>
    <x v="0"/>
    <s v="USD"/>
    <n v="1403323140"/>
    <n v="1400704672"/>
    <b v="0"/>
    <n v="113"/>
    <b v="1"/>
    <s v="film &amp; video/documentary"/>
    <n v="1.1016142857142857"/>
    <n v="68.242000000000004"/>
    <x v="0"/>
    <x v="4"/>
  </r>
  <r>
    <x v="0"/>
    <x v="1"/>
    <s v="GBP"/>
    <n v="1393597999"/>
    <n v="1391005999"/>
    <b v="0"/>
    <n v="65"/>
    <b v="1"/>
    <s v="film &amp; video/documentary"/>
    <n v="1.0397333333333334"/>
    <n v="239.93799999999999"/>
    <x v="0"/>
    <x v="4"/>
  </r>
  <r>
    <x v="0"/>
    <x v="0"/>
    <s v="USD"/>
    <n v="1337540518"/>
    <n v="1334948518"/>
    <b v="0"/>
    <n v="134"/>
    <b v="1"/>
    <s v="film &amp; video/documentary"/>
    <n v="1.013157894736842"/>
    <n v="287.31299999999999"/>
    <x v="0"/>
    <x v="4"/>
  </r>
  <r>
    <x v="0"/>
    <x v="0"/>
    <s v="USD"/>
    <n v="1367384340"/>
    <n v="1363960278"/>
    <b v="0"/>
    <n v="119"/>
    <b v="1"/>
    <s v="film &amp; video/documentary"/>
    <n v="1.033501"/>
    <n v="86.849000000000004"/>
    <x v="0"/>
    <x v="4"/>
  </r>
  <r>
    <x v="0"/>
    <x v="0"/>
    <s v="USD"/>
    <n v="1426426322"/>
    <n v="1423405922"/>
    <b v="0"/>
    <n v="159"/>
    <b v="1"/>
    <s v="film &amp; video/documentary"/>
    <n v="1.04112"/>
    <n v="81.849000000000004"/>
    <x v="0"/>
    <x v="4"/>
  </r>
  <r>
    <x v="0"/>
    <x v="0"/>
    <s v="USD"/>
    <n v="1326633269"/>
    <n v="1324041269"/>
    <b v="0"/>
    <n v="167"/>
    <b v="1"/>
    <s v="film &amp; video/documentary"/>
    <n v="1.1015569230769231"/>
    <n v="42.875"/>
    <x v="0"/>
    <x v="4"/>
  </r>
  <r>
    <x v="0"/>
    <x v="0"/>
    <s v="USD"/>
    <n v="1483729500"/>
    <n v="1481137500"/>
    <b v="0"/>
    <n v="43"/>
    <b v="1"/>
    <s v="film &amp; video/documentary"/>
    <n v="1.2202"/>
    <n v="709.41899999999998"/>
    <x v="0"/>
    <x v="4"/>
  </r>
  <r>
    <x v="0"/>
    <x v="0"/>
    <s v="USD"/>
    <n v="1359743139"/>
    <n v="1355855139"/>
    <b v="0"/>
    <n v="1062"/>
    <b v="1"/>
    <s v="film &amp; video/documentary"/>
    <n v="1.1416866666666667"/>
    <n v="161.255"/>
    <x v="0"/>
    <x v="4"/>
  </r>
  <r>
    <x v="0"/>
    <x v="1"/>
    <s v="GBP"/>
    <n v="1459872000"/>
    <n v="1456408244"/>
    <b v="0"/>
    <n v="9"/>
    <b v="1"/>
    <s v="film &amp; video/documentary"/>
    <n v="1.2533333333333334"/>
    <n v="41.777999999999999"/>
    <x v="0"/>
    <x v="4"/>
  </r>
  <r>
    <x v="0"/>
    <x v="0"/>
    <s v="USD"/>
    <n v="1342648398"/>
    <n v="1340056398"/>
    <b v="0"/>
    <n v="89"/>
    <b v="1"/>
    <s v="film &amp; video/documentary"/>
    <n v="1.0666666666666667"/>
    <n v="89.888000000000005"/>
    <x v="0"/>
    <x v="4"/>
  </r>
  <r>
    <x v="0"/>
    <x v="0"/>
    <s v="USD"/>
    <n v="1316208031"/>
    <n v="1312320031"/>
    <b v="0"/>
    <n v="174"/>
    <b v="1"/>
    <s v="film &amp; video/documentary"/>
    <n v="1.3065"/>
    <n v="45.052"/>
    <x v="0"/>
    <x v="4"/>
  </r>
  <r>
    <x v="0"/>
    <x v="0"/>
    <s v="USD"/>
    <n v="1393694280"/>
    <n v="1390088311"/>
    <b v="0"/>
    <n v="14"/>
    <b v="1"/>
    <s v="film &amp; video/documentary"/>
    <n v="1.2"/>
    <n v="42.856999999999999"/>
    <x v="0"/>
    <x v="4"/>
  </r>
  <r>
    <x v="0"/>
    <x v="1"/>
    <s v="GBP"/>
    <n v="1472122316"/>
    <n v="1469443916"/>
    <b v="0"/>
    <n v="48"/>
    <b v="1"/>
    <s v="film &amp; video/documentary"/>
    <n v="1.0595918367346939"/>
    <n v="54.082999999999998"/>
    <x v="0"/>
    <x v="4"/>
  </r>
  <r>
    <x v="0"/>
    <x v="0"/>
    <s v="USD"/>
    <n v="1447484460"/>
    <n v="1444888868"/>
    <b v="0"/>
    <n v="133"/>
    <b v="1"/>
    <s v="film &amp; video/documentary"/>
    <n v="1.1439999999999999"/>
    <n v="103.218"/>
    <x v="0"/>
    <x v="4"/>
  </r>
  <r>
    <x v="0"/>
    <x v="5"/>
    <s v="CAD"/>
    <n v="1453765920"/>
    <n v="1451655808"/>
    <b v="0"/>
    <n v="83"/>
    <b v="1"/>
    <s v="film &amp; video/documentary"/>
    <n v="1.1176666666666666"/>
    <n v="40.398000000000003"/>
    <x v="0"/>
    <x v="4"/>
  </r>
  <r>
    <x v="0"/>
    <x v="0"/>
    <s v="USD"/>
    <n v="1336062672"/>
    <n v="1332174672"/>
    <b v="0"/>
    <n v="149"/>
    <b v="1"/>
    <s v="film &amp; video/documentary"/>
    <n v="1.1608000000000001"/>
    <n v="116.85899999999999"/>
    <x v="0"/>
    <x v="4"/>
  </r>
  <r>
    <x v="0"/>
    <x v="0"/>
    <s v="USD"/>
    <n v="1453569392"/>
    <n v="1451409392"/>
    <b v="0"/>
    <n v="49"/>
    <b v="1"/>
    <s v="film &amp; video/documentary"/>
    <n v="1.415"/>
    <n v="115.51"/>
    <x v="0"/>
    <x v="4"/>
  </r>
  <r>
    <x v="0"/>
    <x v="0"/>
    <s v="USD"/>
    <n v="1343624400"/>
    <n v="1340642717"/>
    <b v="0"/>
    <n v="251"/>
    <b v="1"/>
    <s v="film &amp; video/documentary"/>
    <n v="1.0472999999999999"/>
    <n v="104.313"/>
    <x v="0"/>
    <x v="4"/>
  </r>
  <r>
    <x v="0"/>
    <x v="0"/>
    <s v="USD"/>
    <n v="1346950900"/>
    <n v="1345741300"/>
    <b v="0"/>
    <n v="22"/>
    <b v="1"/>
    <s v="film &amp; video/documentary"/>
    <n v="2.5583333333333331"/>
    <n v="69.772999999999996"/>
    <x v="0"/>
    <x v="4"/>
  </r>
  <r>
    <x v="0"/>
    <x v="0"/>
    <s v="USD"/>
    <n v="1400467759"/>
    <n v="1398480559"/>
    <b v="0"/>
    <n v="48"/>
    <b v="1"/>
    <s v="film &amp; video/documentary"/>
    <n v="2.0670670670670672"/>
    <n v="43.021000000000001"/>
    <x v="0"/>
    <x v="4"/>
  </r>
  <r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x v="0"/>
    <x v="0"/>
    <s v="USD"/>
    <n v="1416582101"/>
    <n v="1413986501"/>
    <b v="0"/>
    <n v="237"/>
    <b v="1"/>
    <s v="film &amp; video/documentary"/>
    <n v="1.05982"/>
    <n v="111.795"/>
    <x v="0"/>
    <x v="4"/>
  </r>
  <r>
    <x v="0"/>
    <x v="0"/>
    <s v="USD"/>
    <n v="1439246991"/>
    <n v="1437950991"/>
    <b v="0"/>
    <n v="13"/>
    <b v="1"/>
    <s v="film &amp; video/documentary"/>
    <n v="1.0016666666666667"/>
    <n v="46.231000000000002"/>
    <x v="0"/>
    <x v="4"/>
  </r>
  <r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x v="0"/>
    <x v="0"/>
    <s v="USD"/>
    <n v="1469670580"/>
    <n v="1467078580"/>
    <b v="0"/>
    <n v="71"/>
    <b v="1"/>
    <s v="film &amp; video/documentary"/>
    <n v="1.2616000000000001"/>
    <n v="88.844999999999999"/>
    <x v="0"/>
    <x v="4"/>
  </r>
  <r>
    <x v="0"/>
    <x v="0"/>
    <s v="USD"/>
    <n v="1394233140"/>
    <n v="1391477450"/>
    <b v="0"/>
    <n v="1510"/>
    <b v="1"/>
    <s v="film &amp; video/documentary"/>
    <n v="1.8153547058823529"/>
    <n v="81.751000000000005"/>
    <x v="0"/>
    <x v="4"/>
  </r>
  <r>
    <x v="0"/>
    <x v="0"/>
    <s v="USD"/>
    <n v="1431046372"/>
    <n v="1429318372"/>
    <b v="0"/>
    <n v="14"/>
    <b v="1"/>
    <s v="film &amp; video/documentary"/>
    <n v="1"/>
    <n v="71.429000000000002"/>
    <x v="0"/>
    <x v="4"/>
  </r>
  <r>
    <x v="0"/>
    <x v="0"/>
    <s v="USD"/>
    <n v="1324169940"/>
    <n v="1321578051"/>
    <b v="0"/>
    <n v="193"/>
    <b v="1"/>
    <s v="film &amp; video/documentary"/>
    <n v="1.0061"/>
    <n v="104.259"/>
    <x v="0"/>
    <x v="4"/>
  </r>
  <r>
    <x v="0"/>
    <x v="0"/>
    <s v="USD"/>
    <n v="1315450800"/>
    <n v="1312823571"/>
    <b v="0"/>
    <n v="206"/>
    <b v="1"/>
    <s v="film &amp; video/documentary"/>
    <n v="1.009027027027027"/>
    <n v="90.617000000000004"/>
    <x v="0"/>
    <x v="4"/>
  </r>
  <r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x v="0"/>
    <x v="0"/>
    <s v="USD"/>
    <n v="1341668006"/>
    <n v="1340372006"/>
    <b v="0"/>
    <n v="196"/>
    <b v="1"/>
    <s v="film &amp; video/documentary"/>
    <n v="1.0666666666666667"/>
    <n v="81.632999999999996"/>
    <x v="0"/>
    <x v="4"/>
  </r>
  <r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x v="0"/>
    <x v="0"/>
    <s v="USD"/>
    <n v="1430334126"/>
    <n v="1426446126"/>
    <b v="0"/>
    <n v="67"/>
    <b v="1"/>
    <s v="film &amp; video/documentary"/>
    <n v="1.2516"/>
    <n v="140.10400000000001"/>
    <x v="0"/>
    <x v="4"/>
  </r>
  <r>
    <x v="0"/>
    <x v="1"/>
    <s v="GBP"/>
    <n v="1481716800"/>
    <n v="1479070867"/>
    <b v="0"/>
    <n v="95"/>
    <b v="1"/>
    <s v="film &amp; video/documentary"/>
    <n v="1.0680499999999999"/>
    <n v="224.85300000000001"/>
    <x v="0"/>
    <x v="4"/>
  </r>
  <r>
    <x v="0"/>
    <x v="0"/>
    <s v="USD"/>
    <n v="1400297400"/>
    <n v="1397661347"/>
    <b v="0"/>
    <n v="62"/>
    <b v="1"/>
    <s v="film &amp; video/documentary"/>
    <n v="1.1230249999999999"/>
    <n v="181.13300000000001"/>
    <x v="0"/>
    <x v="4"/>
  </r>
  <r>
    <x v="0"/>
    <x v="0"/>
    <s v="USD"/>
    <n v="1312747970"/>
    <n v="1310155970"/>
    <b v="0"/>
    <n v="73"/>
    <b v="1"/>
    <s v="film &amp; video/documentary"/>
    <n v="1.0381199999999999"/>
    <n v="711.04100000000005"/>
    <x v="0"/>
    <x v="4"/>
  </r>
  <r>
    <x v="0"/>
    <x v="0"/>
    <s v="USD"/>
    <n v="1446731817"/>
    <n v="1444913817"/>
    <b v="0"/>
    <n v="43"/>
    <b v="1"/>
    <s v="film &amp; video/documentary"/>
    <n v="1.4165000000000001"/>
    <n v="65.884"/>
    <x v="0"/>
    <x v="4"/>
  </r>
  <r>
    <x v="0"/>
    <x v="0"/>
    <s v="USD"/>
    <n v="1312960080"/>
    <n v="1308900441"/>
    <b v="0"/>
    <n v="70"/>
    <b v="1"/>
    <s v="film &amp; video/documentary"/>
    <n v="1.0526"/>
    <n v="75.186000000000007"/>
    <x v="0"/>
    <x v="4"/>
  </r>
  <r>
    <x v="0"/>
    <x v="0"/>
    <s v="USD"/>
    <n v="1391641440"/>
    <n v="1389107062"/>
    <b v="0"/>
    <n v="271"/>
    <b v="1"/>
    <s v="film &amp; video/documentary"/>
    <n v="1.0309142857142857"/>
    <n v="133.14400000000001"/>
    <x v="0"/>
    <x v="4"/>
  </r>
  <r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0"/>
    <x v="0"/>
    <s v="USD"/>
    <n v="1304920740"/>
    <n v="1301975637"/>
    <b v="0"/>
    <n v="35"/>
    <b v="1"/>
    <s v="film &amp; video/documentary"/>
    <n v="1.0770464285714285"/>
    <n v="86.164000000000001"/>
    <x v="0"/>
    <x v="4"/>
  </r>
  <r>
    <x v="0"/>
    <x v="0"/>
    <s v="USD"/>
    <n v="1321739650"/>
    <n v="1316552050"/>
    <b v="0"/>
    <n v="22"/>
    <b v="1"/>
    <s v="film &amp; video/documentary"/>
    <n v="1.0155000000000001"/>
    <n v="92.317999999999998"/>
    <x v="0"/>
    <x v="4"/>
  </r>
  <r>
    <x v="0"/>
    <x v="0"/>
    <s v="USD"/>
    <n v="1383676790"/>
    <n v="1380217190"/>
    <b v="0"/>
    <n v="38"/>
    <b v="1"/>
    <s v="film &amp; video/documentary"/>
    <n v="1.0143766666666667"/>
    <n v="160.16499999999999"/>
    <x v="0"/>
    <x v="4"/>
  </r>
  <r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0"/>
    <x v="5"/>
    <s v="CAD"/>
    <n v="1434670397"/>
    <n v="1429486397"/>
    <b v="0"/>
    <n v="7"/>
    <b v="1"/>
    <s v="film &amp; video/documentary"/>
    <n v="1.2829999999999999"/>
    <n v="183.286"/>
    <x v="0"/>
    <x v="4"/>
  </r>
  <r>
    <x v="0"/>
    <x v="0"/>
    <s v="USD"/>
    <n v="1387688400"/>
    <n v="1384920804"/>
    <b v="0"/>
    <n v="241"/>
    <b v="1"/>
    <s v="film &amp; video/documentary"/>
    <n v="1.0105"/>
    <n v="125.788"/>
    <x v="0"/>
    <x v="4"/>
  </r>
  <r>
    <x v="0"/>
    <x v="0"/>
    <s v="USD"/>
    <n v="1343238578"/>
    <n v="1341856178"/>
    <b v="0"/>
    <n v="55"/>
    <b v="1"/>
    <s v="film &amp; video/documentary"/>
    <n v="1.2684"/>
    <n v="57.655000000000001"/>
    <x v="0"/>
    <x v="4"/>
  </r>
  <r>
    <x v="0"/>
    <x v="0"/>
    <s v="USD"/>
    <n v="1342731811"/>
    <n v="1340139811"/>
    <b v="0"/>
    <n v="171"/>
    <b v="1"/>
    <s v="film &amp; video/documentary"/>
    <n v="1.0508593749999999"/>
    <n v="78.661000000000001"/>
    <x v="0"/>
    <x v="4"/>
  </r>
  <r>
    <x v="0"/>
    <x v="0"/>
    <s v="USD"/>
    <n v="1381541465"/>
    <n v="1378949465"/>
    <b v="0"/>
    <n v="208"/>
    <b v="1"/>
    <s v="film &amp; video/documentary"/>
    <n v="1.0285405405405406"/>
    <n v="91.480999999999995"/>
    <x v="0"/>
    <x v="4"/>
  </r>
  <r>
    <x v="0"/>
    <x v="5"/>
    <s v="CAD"/>
    <n v="1413547200"/>
    <n v="1411417602"/>
    <b v="0"/>
    <n v="21"/>
    <b v="1"/>
    <s v="film &amp; video/documentary"/>
    <n v="1.0214714285714286"/>
    <n v="68.097999999999999"/>
    <x v="0"/>
    <x v="4"/>
  </r>
  <r>
    <x v="0"/>
    <x v="0"/>
    <s v="USD"/>
    <n v="1391851831"/>
    <n v="1389259831"/>
    <b v="0"/>
    <n v="25"/>
    <b v="1"/>
    <s v="film &amp; video/documentary"/>
    <n v="1.2021700000000002"/>
    <n v="48.087000000000003"/>
    <x v="0"/>
    <x v="4"/>
  </r>
  <r>
    <x v="0"/>
    <x v="0"/>
    <s v="USD"/>
    <n v="1365395580"/>
    <n v="1364426260"/>
    <b v="0"/>
    <n v="52"/>
    <b v="1"/>
    <s v="film &amp; video/documentary"/>
    <n v="1.0024761904761905"/>
    <n v="202.423"/>
    <x v="0"/>
    <x v="4"/>
  </r>
  <r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0"/>
    <x v="0"/>
    <s v="USD"/>
    <n v="1372536787"/>
    <n v="1367352787"/>
    <b v="0"/>
    <n v="73"/>
    <b v="1"/>
    <s v="film &amp; video/documentary"/>
    <n v="1.004375"/>
    <n v="110.068"/>
    <x v="0"/>
    <x v="4"/>
  </r>
  <r>
    <x v="2"/>
    <x v="0"/>
    <s v="USD"/>
    <n v="1394772031"/>
    <n v="1392183631"/>
    <b v="0"/>
    <n v="3"/>
    <b v="0"/>
    <s v="film &amp; video/animation"/>
    <n v="4.3939393939393936E-3"/>
    <n v="4.8330000000000002"/>
    <x v="0"/>
    <x v="5"/>
  </r>
  <r>
    <x v="2"/>
    <x v="0"/>
    <s v="USD"/>
    <n v="1440157656"/>
    <n v="1434973656"/>
    <b v="0"/>
    <n v="6"/>
    <b v="0"/>
    <s v="film &amp; video/animation"/>
    <n v="2.0066666666666667E-2"/>
    <n v="50.167000000000002"/>
    <x v="0"/>
    <x v="5"/>
  </r>
  <r>
    <x v="2"/>
    <x v="0"/>
    <s v="USD"/>
    <n v="1410416097"/>
    <n v="1407824097"/>
    <b v="0"/>
    <n v="12"/>
    <b v="0"/>
    <s v="film &amp; video/animation"/>
    <n v="1.0749999999999999E-2"/>
    <n v="35.832999999999998"/>
    <x v="0"/>
    <x v="5"/>
  </r>
  <r>
    <x v="2"/>
    <x v="0"/>
    <s v="USD"/>
    <n v="1370470430"/>
    <n v="1367878430"/>
    <b v="0"/>
    <n v="13"/>
    <b v="0"/>
    <s v="film &amp; video/animation"/>
    <n v="7.6499999999999997E-3"/>
    <n v="11.769"/>
    <x v="0"/>
    <x v="5"/>
  </r>
  <r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2"/>
    <x v="0"/>
    <s v="USD"/>
    <n v="1448660404"/>
    <n v="1443472804"/>
    <b v="0"/>
    <n v="2"/>
    <b v="0"/>
    <s v="film &amp; video/animation"/>
    <n v="1.2E-4"/>
    <n v="3"/>
    <x v="0"/>
    <x v="5"/>
  </r>
  <r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2"/>
    <x v="0"/>
    <s v="USD"/>
    <n v="1445540340"/>
    <n v="1444340940"/>
    <b v="0"/>
    <n v="0"/>
    <b v="0"/>
    <s v="film &amp; video/animation"/>
    <n v="0"/>
    <n v="0"/>
    <x v="0"/>
    <x v="5"/>
  </r>
  <r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2"/>
    <x v="0"/>
    <s v="USD"/>
    <n v="1259297940"/>
    <n v="1252964282"/>
    <b v="0"/>
    <n v="0"/>
    <b v="0"/>
    <s v="film &amp; video/animation"/>
    <n v="0"/>
    <n v="0"/>
    <x v="0"/>
    <x v="5"/>
  </r>
  <r>
    <x v="2"/>
    <x v="0"/>
    <s v="USD"/>
    <n v="1378866867"/>
    <n v="1377570867"/>
    <b v="0"/>
    <n v="5"/>
    <b v="0"/>
    <s v="film &amp; video/animation"/>
    <n v="2.4E-2"/>
    <n v="4.8"/>
    <x v="0"/>
    <x v="5"/>
  </r>
  <r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2"/>
    <x v="0"/>
    <s v="USD"/>
    <n v="1444576022"/>
    <n v="1439392022"/>
    <b v="0"/>
    <n v="0"/>
    <b v="0"/>
    <s v="film &amp; video/animation"/>
    <n v="0"/>
    <n v="0"/>
    <x v="0"/>
    <x v="5"/>
  </r>
  <r>
    <x v="2"/>
    <x v="0"/>
    <s v="USD"/>
    <n v="1385931702"/>
    <n v="1383076902"/>
    <b v="0"/>
    <n v="2"/>
    <b v="0"/>
    <s v="film &amp; video/animation"/>
    <n v="0.05"/>
    <n v="62.5"/>
    <x v="0"/>
    <x v="5"/>
  </r>
  <r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2"/>
    <x v="0"/>
    <s v="USD"/>
    <n v="1375260113"/>
    <n v="1372668113"/>
    <b v="0"/>
    <n v="0"/>
    <b v="0"/>
    <s v="film &amp; video/animation"/>
    <n v="0"/>
    <n v="0"/>
    <x v="0"/>
    <x v="5"/>
  </r>
  <r>
    <x v="2"/>
    <x v="5"/>
    <s v="CAD"/>
    <n v="1475912326"/>
    <n v="1470728326"/>
    <b v="0"/>
    <n v="0"/>
    <b v="0"/>
    <s v="film &amp; video/animation"/>
    <n v="0"/>
    <n v="0"/>
    <x v="0"/>
    <x v="5"/>
  </r>
  <r>
    <x v="2"/>
    <x v="0"/>
    <s v="USD"/>
    <n v="1447830958"/>
    <n v="1445235358"/>
    <b v="0"/>
    <n v="11"/>
    <b v="0"/>
    <s v="film &amp; video/animation"/>
    <n v="9.3799999999999994E-2"/>
    <n v="170.54499999999999"/>
    <x v="0"/>
    <x v="5"/>
  </r>
  <r>
    <x v="2"/>
    <x v="0"/>
    <s v="USD"/>
    <n v="1413569818"/>
    <n v="1412705818"/>
    <b v="0"/>
    <n v="0"/>
    <b v="0"/>
    <s v="film &amp; video/animation"/>
    <n v="0"/>
    <n v="0"/>
    <x v="0"/>
    <x v="5"/>
  </r>
  <r>
    <x v="2"/>
    <x v="0"/>
    <s v="USD"/>
    <n v="1458859153"/>
    <n v="1456270753"/>
    <b v="0"/>
    <n v="1"/>
    <b v="0"/>
    <s v="film &amp; video/animation"/>
    <n v="1E-3"/>
    <n v="5"/>
    <x v="0"/>
    <x v="5"/>
  </r>
  <r>
    <x v="2"/>
    <x v="1"/>
    <s v="GBP"/>
    <n v="1383418996"/>
    <n v="1380826996"/>
    <b v="0"/>
    <n v="0"/>
    <b v="0"/>
    <s v="film &amp; video/animation"/>
    <n v="0"/>
    <n v="0"/>
    <x v="0"/>
    <x v="5"/>
  </r>
  <r>
    <x v="2"/>
    <x v="0"/>
    <s v="USD"/>
    <n v="1424380783"/>
    <n v="1421788783"/>
    <b v="0"/>
    <n v="17"/>
    <b v="0"/>
    <s v="film &amp; video/animation"/>
    <n v="0.39358823529411763"/>
    <n v="393.58800000000002"/>
    <x v="0"/>
    <x v="5"/>
  </r>
  <r>
    <x v="2"/>
    <x v="5"/>
    <s v="CAD"/>
    <n v="1391991701"/>
    <n v="1389399701"/>
    <b v="0"/>
    <n v="2"/>
    <b v="0"/>
    <s v="film &amp; video/animation"/>
    <n v="1E-3"/>
    <n v="5"/>
    <x v="0"/>
    <x v="5"/>
  </r>
  <r>
    <x v="2"/>
    <x v="0"/>
    <s v="USD"/>
    <n v="1329342361"/>
    <n v="1324158361"/>
    <b v="0"/>
    <n v="1"/>
    <b v="0"/>
    <s v="film &amp; video/animation"/>
    <n v="0.05"/>
    <n v="50"/>
    <x v="0"/>
    <x v="5"/>
  </r>
  <r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2"/>
    <x v="0"/>
    <s v="USD"/>
    <n v="1400091095"/>
    <n v="1398363095"/>
    <b v="0"/>
    <n v="4"/>
    <b v="0"/>
    <s v="film &amp; video/animation"/>
    <n v="3.2804E-2"/>
    <n v="20.503"/>
    <x v="0"/>
    <x v="5"/>
  </r>
  <r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2"/>
    <x v="0"/>
    <s v="USD"/>
    <n v="1392417800"/>
    <n v="1389825800"/>
    <b v="0"/>
    <n v="7"/>
    <b v="0"/>
    <s v="film &amp; video/animation"/>
    <n v="7.92E-3"/>
    <n v="56.570999999999998"/>
    <x v="0"/>
    <x v="5"/>
  </r>
  <r>
    <x v="2"/>
    <x v="0"/>
    <s v="USD"/>
    <n v="1390669791"/>
    <n v="1388077791"/>
    <b v="0"/>
    <n v="0"/>
    <b v="0"/>
    <s v="film &amp; video/animation"/>
    <n v="0"/>
    <n v="0"/>
    <x v="0"/>
    <x v="5"/>
  </r>
  <r>
    <x v="2"/>
    <x v="0"/>
    <s v="USD"/>
    <n v="1431536015"/>
    <n v="1428944015"/>
    <b v="0"/>
    <n v="12"/>
    <b v="0"/>
    <s v="film &amp; video/animation"/>
    <n v="0.64"/>
    <n v="40"/>
    <x v="0"/>
    <x v="5"/>
  </r>
  <r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2"/>
    <x v="0"/>
    <s v="USD"/>
    <n v="1382414340"/>
    <n v="1380559201"/>
    <b v="0"/>
    <n v="3"/>
    <b v="0"/>
    <s v="film &amp; video/animation"/>
    <n v="6.8631863186318634E-3"/>
    <n v="20.332999999999998"/>
    <x v="0"/>
    <x v="5"/>
  </r>
  <r>
    <x v="2"/>
    <x v="5"/>
    <s v="CAD"/>
    <n v="1408213512"/>
    <n v="1405621512"/>
    <b v="0"/>
    <n v="0"/>
    <b v="0"/>
    <s v="film &amp; video/animation"/>
    <n v="0"/>
    <n v="0"/>
    <x v="0"/>
    <x v="5"/>
  </r>
  <r>
    <x v="2"/>
    <x v="1"/>
    <s v="GBP"/>
    <n v="1368550060"/>
    <n v="1365958060"/>
    <b v="0"/>
    <n v="49"/>
    <b v="0"/>
    <s v="film &amp; video/animation"/>
    <n v="8.2100000000000006E-2"/>
    <n v="16.754999999999999"/>
    <x v="0"/>
    <x v="5"/>
  </r>
  <r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2"/>
    <x v="1"/>
    <s v="GBP"/>
    <n v="1370204367"/>
    <n v="1368476367"/>
    <b v="0"/>
    <n v="0"/>
    <b v="0"/>
    <s v="film &amp; video/animation"/>
    <n v="0"/>
    <n v="0"/>
    <x v="0"/>
    <x v="5"/>
  </r>
  <r>
    <x v="2"/>
    <x v="0"/>
    <s v="USD"/>
    <n v="1312945341"/>
    <n v="1307761341"/>
    <b v="0"/>
    <n v="0"/>
    <b v="0"/>
    <s v="film &amp; video/animation"/>
    <n v="0"/>
    <n v="0"/>
    <x v="0"/>
    <x v="5"/>
  </r>
  <r>
    <x v="2"/>
    <x v="0"/>
    <s v="USD"/>
    <n v="1316883753"/>
    <n v="1311699753"/>
    <b v="0"/>
    <n v="11"/>
    <b v="0"/>
    <s v="film &amp; video/animation"/>
    <n v="2.2727272727272728E-2"/>
    <n v="113.636"/>
    <x v="0"/>
    <x v="5"/>
  </r>
  <r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2"/>
    <x v="0"/>
    <s v="USD"/>
    <n v="1403837574"/>
    <n v="1402455174"/>
    <b v="0"/>
    <n v="8"/>
    <b v="0"/>
    <s v="film &amp; video/animation"/>
    <n v="0.26953125"/>
    <n v="17.25"/>
    <x v="0"/>
    <x v="5"/>
  </r>
  <r>
    <x v="2"/>
    <x v="0"/>
    <s v="USD"/>
    <n v="1347057464"/>
    <n v="1344465464"/>
    <b v="0"/>
    <n v="5"/>
    <b v="0"/>
    <s v="film &amp; video/animation"/>
    <n v="7.6E-3"/>
    <n v="15.2"/>
    <x v="0"/>
    <x v="5"/>
  </r>
  <r>
    <x v="2"/>
    <x v="0"/>
    <s v="USD"/>
    <n v="1348849134"/>
    <n v="1344961134"/>
    <b v="0"/>
    <n v="39"/>
    <b v="0"/>
    <s v="film &amp; video/animation"/>
    <n v="0.21575"/>
    <n v="110.64100000000001"/>
    <x v="0"/>
    <x v="5"/>
  </r>
  <r>
    <x v="2"/>
    <x v="0"/>
    <s v="USD"/>
    <n v="1341978665"/>
    <n v="1336795283"/>
    <b v="0"/>
    <n v="0"/>
    <b v="0"/>
    <s v="film &amp; video/animation"/>
    <n v="0"/>
    <n v="0"/>
    <x v="0"/>
    <x v="5"/>
  </r>
  <r>
    <x v="2"/>
    <x v="1"/>
    <s v="GBP"/>
    <n v="1409960724"/>
    <n v="1404776724"/>
    <b v="0"/>
    <n v="0"/>
    <b v="0"/>
    <s v="film &amp; video/animation"/>
    <n v="0"/>
    <n v="0"/>
    <x v="0"/>
    <x v="5"/>
  </r>
  <r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2"/>
    <x v="0"/>
    <s v="USD"/>
    <n v="1397924379"/>
    <n v="1394039979"/>
    <b v="0"/>
    <n v="170"/>
    <b v="0"/>
    <s v="film &amp; video/animation"/>
    <n v="0.11892727272727273"/>
    <n v="38.475999999999999"/>
    <x v="0"/>
    <x v="5"/>
  </r>
  <r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2"/>
    <x v="0"/>
    <s v="USD"/>
    <n v="1410972319"/>
    <n v="1408380319"/>
    <b v="0"/>
    <n v="14"/>
    <b v="0"/>
    <s v="film &amp; video/animation"/>
    <n v="2.87E-2"/>
    <n v="61.5"/>
    <x v="0"/>
    <x v="5"/>
  </r>
  <r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2"/>
    <x v="0"/>
    <s v="USD"/>
    <n v="1430877843"/>
    <n v="1428285843"/>
    <b v="0"/>
    <n v="0"/>
    <b v="0"/>
    <s v="film &amp; video/animation"/>
    <n v="0"/>
    <n v="0"/>
    <x v="0"/>
    <x v="5"/>
  </r>
  <r>
    <x v="2"/>
    <x v="0"/>
    <s v="USD"/>
    <n v="1401767940"/>
    <n v="1398727441"/>
    <b v="0"/>
    <n v="124"/>
    <b v="0"/>
    <s v="film &amp; video/animation"/>
    <n v="2.2302681818181819E-2"/>
    <n v="39.569000000000003"/>
    <x v="0"/>
    <x v="5"/>
  </r>
  <r>
    <x v="2"/>
    <x v="0"/>
    <s v="USD"/>
    <n v="1337371334"/>
    <n v="1332187334"/>
    <b v="0"/>
    <n v="0"/>
    <b v="0"/>
    <s v="film &amp; video/animation"/>
    <n v="0"/>
    <n v="0"/>
    <x v="0"/>
    <x v="5"/>
  </r>
  <r>
    <x v="2"/>
    <x v="0"/>
    <s v="USD"/>
    <n v="1427921509"/>
    <n v="1425333109"/>
    <b v="0"/>
    <n v="0"/>
    <b v="0"/>
    <s v="film &amp; video/animation"/>
    <n v="0"/>
    <n v="0"/>
    <x v="0"/>
    <x v="5"/>
  </r>
  <r>
    <x v="2"/>
    <x v="0"/>
    <s v="USD"/>
    <n v="1416566835"/>
    <n v="1411379235"/>
    <b v="0"/>
    <n v="55"/>
    <b v="0"/>
    <s v="film &amp; video/animation"/>
    <n v="0.3256"/>
    <n v="88.8"/>
    <x v="0"/>
    <x v="5"/>
  </r>
  <r>
    <x v="2"/>
    <x v="0"/>
    <s v="USD"/>
    <n v="1376049615"/>
    <n v="1373457615"/>
    <b v="0"/>
    <n v="140"/>
    <b v="0"/>
    <s v="film &amp; video/animation"/>
    <n v="0.19409999999999999"/>
    <n v="55.457000000000001"/>
    <x v="0"/>
    <x v="5"/>
  </r>
  <r>
    <x v="2"/>
    <x v="0"/>
    <s v="USD"/>
    <n v="1349885289"/>
    <n v="1347293289"/>
    <b v="0"/>
    <n v="21"/>
    <b v="0"/>
    <s v="film &amp; video/animation"/>
    <n v="6.0999999999999999E-2"/>
    <n v="87.143000000000001"/>
    <x v="0"/>
    <x v="5"/>
  </r>
  <r>
    <x v="2"/>
    <x v="0"/>
    <s v="USD"/>
    <n v="1460644440"/>
    <n v="1458336690"/>
    <b v="0"/>
    <n v="1"/>
    <b v="0"/>
    <s v="film &amp; video/animation"/>
    <n v="1E-3"/>
    <n v="10"/>
    <x v="0"/>
    <x v="5"/>
  </r>
  <r>
    <x v="2"/>
    <x v="1"/>
    <s v="GBP"/>
    <n v="1359434672"/>
    <n v="1354250672"/>
    <b v="0"/>
    <n v="147"/>
    <b v="0"/>
    <s v="film &amp; video/animation"/>
    <n v="0.502"/>
    <n v="51.223999999999997"/>
    <x v="0"/>
    <x v="5"/>
  </r>
  <r>
    <x v="2"/>
    <x v="1"/>
    <s v="GBP"/>
    <n v="1446766372"/>
    <n v="1443220372"/>
    <b v="0"/>
    <n v="11"/>
    <b v="0"/>
    <s v="film &amp; video/animation"/>
    <n v="1.8625E-3"/>
    <n v="13.545"/>
    <x v="0"/>
    <x v="5"/>
  </r>
  <r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2"/>
    <x v="5"/>
    <s v="CAD"/>
    <n v="1482678994"/>
    <n v="1477491394"/>
    <b v="0"/>
    <n v="0"/>
    <b v="0"/>
    <s v="film &amp; video/animation"/>
    <n v="0"/>
    <n v="0"/>
    <x v="0"/>
    <x v="5"/>
  </r>
  <r>
    <x v="2"/>
    <x v="0"/>
    <s v="USD"/>
    <n v="1483924700"/>
    <n v="1481332700"/>
    <b v="0"/>
    <n v="0"/>
    <b v="0"/>
    <s v="film &amp; video/animation"/>
    <n v="0"/>
    <n v="0"/>
    <x v="0"/>
    <x v="5"/>
  </r>
  <r>
    <x v="2"/>
    <x v="0"/>
    <s v="USD"/>
    <n v="1325763180"/>
    <n v="1323084816"/>
    <b v="0"/>
    <n v="3"/>
    <b v="0"/>
    <s v="film &amp; video/animation"/>
    <n v="2.8667813379201833E-3"/>
    <n v="71.667000000000002"/>
    <x v="0"/>
    <x v="5"/>
  </r>
  <r>
    <x v="2"/>
    <x v="0"/>
    <s v="USD"/>
    <n v="1345677285"/>
    <n v="1343085285"/>
    <b v="0"/>
    <n v="0"/>
    <b v="0"/>
    <s v="film &amp; video/animation"/>
    <n v="0"/>
    <n v="0"/>
    <x v="0"/>
    <x v="5"/>
  </r>
  <r>
    <x v="2"/>
    <x v="0"/>
    <s v="USD"/>
    <n v="1453937699"/>
    <n v="1451345699"/>
    <b v="0"/>
    <n v="0"/>
    <b v="0"/>
    <s v="film &amp; video/animation"/>
    <n v="0"/>
    <n v="0"/>
    <x v="0"/>
    <x v="5"/>
  </r>
  <r>
    <x v="2"/>
    <x v="11"/>
    <s v="SEK"/>
    <n v="1476319830"/>
    <n v="1471135830"/>
    <b v="0"/>
    <n v="0"/>
    <b v="0"/>
    <s v="film &amp; video/animation"/>
    <n v="0"/>
    <n v="0"/>
    <x v="0"/>
    <x v="5"/>
  </r>
  <r>
    <x v="2"/>
    <x v="1"/>
    <s v="GBP"/>
    <n v="1432142738"/>
    <n v="1429550738"/>
    <b v="0"/>
    <n v="0"/>
    <b v="0"/>
    <s v="film &amp; video/animation"/>
    <n v="0"/>
    <n v="0"/>
    <x v="0"/>
    <x v="5"/>
  </r>
  <r>
    <x v="2"/>
    <x v="0"/>
    <s v="USD"/>
    <n v="1404356400"/>
    <n v="1402343765"/>
    <b v="0"/>
    <n v="3"/>
    <b v="0"/>
    <s v="film &amp; video/animation"/>
    <n v="1.5499999999999999E-3"/>
    <n v="10.333"/>
    <x v="0"/>
    <x v="5"/>
  </r>
  <r>
    <x v="2"/>
    <x v="0"/>
    <s v="USD"/>
    <n v="1437076305"/>
    <n v="1434484305"/>
    <b v="0"/>
    <n v="0"/>
    <b v="0"/>
    <s v="film &amp; video/animation"/>
    <n v="0"/>
    <n v="0"/>
    <x v="0"/>
    <x v="5"/>
  </r>
  <r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2"/>
    <x v="0"/>
    <s v="USD"/>
    <n v="1324664249"/>
    <n v="1321035449"/>
    <b v="0"/>
    <n v="22"/>
    <b v="0"/>
    <s v="film &amp; video/animation"/>
    <n v="4.5985132395404561E-2"/>
    <n v="136.09100000000001"/>
    <x v="0"/>
    <x v="5"/>
  </r>
  <r>
    <x v="2"/>
    <x v="0"/>
    <s v="USD"/>
    <n v="1255381140"/>
    <n v="1250630968"/>
    <b v="0"/>
    <n v="26"/>
    <b v="0"/>
    <s v="film &amp; video/animation"/>
    <n v="9.5500000000000002E-2"/>
    <n v="73.462000000000003"/>
    <x v="0"/>
    <x v="5"/>
  </r>
  <r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2"/>
    <x v="0"/>
    <s v="USD"/>
    <n v="1310189851"/>
    <n v="1307597851"/>
    <b v="0"/>
    <n v="0"/>
    <b v="0"/>
    <s v="film &amp; video/animation"/>
    <n v="0"/>
    <n v="0"/>
    <x v="0"/>
    <x v="5"/>
  </r>
  <r>
    <x v="2"/>
    <x v="0"/>
    <s v="USD"/>
    <n v="1332073025"/>
    <n v="1329484625"/>
    <b v="0"/>
    <n v="4"/>
    <b v="0"/>
    <s v="film &amp; video/animation"/>
    <n v="1.15E-2"/>
    <n v="57.5"/>
    <x v="0"/>
    <x v="5"/>
  </r>
  <r>
    <x v="2"/>
    <x v="1"/>
    <s v="GBP"/>
    <n v="1421498303"/>
    <n v="1418906303"/>
    <b v="0"/>
    <n v="9"/>
    <b v="0"/>
    <s v="film &amp; video/animation"/>
    <n v="1.7538461538461537E-2"/>
    <n v="12.667"/>
    <x v="0"/>
    <x v="5"/>
  </r>
  <r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2"/>
    <x v="0"/>
    <s v="USD"/>
    <n v="1451010086"/>
    <n v="1447122086"/>
    <b v="0"/>
    <n v="14"/>
    <b v="0"/>
    <s v="film &amp; video/animation"/>
    <n v="4.3333333333333331E-3"/>
    <n v="3.714"/>
    <x v="0"/>
    <x v="5"/>
  </r>
  <r>
    <x v="2"/>
    <x v="0"/>
    <s v="USD"/>
    <n v="1376140520"/>
    <n v="1373548520"/>
    <b v="0"/>
    <n v="1"/>
    <b v="0"/>
    <s v="film &amp; video/animation"/>
    <n v="1.25E-3"/>
    <n v="250"/>
    <x v="0"/>
    <x v="5"/>
  </r>
  <r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2"/>
    <x v="0"/>
    <s v="USD"/>
    <n v="1337955240"/>
    <n v="1332808501"/>
    <b v="0"/>
    <n v="3"/>
    <b v="0"/>
    <s v="film &amp; video/animation"/>
    <n v="8.0000000000000002E-3"/>
    <n v="133.333"/>
    <x v="0"/>
    <x v="5"/>
  </r>
  <r>
    <x v="2"/>
    <x v="1"/>
    <s v="GBP"/>
    <n v="1435504170"/>
    <n v="1432912170"/>
    <b v="0"/>
    <n v="1"/>
    <b v="0"/>
    <s v="film &amp; video/animation"/>
    <n v="2E-3"/>
    <n v="10"/>
    <x v="0"/>
    <x v="5"/>
  </r>
  <r>
    <x v="2"/>
    <x v="0"/>
    <s v="USD"/>
    <n v="1456805639"/>
    <n v="1454213639"/>
    <b v="0"/>
    <n v="0"/>
    <b v="0"/>
    <s v="film &amp; video/animation"/>
    <n v="0"/>
    <n v="0"/>
    <x v="0"/>
    <x v="5"/>
  </r>
  <r>
    <x v="2"/>
    <x v="0"/>
    <s v="USD"/>
    <n v="1365228982"/>
    <n v="1362640582"/>
    <b v="0"/>
    <n v="5"/>
    <b v="0"/>
    <s v="film &amp; video/animation"/>
    <n v="0.03"/>
    <n v="30"/>
    <x v="0"/>
    <x v="5"/>
  </r>
  <r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2"/>
    <x v="0"/>
    <s v="USD"/>
    <n v="1471244400"/>
    <n v="1467387705"/>
    <b v="0"/>
    <n v="68"/>
    <b v="0"/>
    <s v="film &amp; video/animation"/>
    <n v="0.13924"/>
    <n v="102.38200000000001"/>
    <x v="0"/>
    <x v="5"/>
  </r>
  <r>
    <x v="2"/>
    <x v="5"/>
    <s v="CAD"/>
    <n v="1407595447"/>
    <n v="1405003447"/>
    <b v="0"/>
    <n v="3"/>
    <b v="0"/>
    <s v="film &amp; video/animation"/>
    <n v="3.3333333333333333E-2"/>
    <n v="16.667000000000002"/>
    <x v="0"/>
    <x v="5"/>
  </r>
  <r>
    <x v="2"/>
    <x v="0"/>
    <s v="USD"/>
    <n v="1451389601"/>
    <n v="1447933601"/>
    <b v="0"/>
    <n v="34"/>
    <b v="0"/>
    <s v="film &amp; video/animation"/>
    <n v="0.25413402061855672"/>
    <n v="725.029"/>
    <x v="0"/>
    <x v="5"/>
  </r>
  <r>
    <x v="2"/>
    <x v="1"/>
    <s v="GBP"/>
    <n v="1432752080"/>
    <n v="1427568080"/>
    <b v="0"/>
    <n v="0"/>
    <b v="0"/>
    <s v="film &amp; video/animation"/>
    <n v="0"/>
    <n v="0"/>
    <x v="0"/>
    <x v="5"/>
  </r>
  <r>
    <x v="2"/>
    <x v="0"/>
    <s v="USD"/>
    <n v="1486046761"/>
    <n v="1483454761"/>
    <b v="0"/>
    <n v="3"/>
    <b v="0"/>
    <s v="film &amp; video/animation"/>
    <n v="1.3666666666666667E-2"/>
    <n v="68.332999999999998"/>
    <x v="0"/>
    <x v="5"/>
  </r>
  <r>
    <x v="2"/>
    <x v="0"/>
    <s v="USD"/>
    <n v="1441550760"/>
    <n v="1438958824"/>
    <b v="0"/>
    <n v="0"/>
    <b v="0"/>
    <s v="film &amp; video/animation"/>
    <n v="0"/>
    <n v="0"/>
    <x v="0"/>
    <x v="5"/>
  </r>
  <r>
    <x v="2"/>
    <x v="0"/>
    <s v="USD"/>
    <n v="1354699421"/>
    <n v="1352107421"/>
    <b v="0"/>
    <n v="70"/>
    <b v="0"/>
    <s v="film &amp; video/animation"/>
    <n v="0.22881426547787684"/>
    <n v="39.228999999999999"/>
    <x v="0"/>
    <x v="5"/>
  </r>
  <r>
    <x v="0"/>
    <x v="1"/>
    <s v="GBP"/>
    <n v="1449766261"/>
    <n v="1447174261"/>
    <b v="0"/>
    <n v="34"/>
    <b v="1"/>
    <s v="theater/plays"/>
    <n v="1.0209999999999999"/>
    <n v="150.14699999999999"/>
    <x v="1"/>
    <x v="6"/>
  </r>
  <r>
    <x v="0"/>
    <x v="0"/>
    <s v="USD"/>
    <n v="1477976340"/>
    <n v="1475460819"/>
    <b v="0"/>
    <n v="56"/>
    <b v="1"/>
    <s v="theater/plays"/>
    <n v="1.0464"/>
    <n v="93.429000000000002"/>
    <x v="1"/>
    <x v="6"/>
  </r>
  <r>
    <x v="0"/>
    <x v="0"/>
    <s v="USD"/>
    <n v="1458518325"/>
    <n v="1456793925"/>
    <b v="0"/>
    <n v="31"/>
    <b v="1"/>
    <s v="theater/plays"/>
    <n v="1.1466666666666667"/>
    <n v="110.968"/>
    <x v="1"/>
    <x v="6"/>
  </r>
  <r>
    <x v="0"/>
    <x v="0"/>
    <s v="USD"/>
    <n v="1442805076"/>
    <n v="1440213076"/>
    <b v="0"/>
    <n v="84"/>
    <b v="1"/>
    <s v="theater/plays"/>
    <n v="1.206"/>
    <n v="71.786000000000001"/>
    <x v="1"/>
    <x v="6"/>
  </r>
  <r>
    <x v="0"/>
    <x v="1"/>
    <s v="GBP"/>
    <n v="1464801169"/>
    <n v="1462209169"/>
    <b v="0"/>
    <n v="130"/>
    <b v="1"/>
    <s v="theater/plays"/>
    <n v="1.0867285714285715"/>
    <n v="29.257999999999999"/>
    <x v="1"/>
    <x v="6"/>
  </r>
  <r>
    <x v="0"/>
    <x v="0"/>
    <s v="USD"/>
    <n v="1410601041"/>
    <n v="1406713041"/>
    <b v="0"/>
    <n v="12"/>
    <b v="1"/>
    <s v="theater/plays"/>
    <n v="1"/>
    <n v="1000"/>
    <x v="1"/>
    <x v="6"/>
  </r>
  <r>
    <x v="0"/>
    <x v="1"/>
    <s v="GBP"/>
    <n v="1438966800"/>
    <n v="1436278344"/>
    <b v="0"/>
    <n v="23"/>
    <b v="1"/>
    <s v="theater/plays"/>
    <n v="1.1399999999999999"/>
    <n v="74.347999999999999"/>
    <x v="1"/>
    <x v="6"/>
  </r>
  <r>
    <x v="0"/>
    <x v="0"/>
    <s v="USD"/>
    <n v="1487347500"/>
    <n v="1484715366"/>
    <b v="0"/>
    <n v="158"/>
    <b v="1"/>
    <s v="theater/plays"/>
    <n v="1.0085"/>
    <n v="63.829000000000001"/>
    <x v="1"/>
    <x v="6"/>
  </r>
  <r>
    <x v="0"/>
    <x v="0"/>
    <s v="USD"/>
    <n v="1434921600"/>
    <n v="1433109907"/>
    <b v="0"/>
    <n v="30"/>
    <b v="1"/>
    <s v="theater/plays"/>
    <n v="1.1565217391304348"/>
    <n v="44.332999999999998"/>
    <x v="1"/>
    <x v="6"/>
  </r>
  <r>
    <x v="0"/>
    <x v="5"/>
    <s v="CAD"/>
    <n v="1484110800"/>
    <n v="1482281094"/>
    <b v="0"/>
    <n v="18"/>
    <b v="1"/>
    <s v="theater/plays"/>
    <n v="1.3041666666666667"/>
    <n v="86.944000000000003"/>
    <x v="1"/>
    <x v="6"/>
  </r>
  <r>
    <x v="0"/>
    <x v="0"/>
    <s v="USD"/>
    <n v="1435111200"/>
    <n v="1433254268"/>
    <b v="0"/>
    <n v="29"/>
    <b v="1"/>
    <s v="theater/plays"/>
    <n v="1.0778267254038179"/>
    <n v="126.55200000000001"/>
    <x v="1"/>
    <x v="6"/>
  </r>
  <r>
    <x v="0"/>
    <x v="0"/>
    <s v="USD"/>
    <n v="1481957940"/>
    <n v="1478050429"/>
    <b v="0"/>
    <n v="31"/>
    <b v="1"/>
    <s v="theater/plays"/>
    <n v="1"/>
    <n v="129.03200000000001"/>
    <x v="1"/>
    <x v="6"/>
  </r>
  <r>
    <x v="0"/>
    <x v="0"/>
    <s v="USD"/>
    <n v="1463098208"/>
    <n v="1460506208"/>
    <b v="0"/>
    <n v="173"/>
    <b v="1"/>
    <s v="theater/plays"/>
    <n v="1.2324999999999999"/>
    <n v="71.242999999999995"/>
    <x v="1"/>
    <x v="6"/>
  </r>
  <r>
    <x v="0"/>
    <x v="1"/>
    <s v="GBP"/>
    <n v="1463394365"/>
    <n v="1461320765"/>
    <b v="0"/>
    <n v="17"/>
    <b v="1"/>
    <s v="theater/plays"/>
    <n v="1.002"/>
    <n v="117.88200000000001"/>
    <x v="1"/>
    <x v="6"/>
  </r>
  <r>
    <x v="0"/>
    <x v="10"/>
    <s v="NOK"/>
    <n v="1446418800"/>
    <n v="1443036470"/>
    <b v="0"/>
    <n v="48"/>
    <b v="1"/>
    <s v="theater/plays"/>
    <n v="1.0466666666666666"/>
    <n v="327.08300000000003"/>
    <x v="1"/>
    <x v="6"/>
  </r>
  <r>
    <x v="0"/>
    <x v="1"/>
    <s v="GBP"/>
    <n v="1483707905"/>
    <n v="1481115905"/>
    <b v="0"/>
    <n v="59"/>
    <b v="1"/>
    <s v="theater/plays"/>
    <n v="1.0249999999999999"/>
    <n v="34.746000000000002"/>
    <x v="1"/>
    <x v="6"/>
  </r>
  <r>
    <x v="0"/>
    <x v="1"/>
    <s v="GBP"/>
    <n v="1438624800"/>
    <n v="1435133807"/>
    <b v="0"/>
    <n v="39"/>
    <b v="1"/>
    <s v="theater/plays"/>
    <n v="1.1825757575757576"/>
    <n v="100.06399999999999"/>
    <x v="1"/>
    <x v="6"/>
  </r>
  <r>
    <x v="0"/>
    <x v="0"/>
    <s v="USD"/>
    <n v="1446665191"/>
    <n v="1444069591"/>
    <b v="0"/>
    <n v="59"/>
    <b v="1"/>
    <s v="theater/plays"/>
    <n v="1.2050000000000001"/>
    <n v="40.847000000000001"/>
    <x v="1"/>
    <x v="6"/>
  </r>
  <r>
    <x v="0"/>
    <x v="0"/>
    <s v="USD"/>
    <n v="1463166263"/>
    <n v="1460574263"/>
    <b v="0"/>
    <n v="60"/>
    <b v="1"/>
    <s v="theater/plays"/>
    <n v="3.0242"/>
    <n v="252.017"/>
    <x v="1"/>
    <x v="6"/>
  </r>
  <r>
    <x v="0"/>
    <x v="1"/>
    <s v="GBP"/>
    <n v="1467681107"/>
    <n v="1465866707"/>
    <b v="0"/>
    <n v="20"/>
    <b v="1"/>
    <s v="theater/plays"/>
    <n v="1.00644"/>
    <n v="25.161000000000001"/>
    <x v="1"/>
    <x v="6"/>
  </r>
  <r>
    <x v="2"/>
    <x v="0"/>
    <s v="USD"/>
    <n v="1423078606"/>
    <n v="1420486606"/>
    <b v="0"/>
    <n v="1"/>
    <b v="0"/>
    <s v="technology/web"/>
    <n v="6.666666666666667E-5"/>
    <n v="1"/>
    <x v="2"/>
    <x v="7"/>
  </r>
  <r>
    <x v="2"/>
    <x v="0"/>
    <s v="USD"/>
    <n v="1446080834"/>
    <n v="1443488834"/>
    <b v="0"/>
    <n v="1"/>
    <b v="0"/>
    <s v="technology/web"/>
    <n v="5.5555555555555558E-3"/>
    <n v="25"/>
    <x v="2"/>
    <x v="7"/>
  </r>
  <r>
    <x v="2"/>
    <x v="0"/>
    <s v="USD"/>
    <n v="1462293716"/>
    <n v="1457113316"/>
    <b v="0"/>
    <n v="1"/>
    <b v="0"/>
    <s v="technology/web"/>
    <n v="3.9999999999999998E-6"/>
    <n v="1"/>
    <x v="2"/>
    <x v="7"/>
  </r>
  <r>
    <x v="2"/>
    <x v="2"/>
    <s v="AUD"/>
    <n v="1414807962"/>
    <n v="1412215962"/>
    <b v="0"/>
    <n v="2"/>
    <b v="0"/>
    <s v="technology/web"/>
    <n v="3.1818181818181819E-3"/>
    <n v="35"/>
    <x v="2"/>
    <x v="7"/>
  </r>
  <r>
    <x v="2"/>
    <x v="0"/>
    <s v="USD"/>
    <n v="1467647160"/>
    <n v="1465055160"/>
    <b v="0"/>
    <n v="2"/>
    <b v="0"/>
    <s v="technology/web"/>
    <n v="1.2E-2"/>
    <n v="3"/>
    <x v="2"/>
    <x v="7"/>
  </r>
  <r>
    <x v="2"/>
    <x v="6"/>
    <s v="EUR"/>
    <n v="1447600389"/>
    <n v="1444140789"/>
    <b v="0"/>
    <n v="34"/>
    <b v="0"/>
    <s v="technology/web"/>
    <n v="0.27383999999999997"/>
    <n v="402.70600000000002"/>
    <x v="2"/>
    <x v="7"/>
  </r>
  <r>
    <x v="2"/>
    <x v="0"/>
    <s v="USD"/>
    <n v="1445097715"/>
    <n v="1441209715"/>
    <b v="0"/>
    <n v="2"/>
    <b v="0"/>
    <s v="technology/web"/>
    <n v="8.6666666666666663E-4"/>
    <n v="26"/>
    <x v="2"/>
    <x v="7"/>
  </r>
  <r>
    <x v="2"/>
    <x v="1"/>
    <s v="GBP"/>
    <n v="1455122564"/>
    <n v="1452530564"/>
    <b v="0"/>
    <n v="0"/>
    <b v="0"/>
    <s v="technology/web"/>
    <n v="0"/>
    <n v="0"/>
    <x v="2"/>
    <x v="7"/>
  </r>
  <r>
    <x v="2"/>
    <x v="1"/>
    <s v="GBP"/>
    <n v="1446154848"/>
    <n v="1443562848"/>
    <b v="0"/>
    <n v="1"/>
    <b v="0"/>
    <s v="technology/web"/>
    <n v="8.9999999999999998E-4"/>
    <n v="9"/>
    <x v="2"/>
    <x v="7"/>
  </r>
  <r>
    <x v="2"/>
    <x v="1"/>
    <s v="GBP"/>
    <n v="1436368622"/>
    <n v="1433776622"/>
    <b v="0"/>
    <n v="8"/>
    <b v="0"/>
    <s v="technology/web"/>
    <n v="2.7199999999999998E-2"/>
    <n v="8.5"/>
    <x v="2"/>
    <x v="7"/>
  </r>
  <r>
    <x v="2"/>
    <x v="5"/>
    <s v="CAD"/>
    <n v="1485838800"/>
    <n v="1484756245"/>
    <b v="0"/>
    <n v="4"/>
    <b v="0"/>
    <s v="technology/web"/>
    <n v="7.0000000000000001E-3"/>
    <n v="8.75"/>
    <x v="2"/>
    <x v="7"/>
  </r>
  <r>
    <x v="2"/>
    <x v="0"/>
    <s v="USD"/>
    <n v="1438451580"/>
    <n v="1434609424"/>
    <b v="0"/>
    <n v="28"/>
    <b v="0"/>
    <s v="technology/web"/>
    <n v="5.0413333333333331E-2"/>
    <n v="135.036"/>
    <x v="2"/>
    <x v="7"/>
  </r>
  <r>
    <x v="2"/>
    <x v="5"/>
    <s v="CAD"/>
    <n v="1452350896"/>
    <n v="1447166896"/>
    <b v="0"/>
    <n v="0"/>
    <b v="0"/>
    <s v="technology/web"/>
    <n v="0"/>
    <n v="0"/>
    <x v="2"/>
    <x v="7"/>
  </r>
  <r>
    <x v="2"/>
    <x v="0"/>
    <s v="USD"/>
    <n v="1415988991"/>
    <n v="1413393391"/>
    <b v="0"/>
    <n v="6"/>
    <b v="0"/>
    <s v="technology/web"/>
    <n v="4.9199999999999999E-3"/>
    <n v="20.5"/>
    <x v="2"/>
    <x v="7"/>
  </r>
  <r>
    <x v="2"/>
    <x v="0"/>
    <s v="USD"/>
    <n v="1413735972"/>
    <n v="1411143972"/>
    <b v="0"/>
    <n v="22"/>
    <b v="0"/>
    <s v="technology/web"/>
    <n v="0.36589147286821705"/>
    <n v="64.364000000000004"/>
    <x v="2"/>
    <x v="7"/>
  </r>
  <r>
    <x v="2"/>
    <x v="1"/>
    <s v="GBP"/>
    <n v="1465720143"/>
    <n v="1463128143"/>
    <b v="0"/>
    <n v="0"/>
    <b v="0"/>
    <s v="technology/web"/>
    <n v="0"/>
    <n v="0"/>
    <x v="2"/>
    <x v="7"/>
  </r>
  <r>
    <x v="2"/>
    <x v="0"/>
    <s v="USD"/>
    <n v="1452112717"/>
    <n v="1449520717"/>
    <b v="0"/>
    <n v="1"/>
    <b v="0"/>
    <s v="technology/web"/>
    <n v="2.5000000000000001E-2"/>
    <n v="200"/>
    <x v="2"/>
    <x v="7"/>
  </r>
  <r>
    <x v="2"/>
    <x v="12"/>
    <s v="EUR"/>
    <n v="1480721803"/>
    <n v="1478126203"/>
    <b v="0"/>
    <n v="20"/>
    <b v="0"/>
    <s v="technology/web"/>
    <n v="9.1066666666666674E-3"/>
    <n v="68.3"/>
    <x v="2"/>
    <x v="7"/>
  </r>
  <r>
    <x v="2"/>
    <x v="0"/>
    <s v="USD"/>
    <n v="1427227905"/>
    <n v="1424639505"/>
    <b v="0"/>
    <n v="0"/>
    <b v="0"/>
    <s v="technology/web"/>
    <n v="0"/>
    <n v="0"/>
    <x v="2"/>
    <x v="7"/>
  </r>
  <r>
    <x v="2"/>
    <x v="0"/>
    <s v="USD"/>
    <n v="1449989260"/>
    <n v="1447397260"/>
    <b v="0"/>
    <n v="1"/>
    <b v="0"/>
    <s v="technology/web"/>
    <n v="2.0833333333333335E-4"/>
    <n v="50"/>
    <x v="2"/>
    <x v="7"/>
  </r>
  <r>
    <x v="2"/>
    <x v="5"/>
    <s v="CAD"/>
    <n v="1418841045"/>
    <n v="1416249045"/>
    <b v="0"/>
    <n v="3"/>
    <b v="0"/>
    <s v="technology/web"/>
    <n v="1.2E-4"/>
    <n v="4"/>
    <x v="2"/>
    <x v="7"/>
  </r>
  <r>
    <x v="2"/>
    <x v="0"/>
    <s v="USD"/>
    <n v="1445874513"/>
    <n v="1442850513"/>
    <b v="0"/>
    <n v="2"/>
    <b v="0"/>
    <s v="technology/web"/>
    <n v="3.6666666666666666E-3"/>
    <n v="27.5"/>
    <x v="2"/>
    <x v="7"/>
  </r>
  <r>
    <x v="2"/>
    <x v="9"/>
    <s v="EUR"/>
    <n v="1482052815"/>
    <n v="1479460815"/>
    <b v="0"/>
    <n v="0"/>
    <b v="0"/>
    <s v="technology/web"/>
    <n v="0"/>
    <n v="0"/>
    <x v="2"/>
    <x v="7"/>
  </r>
  <r>
    <x v="2"/>
    <x v="2"/>
    <s v="AUD"/>
    <n v="1424137247"/>
    <n v="1421545247"/>
    <b v="0"/>
    <n v="2"/>
    <b v="0"/>
    <s v="technology/web"/>
    <n v="9.0666666666666662E-4"/>
    <n v="34"/>
    <x v="2"/>
    <x v="7"/>
  </r>
  <r>
    <x v="2"/>
    <x v="6"/>
    <s v="EUR"/>
    <n v="1457822275"/>
    <n v="1455230275"/>
    <b v="0"/>
    <n v="1"/>
    <b v="0"/>
    <s v="technology/web"/>
    <n v="5.5555555555555558E-5"/>
    <n v="1"/>
    <x v="2"/>
    <x v="7"/>
  </r>
  <r>
    <x v="2"/>
    <x v="1"/>
    <s v="GBP"/>
    <n v="1436554249"/>
    <n v="1433962249"/>
    <b v="0"/>
    <n v="0"/>
    <b v="0"/>
    <s v="technology/web"/>
    <n v="0"/>
    <n v="0"/>
    <x v="2"/>
    <x v="7"/>
  </r>
  <r>
    <x v="2"/>
    <x v="0"/>
    <s v="USD"/>
    <n v="1468513533"/>
    <n v="1465921533"/>
    <b v="0"/>
    <n v="1"/>
    <b v="0"/>
    <s v="technology/web"/>
    <n v="2.0000000000000001E-4"/>
    <n v="1"/>
    <x v="2"/>
    <x v="7"/>
  </r>
  <r>
    <x v="2"/>
    <x v="0"/>
    <s v="USD"/>
    <n v="1420143194"/>
    <n v="1417551194"/>
    <b v="0"/>
    <n v="0"/>
    <b v="0"/>
    <s v="technology/web"/>
    <n v="0"/>
    <n v="0"/>
    <x v="2"/>
    <x v="7"/>
  </r>
  <r>
    <x v="2"/>
    <x v="4"/>
    <s v="NZD"/>
    <n v="1452942000"/>
    <n v="1449785223"/>
    <b v="0"/>
    <n v="5"/>
    <b v="0"/>
    <s v="technology/web"/>
    <n v="0.01"/>
    <n v="49"/>
    <x v="2"/>
    <x v="7"/>
  </r>
  <r>
    <x v="2"/>
    <x v="5"/>
    <s v="CAD"/>
    <n v="1451679612"/>
    <n v="1449087612"/>
    <b v="0"/>
    <n v="1"/>
    <b v="0"/>
    <s v="technology/web"/>
    <n v="8.0000000000000002E-3"/>
    <n v="20"/>
    <x v="2"/>
    <x v="7"/>
  </r>
  <r>
    <x v="2"/>
    <x v="0"/>
    <s v="USD"/>
    <n v="1455822569"/>
    <n v="1453230569"/>
    <b v="0"/>
    <n v="1"/>
    <b v="0"/>
    <s v="technology/web"/>
    <n v="1.6705882352941177E-3"/>
    <n v="142"/>
    <x v="2"/>
    <x v="7"/>
  </r>
  <r>
    <x v="2"/>
    <x v="0"/>
    <s v="USD"/>
    <n v="1437969540"/>
    <n v="1436297723"/>
    <b v="0"/>
    <n v="2"/>
    <b v="0"/>
    <s v="technology/web"/>
    <n v="4.2399999999999998E-3"/>
    <n v="53"/>
    <x v="2"/>
    <x v="7"/>
  </r>
  <r>
    <x v="2"/>
    <x v="0"/>
    <s v="USD"/>
    <n v="1446660688"/>
    <n v="1444065088"/>
    <b v="0"/>
    <n v="0"/>
    <b v="0"/>
    <s v="technology/web"/>
    <n v="0"/>
    <n v="0"/>
    <x v="2"/>
    <x v="7"/>
  </r>
  <r>
    <x v="2"/>
    <x v="0"/>
    <s v="USD"/>
    <n v="1421543520"/>
    <n v="1416445931"/>
    <b v="0"/>
    <n v="9"/>
    <b v="0"/>
    <s v="technology/web"/>
    <n v="3.892538925389254E-3"/>
    <n v="38.444000000000003"/>
    <x v="2"/>
    <x v="7"/>
  </r>
  <r>
    <x v="2"/>
    <x v="1"/>
    <s v="GBP"/>
    <n v="1476873507"/>
    <n v="1474281507"/>
    <b v="0"/>
    <n v="4"/>
    <b v="0"/>
    <s v="technology/web"/>
    <n v="7.1556350626118068E-3"/>
    <n v="20"/>
    <x v="2"/>
    <x v="7"/>
  </r>
  <r>
    <x v="2"/>
    <x v="12"/>
    <s v="EUR"/>
    <n v="1434213443"/>
    <n v="1431621443"/>
    <b v="0"/>
    <n v="4"/>
    <b v="0"/>
    <s v="technology/web"/>
    <n v="4.3166666666666666E-3"/>
    <n v="64.75"/>
    <x v="2"/>
    <x v="7"/>
  </r>
  <r>
    <x v="2"/>
    <x v="0"/>
    <s v="USD"/>
    <n v="1427537952"/>
    <n v="1422357552"/>
    <b v="0"/>
    <n v="1"/>
    <b v="0"/>
    <s v="technology/web"/>
    <n v="1.2500000000000001E-5"/>
    <n v="1"/>
    <x v="2"/>
    <x v="7"/>
  </r>
  <r>
    <x v="2"/>
    <x v="0"/>
    <s v="USD"/>
    <n v="1463753302"/>
    <n v="1458569302"/>
    <b v="0"/>
    <n v="1"/>
    <b v="0"/>
    <s v="technology/web"/>
    <n v="2E-3"/>
    <n v="10"/>
    <x v="2"/>
    <x v="7"/>
  </r>
  <r>
    <x v="2"/>
    <x v="1"/>
    <s v="GBP"/>
    <n v="1441633993"/>
    <n v="1439560393"/>
    <b v="0"/>
    <n v="7"/>
    <b v="0"/>
    <s v="technology/web"/>
    <n v="1.12E-4"/>
    <n v="2"/>
    <x v="2"/>
    <x v="7"/>
  </r>
  <r>
    <x v="2"/>
    <x v="0"/>
    <s v="USD"/>
    <n v="1419539223"/>
    <n v="1416947223"/>
    <b v="0"/>
    <n v="5"/>
    <b v="0"/>
    <s v="technology/web"/>
    <n v="1.4583333333333334E-2"/>
    <n v="35"/>
    <x v="2"/>
    <x v="7"/>
  </r>
  <r>
    <x v="2"/>
    <x v="0"/>
    <s v="USD"/>
    <n v="1474580867"/>
    <n v="1471988867"/>
    <b v="0"/>
    <n v="1"/>
    <b v="0"/>
    <s v="technology/web"/>
    <n v="3.3333333333333332E-4"/>
    <n v="1"/>
    <x v="2"/>
    <x v="7"/>
  </r>
  <r>
    <x v="2"/>
    <x v="0"/>
    <s v="USD"/>
    <n v="1438474704"/>
    <n v="1435882704"/>
    <b v="0"/>
    <n v="0"/>
    <b v="0"/>
    <s v="technology/web"/>
    <n v="0"/>
    <n v="0"/>
    <x v="2"/>
    <x v="7"/>
  </r>
  <r>
    <x v="2"/>
    <x v="0"/>
    <s v="USD"/>
    <n v="1426442400"/>
    <n v="1424454319"/>
    <b v="0"/>
    <n v="0"/>
    <b v="0"/>
    <s v="technology/web"/>
    <n v="0"/>
    <n v="0"/>
    <x v="2"/>
    <x v="7"/>
  </r>
  <r>
    <x v="2"/>
    <x v="0"/>
    <s v="USD"/>
    <n v="1426800687"/>
    <n v="1424212287"/>
    <b v="0"/>
    <n v="1"/>
    <b v="0"/>
    <s v="technology/web"/>
    <n v="1.1111111111111112E-4"/>
    <n v="1"/>
    <x v="2"/>
    <x v="7"/>
  </r>
  <r>
    <x v="2"/>
    <x v="0"/>
    <s v="USD"/>
    <n v="1426522316"/>
    <n v="1423933916"/>
    <b v="0"/>
    <n v="2"/>
    <b v="0"/>
    <s v="technology/web"/>
    <n v="0.01"/>
    <n v="5"/>
    <x v="2"/>
    <x v="7"/>
  </r>
  <r>
    <x v="2"/>
    <x v="1"/>
    <s v="GBP"/>
    <n v="1448928000"/>
    <n v="1444123377"/>
    <b v="0"/>
    <n v="0"/>
    <b v="0"/>
    <s v="technology/web"/>
    <n v="0"/>
    <n v="0"/>
    <x v="2"/>
    <x v="7"/>
  </r>
  <r>
    <x v="2"/>
    <x v="0"/>
    <s v="USD"/>
    <n v="1424032207"/>
    <n v="1421440207"/>
    <b v="0"/>
    <n v="4"/>
    <b v="0"/>
    <s v="technology/web"/>
    <n v="5.5999999999999999E-3"/>
    <n v="14"/>
    <x v="2"/>
    <x v="7"/>
  </r>
  <r>
    <x v="2"/>
    <x v="5"/>
    <s v="CAD"/>
    <n v="1429207833"/>
    <n v="1426615833"/>
    <b v="0"/>
    <n v="7"/>
    <b v="0"/>
    <s v="technology/web"/>
    <n v="9.0833333333333335E-2"/>
    <n v="389.286"/>
    <x v="2"/>
    <x v="7"/>
  </r>
  <r>
    <x v="2"/>
    <x v="13"/>
    <s v="EUR"/>
    <n v="1479410886"/>
    <n v="1474223286"/>
    <b v="0"/>
    <n v="2"/>
    <b v="0"/>
    <s v="technology/web"/>
    <n v="3.3444444444444443E-2"/>
    <n v="150.5"/>
    <x v="2"/>
    <x v="7"/>
  </r>
  <r>
    <x v="2"/>
    <x v="0"/>
    <s v="USD"/>
    <n v="1436366699"/>
    <n v="1435070699"/>
    <b v="0"/>
    <n v="1"/>
    <b v="0"/>
    <s v="technology/web"/>
    <n v="1.3333333333333334E-4"/>
    <n v="1"/>
    <x v="2"/>
    <x v="7"/>
  </r>
  <r>
    <x v="2"/>
    <x v="1"/>
    <s v="GBP"/>
    <n v="1454936460"/>
    <n v="1452259131"/>
    <b v="0"/>
    <n v="9"/>
    <b v="0"/>
    <s v="technology/web"/>
    <n v="4.4600000000000001E-2"/>
    <n v="24.777999999999999"/>
    <x v="2"/>
    <x v="7"/>
  </r>
  <r>
    <x v="2"/>
    <x v="0"/>
    <s v="USD"/>
    <n v="1437570130"/>
    <n v="1434978130"/>
    <b v="0"/>
    <n v="2"/>
    <b v="0"/>
    <s v="technology/web"/>
    <n v="6.0999999999999997E-4"/>
    <n v="30.5"/>
    <x v="2"/>
    <x v="7"/>
  </r>
  <r>
    <x v="2"/>
    <x v="0"/>
    <s v="USD"/>
    <n v="1417584860"/>
    <n v="1414992860"/>
    <b v="0"/>
    <n v="1"/>
    <b v="0"/>
    <s v="technology/web"/>
    <n v="3.3333333333333333E-2"/>
    <n v="250"/>
    <x v="2"/>
    <x v="7"/>
  </r>
  <r>
    <x v="2"/>
    <x v="1"/>
    <s v="GBP"/>
    <n v="1428333345"/>
    <n v="1425744945"/>
    <b v="0"/>
    <n v="7"/>
    <b v="0"/>
    <s v="technology/web"/>
    <n v="0.23"/>
    <n v="16.428999999999998"/>
    <x v="2"/>
    <x v="7"/>
  </r>
  <r>
    <x v="2"/>
    <x v="0"/>
    <s v="USD"/>
    <n v="1460832206"/>
    <n v="1458240206"/>
    <b v="0"/>
    <n v="2"/>
    <b v="0"/>
    <s v="technology/web"/>
    <n v="1.0399999999999999E-3"/>
    <n v="13"/>
    <x v="2"/>
    <x v="7"/>
  </r>
  <r>
    <x v="2"/>
    <x v="0"/>
    <s v="USD"/>
    <n v="1430703638"/>
    <n v="1426815638"/>
    <b v="0"/>
    <n v="8"/>
    <b v="0"/>
    <s v="technology/web"/>
    <n v="4.2599999999999999E-3"/>
    <n v="53.25"/>
    <x v="2"/>
    <x v="7"/>
  </r>
  <r>
    <x v="2"/>
    <x v="0"/>
    <s v="USD"/>
    <n v="1478122292"/>
    <n v="1475530292"/>
    <b v="0"/>
    <n v="2"/>
    <b v="0"/>
    <s v="technology/web"/>
    <n v="2.9999999999999997E-4"/>
    <n v="3"/>
    <x v="2"/>
    <x v="7"/>
  </r>
  <r>
    <x v="2"/>
    <x v="0"/>
    <s v="USD"/>
    <n v="1469980800"/>
    <n v="1466787335"/>
    <b v="0"/>
    <n v="2"/>
    <b v="0"/>
    <s v="technology/web"/>
    <n v="2.6666666666666666E-3"/>
    <n v="10"/>
    <x v="2"/>
    <x v="7"/>
  </r>
  <r>
    <x v="2"/>
    <x v="0"/>
    <s v="USD"/>
    <n v="1417737781"/>
    <n v="1415145781"/>
    <b v="0"/>
    <n v="7"/>
    <b v="0"/>
    <s v="technology/web"/>
    <n v="0.34"/>
    <n v="121.429"/>
    <x v="2"/>
    <x v="7"/>
  </r>
  <r>
    <x v="2"/>
    <x v="0"/>
    <s v="USD"/>
    <n v="1425827760"/>
    <n v="1423769402"/>
    <b v="0"/>
    <n v="2"/>
    <b v="0"/>
    <s v="technology/web"/>
    <n v="6.2E-4"/>
    <n v="15.5"/>
    <x v="2"/>
    <x v="7"/>
  </r>
  <r>
    <x v="1"/>
    <x v="0"/>
    <s v="USD"/>
    <n v="1431198562"/>
    <n v="1426014562"/>
    <b v="0"/>
    <n v="1"/>
    <b v="0"/>
    <s v="technology/web"/>
    <n v="0.02"/>
    <n v="100"/>
    <x v="2"/>
    <x v="7"/>
  </r>
  <r>
    <x v="1"/>
    <x v="5"/>
    <s v="CAD"/>
    <n v="1419626139"/>
    <n v="1417034139"/>
    <b v="0"/>
    <n v="6"/>
    <b v="0"/>
    <s v="technology/web"/>
    <n v="1.4E-2"/>
    <n v="23.332999999999998"/>
    <x v="2"/>
    <x v="7"/>
  </r>
  <r>
    <x v="1"/>
    <x v="0"/>
    <s v="USD"/>
    <n v="1434654215"/>
    <n v="1432062215"/>
    <b v="0"/>
    <n v="0"/>
    <b v="0"/>
    <s v="technology/web"/>
    <n v="0"/>
    <n v="0"/>
    <x v="2"/>
    <x v="7"/>
  </r>
  <r>
    <x v="1"/>
    <x v="0"/>
    <s v="USD"/>
    <n v="1408029623"/>
    <n v="1405437623"/>
    <b v="0"/>
    <n v="13"/>
    <b v="0"/>
    <s v="technology/web"/>
    <n v="3.9334666666666664E-2"/>
    <n v="45.386000000000003"/>
    <x v="2"/>
    <x v="7"/>
  </r>
  <r>
    <x v="1"/>
    <x v="0"/>
    <s v="USD"/>
    <n v="1409187056"/>
    <n v="1406595056"/>
    <b v="0"/>
    <n v="0"/>
    <b v="0"/>
    <s v="technology/web"/>
    <n v="0"/>
    <n v="0"/>
    <x v="2"/>
    <x v="7"/>
  </r>
  <r>
    <x v="1"/>
    <x v="0"/>
    <s v="USD"/>
    <n v="1440318908"/>
    <n v="1436430908"/>
    <b v="0"/>
    <n v="8"/>
    <b v="0"/>
    <s v="technology/web"/>
    <n v="2.6200000000000001E-2"/>
    <n v="16.375"/>
    <x v="2"/>
    <x v="7"/>
  </r>
  <r>
    <x v="1"/>
    <x v="9"/>
    <s v="EUR"/>
    <n v="1432479600"/>
    <n v="1428507409"/>
    <b v="0"/>
    <n v="1"/>
    <b v="0"/>
    <s v="technology/web"/>
    <n v="2E-3"/>
    <n v="10"/>
    <x v="2"/>
    <x v="7"/>
  </r>
  <r>
    <x v="1"/>
    <x v="0"/>
    <s v="USD"/>
    <n v="1448225336"/>
    <n v="1445629736"/>
    <b v="0"/>
    <n v="0"/>
    <b v="0"/>
    <s v="technology/web"/>
    <n v="0"/>
    <n v="0"/>
    <x v="2"/>
    <x v="7"/>
  </r>
  <r>
    <x v="1"/>
    <x v="0"/>
    <s v="USD"/>
    <n v="1434405980"/>
    <n v="1431813980"/>
    <b v="0"/>
    <n v="5"/>
    <b v="0"/>
    <s v="technology/web"/>
    <n v="9.7400000000000004E-3"/>
    <n v="292.2"/>
    <x v="2"/>
    <x v="7"/>
  </r>
  <r>
    <x v="1"/>
    <x v="1"/>
    <s v="GBP"/>
    <n v="1448761744"/>
    <n v="1446166144"/>
    <b v="0"/>
    <n v="1"/>
    <b v="0"/>
    <s v="technology/web"/>
    <n v="6.41025641025641E-3"/>
    <n v="5"/>
    <x v="2"/>
    <x v="7"/>
  </r>
  <r>
    <x v="1"/>
    <x v="0"/>
    <s v="USD"/>
    <n v="1429732586"/>
    <n v="1427140586"/>
    <b v="0"/>
    <n v="0"/>
    <b v="0"/>
    <s v="technology/web"/>
    <n v="0"/>
    <n v="0"/>
    <x v="2"/>
    <x v="7"/>
  </r>
  <r>
    <x v="1"/>
    <x v="6"/>
    <s v="EUR"/>
    <n v="1453210037"/>
    <n v="1448026037"/>
    <b v="0"/>
    <n v="0"/>
    <b v="0"/>
    <s v="technology/web"/>
    <n v="0"/>
    <n v="0"/>
    <x v="2"/>
    <x v="7"/>
  </r>
  <r>
    <x v="1"/>
    <x v="13"/>
    <s v="EUR"/>
    <n v="1472777146"/>
    <n v="1470185146"/>
    <b v="0"/>
    <n v="0"/>
    <b v="0"/>
    <s v="technology/web"/>
    <n v="0"/>
    <n v="0"/>
    <x v="2"/>
    <x v="7"/>
  </r>
  <r>
    <x v="1"/>
    <x v="0"/>
    <s v="USD"/>
    <n v="1443675540"/>
    <n v="1441022120"/>
    <b v="0"/>
    <n v="121"/>
    <b v="0"/>
    <s v="technology/web"/>
    <n v="0.21363333333333334"/>
    <n v="105.934"/>
    <x v="2"/>
    <x v="7"/>
  </r>
  <r>
    <x v="1"/>
    <x v="0"/>
    <s v="USD"/>
    <n v="1466731740"/>
    <n v="1464139740"/>
    <b v="0"/>
    <n v="0"/>
    <b v="0"/>
    <s v="technology/web"/>
    <n v="0"/>
    <n v="0"/>
    <x v="2"/>
    <x v="7"/>
  </r>
  <r>
    <x v="1"/>
    <x v="4"/>
    <s v="NZD"/>
    <n v="1443149759"/>
    <n v="1440557759"/>
    <b v="0"/>
    <n v="0"/>
    <b v="0"/>
    <s v="technology/web"/>
    <n v="0"/>
    <n v="0"/>
    <x v="2"/>
    <x v="7"/>
  </r>
  <r>
    <x v="1"/>
    <x v="6"/>
    <s v="EUR"/>
    <n v="1488013307"/>
    <n v="1485421307"/>
    <b v="0"/>
    <n v="0"/>
    <b v="0"/>
    <s v="technology/web"/>
    <n v="0"/>
    <n v="0"/>
    <x v="2"/>
    <x v="7"/>
  </r>
  <r>
    <x v="1"/>
    <x v="1"/>
    <s v="GBP"/>
    <n v="1431072843"/>
    <n v="1427184843"/>
    <b v="0"/>
    <n v="3"/>
    <b v="0"/>
    <s v="technology/web"/>
    <n v="0.03"/>
    <n v="20"/>
    <x v="2"/>
    <x v="7"/>
  </r>
  <r>
    <x v="1"/>
    <x v="0"/>
    <s v="USD"/>
    <n v="1449689203"/>
    <n v="1447097203"/>
    <b v="0"/>
    <n v="0"/>
    <b v="0"/>
    <s v="technology/web"/>
    <n v="0"/>
    <n v="0"/>
    <x v="2"/>
    <x v="7"/>
  </r>
  <r>
    <x v="1"/>
    <x v="0"/>
    <s v="USD"/>
    <n v="1416933390"/>
    <n v="1411745790"/>
    <b v="0"/>
    <n v="1"/>
    <b v="0"/>
    <s v="technology/web"/>
    <n v="3.9999999999999998E-7"/>
    <n v="1"/>
    <x v="2"/>
    <x v="7"/>
  </r>
  <r>
    <x v="1"/>
    <x v="5"/>
    <s v="CAD"/>
    <n v="1408986738"/>
    <n v="1405098738"/>
    <b v="0"/>
    <n v="1"/>
    <b v="0"/>
    <s v="technology/web"/>
    <n v="0.01"/>
    <n v="300"/>
    <x v="2"/>
    <x v="7"/>
  </r>
  <r>
    <x v="1"/>
    <x v="0"/>
    <s v="USD"/>
    <n v="1467934937"/>
    <n v="1465342937"/>
    <b v="0"/>
    <n v="3"/>
    <b v="0"/>
    <s v="technology/web"/>
    <n v="1.044E-2"/>
    <n v="87"/>
    <x v="2"/>
    <x v="7"/>
  </r>
  <r>
    <x v="1"/>
    <x v="0"/>
    <s v="USD"/>
    <n v="1467398138"/>
    <n v="1465670138"/>
    <b v="0"/>
    <n v="9"/>
    <b v="0"/>
    <s v="technology/web"/>
    <n v="5.6833333333333333E-2"/>
    <n v="37.889000000000003"/>
    <x v="2"/>
    <x v="7"/>
  </r>
  <r>
    <x v="1"/>
    <x v="2"/>
    <s v="AUD"/>
    <n v="1432771997"/>
    <n v="1430179997"/>
    <b v="0"/>
    <n v="0"/>
    <b v="0"/>
    <s v="technology/web"/>
    <n v="0"/>
    <n v="0"/>
    <x v="2"/>
    <x v="7"/>
  </r>
  <r>
    <x v="1"/>
    <x v="0"/>
    <s v="USD"/>
    <n v="1431647041"/>
    <n v="1429055041"/>
    <b v="0"/>
    <n v="0"/>
    <b v="0"/>
    <s v="technology/web"/>
    <n v="0"/>
    <n v="0"/>
    <x v="2"/>
    <x v="7"/>
  </r>
  <r>
    <x v="1"/>
    <x v="5"/>
    <s v="CAD"/>
    <n v="1490560177"/>
    <n v="1487971777"/>
    <b v="0"/>
    <n v="0"/>
    <b v="0"/>
    <s v="technology/web"/>
    <n v="0"/>
    <n v="0"/>
    <x v="2"/>
    <x v="7"/>
  </r>
  <r>
    <x v="1"/>
    <x v="0"/>
    <s v="USD"/>
    <n v="1439644920"/>
    <n v="1436793939"/>
    <b v="0"/>
    <n v="39"/>
    <b v="0"/>
    <s v="technology/web"/>
    <n v="0.17380000000000001"/>
    <n v="111.41"/>
    <x v="2"/>
    <x v="7"/>
  </r>
  <r>
    <x v="1"/>
    <x v="11"/>
    <s v="SEK"/>
    <n v="1457996400"/>
    <n v="1452842511"/>
    <b v="0"/>
    <n v="1"/>
    <b v="0"/>
    <s v="technology/web"/>
    <n v="2.0000000000000001E-4"/>
    <n v="90"/>
    <x v="2"/>
    <x v="7"/>
  </r>
  <r>
    <x v="1"/>
    <x v="0"/>
    <s v="USD"/>
    <n v="1405269457"/>
    <n v="1402677457"/>
    <b v="0"/>
    <n v="0"/>
    <b v="0"/>
    <s v="technology/web"/>
    <n v="0"/>
    <n v="0"/>
    <x v="2"/>
    <x v="7"/>
  </r>
  <r>
    <x v="1"/>
    <x v="2"/>
    <s v="AUD"/>
    <n v="1463239108"/>
    <n v="1460647108"/>
    <b v="0"/>
    <n v="3"/>
    <b v="0"/>
    <s v="technology/web"/>
    <n v="1.75E-3"/>
    <n v="116.667"/>
    <x v="2"/>
    <x v="7"/>
  </r>
  <r>
    <x v="1"/>
    <x v="0"/>
    <s v="USD"/>
    <n v="1441516200"/>
    <n v="1438959121"/>
    <b v="0"/>
    <n v="1"/>
    <b v="0"/>
    <s v="technology/web"/>
    <n v="8.3340278356529708E-4"/>
    <n v="10"/>
    <x v="2"/>
    <x v="7"/>
  </r>
  <r>
    <x v="1"/>
    <x v="5"/>
    <s v="CAD"/>
    <n v="1464460329"/>
    <n v="1461954729"/>
    <b v="0"/>
    <n v="9"/>
    <b v="0"/>
    <s v="technology/web"/>
    <n v="1.38E-2"/>
    <n v="76.667000000000002"/>
    <x v="2"/>
    <x v="7"/>
  </r>
  <r>
    <x v="1"/>
    <x v="9"/>
    <s v="EUR"/>
    <n v="1448470165"/>
    <n v="1445874565"/>
    <b v="0"/>
    <n v="0"/>
    <b v="0"/>
    <s v="technology/web"/>
    <n v="0"/>
    <n v="0"/>
    <x v="2"/>
    <x v="7"/>
  </r>
  <r>
    <x v="1"/>
    <x v="0"/>
    <s v="USD"/>
    <n v="1466204400"/>
    <n v="1463469062"/>
    <b v="0"/>
    <n v="25"/>
    <b v="0"/>
    <s v="technology/web"/>
    <n v="0.1245"/>
    <n v="49.8"/>
    <x v="2"/>
    <x v="7"/>
  </r>
  <r>
    <x v="1"/>
    <x v="0"/>
    <s v="USD"/>
    <n v="1424989029"/>
    <n v="1422397029"/>
    <b v="0"/>
    <n v="1"/>
    <b v="0"/>
    <s v="technology/web"/>
    <n v="2.0000000000000001E-4"/>
    <n v="1"/>
    <x v="2"/>
    <x v="7"/>
  </r>
  <r>
    <x v="1"/>
    <x v="0"/>
    <s v="USD"/>
    <n v="1428804762"/>
    <n v="1426212762"/>
    <b v="0"/>
    <n v="1"/>
    <b v="0"/>
    <s v="technology/web"/>
    <n v="8.0000000000000007E-5"/>
    <n v="2"/>
    <x v="2"/>
    <x v="7"/>
  </r>
  <r>
    <x v="1"/>
    <x v="1"/>
    <s v="GBP"/>
    <n v="1433587620"/>
    <n v="1430996150"/>
    <b v="0"/>
    <n v="1"/>
    <b v="0"/>
    <s v="technology/web"/>
    <n v="2E-3"/>
    <n v="4"/>
    <x v="2"/>
    <x v="7"/>
  </r>
  <r>
    <x v="1"/>
    <x v="1"/>
    <s v="GBP"/>
    <n v="1488063840"/>
    <n v="1485558318"/>
    <b v="0"/>
    <n v="0"/>
    <b v="0"/>
    <s v="technology/web"/>
    <n v="0"/>
    <n v="0"/>
    <x v="2"/>
    <x v="7"/>
  </r>
  <r>
    <x v="1"/>
    <x v="12"/>
    <s v="EUR"/>
    <n v="1490447662"/>
    <n v="1485267262"/>
    <b v="0"/>
    <n v="6"/>
    <b v="0"/>
    <s v="technology/web"/>
    <n v="9.0000000000000006E-5"/>
    <n v="3"/>
    <x v="2"/>
    <x v="7"/>
  </r>
  <r>
    <x v="1"/>
    <x v="0"/>
    <s v="USD"/>
    <n v="1413208795"/>
    <n v="1408024795"/>
    <b v="0"/>
    <n v="1"/>
    <b v="0"/>
    <s v="technology/web"/>
    <n v="9.9999999999999995E-7"/>
    <n v="1"/>
    <x v="2"/>
    <x v="7"/>
  </r>
  <r>
    <x v="0"/>
    <x v="6"/>
    <s v="EUR"/>
    <n v="1480028400"/>
    <n v="1478685915"/>
    <b v="0"/>
    <n v="2"/>
    <b v="1"/>
    <s v="technology/wearables"/>
    <n v="1.4428571428571428"/>
    <n v="50.5"/>
    <x v="2"/>
    <x v="8"/>
  </r>
  <r>
    <x v="0"/>
    <x v="0"/>
    <s v="USD"/>
    <n v="1439473248"/>
    <n v="1436881248"/>
    <b v="0"/>
    <n v="315"/>
    <b v="1"/>
    <s v="technology/wearables"/>
    <n v="1.1916249999999999"/>
    <n v="151.31700000000001"/>
    <x v="2"/>
    <x v="8"/>
  </r>
  <r>
    <x v="0"/>
    <x v="12"/>
    <s v="EUR"/>
    <n v="1439998674"/>
    <n v="1436888274"/>
    <b v="0"/>
    <n v="2174"/>
    <b v="1"/>
    <s v="technology/wearables"/>
    <n v="14.604850000000001"/>
    <n v="134.35900000000001"/>
    <x v="2"/>
    <x v="8"/>
  </r>
  <r>
    <x v="0"/>
    <x v="0"/>
    <s v="USD"/>
    <n v="1433085875"/>
    <n v="1428333875"/>
    <b v="0"/>
    <n v="152"/>
    <b v="1"/>
    <s v="technology/wearables"/>
    <n v="1.0580799999999999"/>
    <n v="174.02600000000001"/>
    <x v="2"/>
    <x v="8"/>
  </r>
  <r>
    <x v="0"/>
    <x v="0"/>
    <s v="USD"/>
    <n v="1414544400"/>
    <n v="1410883139"/>
    <b v="0"/>
    <n v="1021"/>
    <b v="1"/>
    <s v="technology/wearables"/>
    <n v="3.0011791999999997"/>
    <n v="73.486000000000004"/>
    <x v="2"/>
    <x v="8"/>
  </r>
  <r>
    <x v="0"/>
    <x v="0"/>
    <s v="USD"/>
    <n v="1470962274"/>
    <n v="1468370274"/>
    <b v="0"/>
    <n v="237"/>
    <b v="1"/>
    <s v="technology/wearables"/>
    <n v="2.7869999999999999"/>
    <n v="23.518999999999998"/>
    <x v="2"/>
    <x v="8"/>
  </r>
  <r>
    <x v="0"/>
    <x v="0"/>
    <s v="USD"/>
    <n v="1407788867"/>
    <n v="1405196867"/>
    <b v="0"/>
    <n v="27"/>
    <b v="1"/>
    <s v="technology/wearables"/>
    <n v="1.3187625000000001"/>
    <n v="39.073999999999998"/>
    <x v="2"/>
    <x v="8"/>
  </r>
  <r>
    <x v="0"/>
    <x v="5"/>
    <s v="CAD"/>
    <n v="1458235549"/>
    <n v="1455647149"/>
    <b v="0"/>
    <n v="17"/>
    <b v="1"/>
    <s v="technology/wearables"/>
    <n v="1.0705"/>
    <n v="125.941"/>
    <x v="2"/>
    <x v="8"/>
  </r>
  <r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0"/>
    <x v="0"/>
    <s v="USD"/>
    <n v="1410904413"/>
    <n v="1409090013"/>
    <b v="0"/>
    <n v="82"/>
    <b v="1"/>
    <s v="technology/wearables"/>
    <n v="1.3996"/>
    <n v="42.670999999999999"/>
    <x v="2"/>
    <x v="8"/>
  </r>
  <r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0"/>
    <x v="0"/>
    <s v="USD"/>
    <n v="1418430311"/>
    <n v="1415838311"/>
    <b v="0"/>
    <n v="105"/>
    <b v="1"/>
    <s v="technology/wearables"/>
    <n v="1.00528"/>
    <n v="239.352"/>
    <x v="2"/>
    <x v="8"/>
  </r>
  <r>
    <x v="0"/>
    <x v="0"/>
    <s v="USD"/>
    <n v="1480613650"/>
    <n v="1478018050"/>
    <b v="0"/>
    <n v="28"/>
    <b v="1"/>
    <s v="technology/wearables"/>
    <n v="1.0046666666666666"/>
    <n v="107.643"/>
    <x v="2"/>
    <x v="8"/>
  </r>
  <r>
    <x v="0"/>
    <x v="0"/>
    <s v="USD"/>
    <n v="1440082240"/>
    <n v="1436885440"/>
    <b v="0"/>
    <n v="1107"/>
    <b v="1"/>
    <s v="technology/wearables"/>
    <n v="1.4144600000000001"/>
    <n v="95.831000000000003"/>
    <x v="2"/>
    <x v="8"/>
  </r>
  <r>
    <x v="0"/>
    <x v="0"/>
    <s v="USD"/>
    <n v="1436396313"/>
    <n v="1433804313"/>
    <b v="0"/>
    <n v="1013"/>
    <b v="1"/>
    <s v="technology/wearables"/>
    <n v="2.6729166666666666"/>
    <n v="31.663"/>
    <x v="2"/>
    <x v="8"/>
  </r>
  <r>
    <x v="0"/>
    <x v="0"/>
    <s v="USD"/>
    <n v="1426197512"/>
    <n v="1423609112"/>
    <b v="0"/>
    <n v="274"/>
    <b v="1"/>
    <s v="technology/wearables"/>
    <n v="1.4688749999999999"/>
    <n v="42.887"/>
    <x v="2"/>
    <x v="8"/>
  </r>
  <r>
    <x v="0"/>
    <x v="0"/>
    <s v="USD"/>
    <n v="1460917119"/>
    <n v="1455736719"/>
    <b v="0"/>
    <n v="87"/>
    <b v="1"/>
    <s v="technology/wearables"/>
    <n v="2.1356000000000002"/>
    <n v="122.736"/>
    <x v="2"/>
    <x v="8"/>
  </r>
  <r>
    <x v="0"/>
    <x v="0"/>
    <s v="USD"/>
    <n v="1450901872"/>
    <n v="1448309872"/>
    <b v="0"/>
    <n v="99"/>
    <b v="1"/>
    <s v="technology/wearables"/>
    <n v="1.2569999999999999"/>
    <n v="190.45500000000001"/>
    <x v="2"/>
    <x v="8"/>
  </r>
  <r>
    <x v="0"/>
    <x v="0"/>
    <s v="USD"/>
    <n v="1437933600"/>
    <n v="1435117889"/>
    <b v="0"/>
    <n v="276"/>
    <b v="1"/>
    <s v="technology/wearables"/>
    <n v="1.0446206037108834"/>
    <n v="109.337"/>
    <x v="2"/>
    <x v="8"/>
  </r>
  <r>
    <x v="0"/>
    <x v="0"/>
    <s v="USD"/>
    <n v="1440339295"/>
    <n v="1437747295"/>
    <b v="0"/>
    <n v="21"/>
    <b v="1"/>
    <s v="technology/wearables"/>
    <n v="1.0056666666666667"/>
    <n v="143.667"/>
    <x v="2"/>
    <x v="8"/>
  </r>
  <r>
    <x v="2"/>
    <x v="0"/>
    <s v="USD"/>
    <n v="1415558879"/>
    <n v="1412963279"/>
    <b v="0"/>
    <n v="18"/>
    <b v="0"/>
    <s v="technology/wearables"/>
    <n v="3.058E-2"/>
    <n v="84.944000000000003"/>
    <x v="2"/>
    <x v="8"/>
  </r>
  <r>
    <x v="2"/>
    <x v="0"/>
    <s v="USD"/>
    <n v="1477236559"/>
    <n v="1474644559"/>
    <b v="0"/>
    <n v="9"/>
    <b v="0"/>
    <s v="technology/wearables"/>
    <n v="9.4999999999999998E-3"/>
    <n v="10.555999999999999"/>
    <x v="2"/>
    <x v="8"/>
  </r>
  <r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2"/>
    <x v="0"/>
    <s v="USD"/>
    <n v="1428940775"/>
    <n v="1426348775"/>
    <b v="0"/>
    <n v="29"/>
    <b v="0"/>
    <s v="technology/wearables"/>
    <n v="7.5333333333333335E-2"/>
    <n v="31.172000000000001"/>
    <x v="2"/>
    <x v="8"/>
  </r>
  <r>
    <x v="2"/>
    <x v="0"/>
    <s v="USD"/>
    <n v="1484327061"/>
    <n v="1479143061"/>
    <b v="0"/>
    <n v="12"/>
    <b v="0"/>
    <s v="technology/wearables"/>
    <n v="0.18640000000000001"/>
    <n v="155.333"/>
    <x v="2"/>
    <x v="8"/>
  </r>
  <r>
    <x v="2"/>
    <x v="0"/>
    <s v="USD"/>
    <n v="1408305498"/>
    <n v="1405713498"/>
    <b v="0"/>
    <n v="4"/>
    <b v="0"/>
    <s v="technology/wearables"/>
    <n v="4.0000000000000003E-5"/>
    <n v="2"/>
    <x v="2"/>
    <x v="8"/>
  </r>
  <r>
    <x v="2"/>
    <x v="13"/>
    <s v="EUR"/>
    <n v="1477731463"/>
    <n v="1474275463"/>
    <b v="0"/>
    <n v="28"/>
    <b v="0"/>
    <s v="technology/wearables"/>
    <n v="0.1002"/>
    <n v="178.929"/>
    <x v="2"/>
    <x v="8"/>
  </r>
  <r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2"/>
    <x v="13"/>
    <s v="EUR"/>
    <n v="1466323800"/>
    <n v="1463418120"/>
    <b v="0"/>
    <n v="310"/>
    <b v="0"/>
    <s v="technology/wearables"/>
    <n v="0.29276666666666668"/>
    <n v="84.997"/>
    <x v="2"/>
    <x v="8"/>
  </r>
  <r>
    <x v="2"/>
    <x v="0"/>
    <s v="USD"/>
    <n v="1421208000"/>
    <n v="1418315852"/>
    <b v="0"/>
    <n v="15"/>
    <b v="0"/>
    <s v="technology/wearables"/>
    <n v="0.39426666666666665"/>
    <n v="788.53300000000002"/>
    <x v="2"/>
    <x v="8"/>
  </r>
  <r>
    <x v="2"/>
    <x v="0"/>
    <s v="USD"/>
    <n v="1420088340"/>
    <n v="1417410964"/>
    <b v="0"/>
    <n v="215"/>
    <b v="0"/>
    <s v="technology/wearables"/>
    <n v="0.21628"/>
    <n v="50.298000000000002"/>
    <x v="2"/>
    <x v="8"/>
  </r>
  <r>
    <x v="2"/>
    <x v="0"/>
    <s v="USD"/>
    <n v="1409602217"/>
    <n v="1405714217"/>
    <b v="0"/>
    <n v="3"/>
    <b v="0"/>
    <s v="technology/wearables"/>
    <n v="2.0500000000000002E-3"/>
    <n v="68.332999999999998"/>
    <x v="2"/>
    <x v="8"/>
  </r>
  <r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2"/>
    <x v="0"/>
    <s v="USD"/>
    <n v="1420095540"/>
    <n v="1417558804"/>
    <b v="0"/>
    <n v="26"/>
    <b v="0"/>
    <s v="technology/wearables"/>
    <n v="0.14849999999999999"/>
    <n v="34.268999999999998"/>
    <x v="2"/>
    <x v="8"/>
  </r>
  <r>
    <x v="2"/>
    <x v="5"/>
    <s v="CAD"/>
    <n v="1423333581"/>
    <n v="1420741581"/>
    <b v="0"/>
    <n v="24"/>
    <b v="0"/>
    <s v="technology/wearables"/>
    <n v="1.4710000000000001E-2"/>
    <n v="61.292000000000002"/>
    <x v="2"/>
    <x v="8"/>
  </r>
  <r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2"/>
    <x v="0"/>
    <s v="USD"/>
    <n v="1463821338"/>
    <n v="1461229338"/>
    <b v="0"/>
    <n v="17"/>
    <b v="0"/>
    <s v="technology/wearables"/>
    <n v="3.8206896551724136E-2"/>
    <n v="65.176000000000002"/>
    <x v="2"/>
    <x v="8"/>
  </r>
  <r>
    <x v="2"/>
    <x v="0"/>
    <s v="USD"/>
    <n v="1472920909"/>
    <n v="1467736909"/>
    <b v="0"/>
    <n v="94"/>
    <b v="0"/>
    <s v="technology/wearables"/>
    <n v="0.15485964912280703"/>
    <n v="93.903999999999996"/>
    <x v="2"/>
    <x v="8"/>
  </r>
  <r>
    <x v="2"/>
    <x v="0"/>
    <s v="USD"/>
    <n v="1410955331"/>
    <n v="1407931331"/>
    <b v="0"/>
    <n v="129"/>
    <b v="0"/>
    <s v="technology/wearables"/>
    <n v="0.25912000000000002"/>
    <n v="150.65100000000001"/>
    <x v="2"/>
    <x v="8"/>
  </r>
  <r>
    <x v="2"/>
    <x v="0"/>
    <s v="USD"/>
    <n v="1477509604"/>
    <n v="1474917604"/>
    <b v="0"/>
    <n v="1"/>
    <b v="0"/>
    <s v="technology/wearables"/>
    <n v="4.0000000000000002E-4"/>
    <n v="1"/>
    <x v="2"/>
    <x v="8"/>
  </r>
  <r>
    <x v="2"/>
    <x v="0"/>
    <s v="USD"/>
    <n v="1489512122"/>
    <n v="1486923722"/>
    <b v="0"/>
    <n v="4"/>
    <b v="0"/>
    <s v="technology/wearables"/>
    <n v="1.06E-3"/>
    <n v="13.25"/>
    <x v="2"/>
    <x v="8"/>
  </r>
  <r>
    <x v="2"/>
    <x v="0"/>
    <s v="USD"/>
    <n v="1477949764"/>
    <n v="1474493764"/>
    <b v="0"/>
    <n v="3"/>
    <b v="0"/>
    <s v="technology/wearables"/>
    <n v="8.5142857142857138E-3"/>
    <n v="99.332999999999998"/>
    <x v="2"/>
    <x v="8"/>
  </r>
  <r>
    <x v="2"/>
    <x v="0"/>
    <s v="USD"/>
    <n v="1406257200"/>
    <n v="1403176891"/>
    <b v="0"/>
    <n v="135"/>
    <b v="0"/>
    <s v="technology/wearables"/>
    <n v="7.4837500000000001E-2"/>
    <n v="177.393"/>
    <x v="2"/>
    <x v="8"/>
  </r>
  <r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2"/>
    <x v="13"/>
    <s v="EUR"/>
    <n v="1438618170"/>
    <n v="1436026170"/>
    <b v="0"/>
    <n v="0"/>
    <b v="0"/>
    <s v="technology/wearables"/>
    <n v="0"/>
    <n v="0"/>
    <x v="2"/>
    <x v="8"/>
  </r>
  <r>
    <x v="2"/>
    <x v="14"/>
    <s v="MXN"/>
    <n v="1486317653"/>
    <n v="1481133653"/>
    <b v="0"/>
    <n v="6"/>
    <b v="0"/>
    <s v="technology/wearables"/>
    <n v="3.5499999999999997E-2"/>
    <n v="591.66700000000003"/>
    <x v="2"/>
    <x v="8"/>
  </r>
  <r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2"/>
    <x v="0"/>
    <s v="USD"/>
    <n v="1481173140"/>
    <n v="1478016097"/>
    <b v="0"/>
    <n v="336"/>
    <b v="0"/>
    <s v="technology/wearables"/>
    <n v="0.57648750000000004"/>
    <n v="343.14699999999999"/>
    <x v="2"/>
    <x v="8"/>
  </r>
  <r>
    <x v="2"/>
    <x v="0"/>
    <s v="USD"/>
    <n v="1473400800"/>
    <n v="1469718841"/>
    <b v="0"/>
    <n v="34"/>
    <b v="0"/>
    <s v="technology/wearables"/>
    <n v="0.1234"/>
    <n v="72.587999999999994"/>
    <x v="2"/>
    <x v="8"/>
  </r>
  <r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2"/>
    <x v="1"/>
    <s v="GBP"/>
    <n v="1482397263"/>
    <n v="1479805263"/>
    <b v="0"/>
    <n v="201"/>
    <b v="0"/>
    <s v="technology/wearables"/>
    <n v="6.5299999999999997E-2"/>
    <n v="6.4980000000000002"/>
    <x v="2"/>
    <x v="8"/>
  </r>
  <r>
    <x v="2"/>
    <x v="0"/>
    <s v="USD"/>
    <n v="1430421827"/>
    <n v="1427829827"/>
    <b v="0"/>
    <n v="296"/>
    <b v="0"/>
    <s v="technology/wearables"/>
    <n v="0.35338000000000003"/>
    <n v="119.38500000000001"/>
    <x v="2"/>
    <x v="8"/>
  </r>
  <r>
    <x v="2"/>
    <x v="0"/>
    <s v="USD"/>
    <n v="1485964559"/>
    <n v="1483372559"/>
    <b v="0"/>
    <n v="7"/>
    <b v="0"/>
    <s v="technology/wearables"/>
    <n v="3.933333333333333E-3"/>
    <n v="84.286000000000001"/>
    <x v="2"/>
    <x v="8"/>
  </r>
  <r>
    <x v="2"/>
    <x v="0"/>
    <s v="USD"/>
    <n v="1414758620"/>
    <n v="1412166620"/>
    <b v="0"/>
    <n v="7"/>
    <b v="0"/>
    <s v="technology/wearables"/>
    <n v="1.06E-2"/>
    <n v="90.856999999999999"/>
    <x v="2"/>
    <x v="8"/>
  </r>
  <r>
    <x v="2"/>
    <x v="9"/>
    <s v="EUR"/>
    <n v="1406326502"/>
    <n v="1403734502"/>
    <b v="0"/>
    <n v="1"/>
    <b v="0"/>
    <s v="technology/wearables"/>
    <n v="5.7142857142857145E-6"/>
    <n v="1"/>
    <x v="2"/>
    <x v="8"/>
  </r>
  <r>
    <x v="2"/>
    <x v="12"/>
    <s v="EUR"/>
    <n v="1454502789"/>
    <n v="1453206789"/>
    <b v="0"/>
    <n v="114"/>
    <b v="0"/>
    <s v="technology/wearables"/>
    <n v="0.46379999999999999"/>
    <n v="20.341999999999999"/>
    <x v="2"/>
    <x v="8"/>
  </r>
  <r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x v="2"/>
    <x v="0"/>
    <s v="USD"/>
    <n v="1385136000"/>
    <n v="1381923548"/>
    <b v="0"/>
    <n v="890"/>
    <b v="0"/>
    <s v="technology/wearables"/>
    <n v="0.824221076923077"/>
    <n v="120.392"/>
    <x v="2"/>
    <x v="8"/>
  </r>
  <r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2"/>
    <x v="1"/>
    <s v="GBP"/>
    <n v="1406130880"/>
    <n v="1403538880"/>
    <b v="0"/>
    <n v="21"/>
    <b v="0"/>
    <s v="technology/wearables"/>
    <n v="0.26600000000000001"/>
    <n v="291.33300000000003"/>
    <x v="2"/>
    <x v="8"/>
  </r>
  <r>
    <x v="2"/>
    <x v="0"/>
    <s v="USD"/>
    <n v="1480011987"/>
    <n v="1477416387"/>
    <b v="0"/>
    <n v="37"/>
    <b v="0"/>
    <s v="technology/wearables"/>
    <n v="0.30813400000000002"/>
    <n v="124.919"/>
    <x v="2"/>
    <x v="8"/>
  </r>
  <r>
    <x v="2"/>
    <x v="0"/>
    <s v="USD"/>
    <n v="1485905520"/>
    <n v="1481150949"/>
    <b v="0"/>
    <n v="7"/>
    <b v="0"/>
    <s v="technology/wearables"/>
    <n v="5.5800000000000002E-2"/>
    <n v="119.571"/>
    <x v="2"/>
    <x v="8"/>
  </r>
  <r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2"/>
    <x v="3"/>
    <s v="EUR"/>
    <n v="1481740740"/>
    <n v="1478130783"/>
    <b v="0"/>
    <n v="0"/>
    <b v="0"/>
    <s v="technology/wearables"/>
    <n v="0"/>
    <n v="0"/>
    <x v="2"/>
    <x v="8"/>
  </r>
  <r>
    <x v="2"/>
    <x v="1"/>
    <s v="GBP"/>
    <n v="1483286127"/>
    <n v="1479830127"/>
    <b v="0"/>
    <n v="456"/>
    <b v="0"/>
    <s v="technology/wearables"/>
    <n v="0.78927352941176465"/>
    <n v="117.699"/>
    <x v="2"/>
    <x v="8"/>
  </r>
  <r>
    <x v="2"/>
    <x v="1"/>
    <s v="GBP"/>
    <n v="1410616600"/>
    <n v="1405432600"/>
    <b v="0"/>
    <n v="369"/>
    <b v="0"/>
    <s v="technology/wearables"/>
    <n v="0.22092500000000001"/>
    <n v="23.949000000000002"/>
    <x v="2"/>
    <x v="8"/>
  </r>
  <r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2"/>
    <x v="5"/>
    <s v="CAD"/>
    <n v="1408495440"/>
    <n v="1405640302"/>
    <b v="0"/>
    <n v="0"/>
    <b v="0"/>
    <s v="technology/wearables"/>
    <n v="0"/>
    <n v="0"/>
    <x v="2"/>
    <x v="8"/>
  </r>
  <r>
    <x v="2"/>
    <x v="9"/>
    <s v="EUR"/>
    <n v="1481716868"/>
    <n v="1478257268"/>
    <b v="0"/>
    <n v="338"/>
    <b v="0"/>
    <s v="technology/wearables"/>
    <n v="0.33790999999999999"/>
    <n v="99.972999999999999"/>
    <x v="2"/>
    <x v="8"/>
  </r>
  <r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2"/>
    <x v="0"/>
    <s v="USD"/>
    <n v="1488308082"/>
    <n v="1483124082"/>
    <b v="0"/>
    <n v="28"/>
    <b v="0"/>
    <s v="technology/wearables"/>
    <n v="0.14993333333333334"/>
    <n v="80.320999999999998"/>
    <x v="2"/>
    <x v="8"/>
  </r>
  <r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2"/>
    <x v="0"/>
    <s v="USD"/>
    <n v="1417392000"/>
    <n v="1414511307"/>
    <b v="0"/>
    <n v="16"/>
    <b v="0"/>
    <s v="technology/wearables"/>
    <n v="0.10214285714285715"/>
    <n v="44.688000000000002"/>
    <x v="2"/>
    <x v="8"/>
  </r>
  <r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0"/>
    <x v="0"/>
    <s v="USD"/>
    <n v="1327851291"/>
    <n v="1325432091"/>
    <b v="0"/>
    <n v="41"/>
    <b v="1"/>
    <s v="publishing/nonfiction"/>
    <n v="1.4394736842105262"/>
    <n v="66.706999999999994"/>
    <x v="3"/>
    <x v="9"/>
  </r>
  <r>
    <x v="0"/>
    <x v="0"/>
    <s v="USD"/>
    <n v="1406900607"/>
    <n v="1403012607"/>
    <b v="0"/>
    <n v="119"/>
    <b v="1"/>
    <s v="publishing/nonfiction"/>
    <n v="1.2210975609756098"/>
    <n v="84.143000000000001"/>
    <x v="3"/>
    <x v="9"/>
  </r>
  <r>
    <x v="0"/>
    <x v="0"/>
    <s v="USD"/>
    <n v="1333909178"/>
    <n v="1331320778"/>
    <b v="0"/>
    <n v="153"/>
    <b v="1"/>
    <s v="publishing/nonfiction"/>
    <n v="1.3202400000000001"/>
    <n v="215.72499999999999"/>
    <x v="3"/>
    <x v="9"/>
  </r>
  <r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0"/>
    <x v="0"/>
    <s v="USD"/>
    <n v="1309447163"/>
    <n v="1306855163"/>
    <b v="0"/>
    <n v="143"/>
    <b v="1"/>
    <s v="publishing/nonfiction"/>
    <n v="1.0547157142857144"/>
    <n v="51.628999999999998"/>
    <x v="3"/>
    <x v="9"/>
  </r>
  <r>
    <x v="0"/>
    <x v="0"/>
    <s v="USD"/>
    <n v="1450018912"/>
    <n v="1447426912"/>
    <b v="0"/>
    <n v="140"/>
    <b v="1"/>
    <s v="publishing/nonfiction"/>
    <n v="1.0035000000000001"/>
    <n v="143.357"/>
    <x v="3"/>
    <x v="9"/>
  </r>
  <r>
    <x v="0"/>
    <x v="0"/>
    <s v="USD"/>
    <n v="1365728487"/>
    <n v="1363136487"/>
    <b v="0"/>
    <n v="35"/>
    <b v="1"/>
    <s v="publishing/nonfiction"/>
    <n v="1.014"/>
    <n v="72.429000000000002"/>
    <x v="3"/>
    <x v="9"/>
  </r>
  <r>
    <x v="0"/>
    <x v="0"/>
    <s v="USD"/>
    <n v="1358198400"/>
    <n v="1354580949"/>
    <b v="0"/>
    <n v="149"/>
    <b v="1"/>
    <s v="publishing/nonfiction"/>
    <n v="1.5551428571428572"/>
    <n v="36.53"/>
    <x v="3"/>
    <x v="9"/>
  </r>
  <r>
    <x v="0"/>
    <x v="0"/>
    <s v="USD"/>
    <n v="1313957157"/>
    <n v="1310069157"/>
    <b v="0"/>
    <n v="130"/>
    <b v="1"/>
    <s v="publishing/nonfiction"/>
    <n v="1.05566"/>
    <n v="60.902999999999999"/>
    <x v="3"/>
    <x v="9"/>
  </r>
  <r>
    <x v="0"/>
    <x v="0"/>
    <s v="USD"/>
    <n v="1348028861"/>
    <n v="1342844861"/>
    <b v="0"/>
    <n v="120"/>
    <b v="1"/>
    <s v="publishing/nonfiction"/>
    <n v="1.3065"/>
    <n v="43.55"/>
    <x v="3"/>
    <x v="9"/>
  </r>
  <r>
    <x v="0"/>
    <x v="0"/>
    <s v="USD"/>
    <n v="1323280391"/>
    <n v="1320688391"/>
    <b v="0"/>
    <n v="265"/>
    <b v="1"/>
    <s v="publishing/nonfiction"/>
    <n v="1.3219000000000001"/>
    <n v="99.766000000000005"/>
    <x v="3"/>
    <x v="9"/>
  </r>
  <r>
    <x v="0"/>
    <x v="0"/>
    <s v="USD"/>
    <n v="1327212000"/>
    <n v="1322852747"/>
    <b v="0"/>
    <n v="71"/>
    <b v="1"/>
    <s v="publishing/nonfiction"/>
    <n v="1.26"/>
    <n v="88.731999999999999"/>
    <x v="3"/>
    <x v="9"/>
  </r>
  <r>
    <x v="0"/>
    <x v="1"/>
    <s v="GBP"/>
    <n v="1380449461"/>
    <n v="1375265461"/>
    <b v="0"/>
    <n v="13"/>
    <b v="1"/>
    <s v="publishing/nonfiction"/>
    <n v="1.6"/>
    <n v="4.923"/>
    <x v="3"/>
    <x v="9"/>
  </r>
  <r>
    <x v="0"/>
    <x v="1"/>
    <s v="GBP"/>
    <n v="1387533892"/>
    <n v="1384941892"/>
    <b v="0"/>
    <n v="169"/>
    <b v="1"/>
    <s v="publishing/nonfiction"/>
    <n v="1.2048000000000001"/>
    <n v="17.821999999999999"/>
    <x v="3"/>
    <x v="9"/>
  </r>
  <r>
    <x v="0"/>
    <x v="5"/>
    <s v="CAD"/>
    <n v="1431147600"/>
    <n v="1428465420"/>
    <b v="0"/>
    <n v="57"/>
    <b v="1"/>
    <s v="publishing/nonfiction"/>
    <n v="1.2552941176470589"/>
    <n v="187.19300000000001"/>
    <x v="3"/>
    <x v="9"/>
  </r>
  <r>
    <x v="0"/>
    <x v="0"/>
    <s v="USD"/>
    <n v="1417653540"/>
    <n v="1414975346"/>
    <b v="0"/>
    <n v="229"/>
    <b v="1"/>
    <s v="publishing/nonfiction"/>
    <n v="1.1440638297872341"/>
    <n v="234.80799999999999"/>
    <x v="3"/>
    <x v="9"/>
  </r>
  <r>
    <x v="0"/>
    <x v="0"/>
    <s v="USD"/>
    <n v="1385009940"/>
    <n v="1383327440"/>
    <b v="0"/>
    <n v="108"/>
    <b v="1"/>
    <s v="publishing/nonfiction"/>
    <n v="3.151388888888889"/>
    <n v="105.04600000000001"/>
    <x v="3"/>
    <x v="9"/>
  </r>
  <r>
    <x v="0"/>
    <x v="0"/>
    <s v="USD"/>
    <n v="1392408000"/>
    <n v="1390890987"/>
    <b v="0"/>
    <n v="108"/>
    <b v="1"/>
    <s v="publishing/nonfiction"/>
    <n v="1.224"/>
    <n v="56.667000000000002"/>
    <x v="3"/>
    <x v="9"/>
  </r>
  <r>
    <x v="0"/>
    <x v="0"/>
    <s v="USD"/>
    <n v="1417409940"/>
    <n v="1414765794"/>
    <b v="0"/>
    <n v="41"/>
    <b v="1"/>
    <s v="publishing/nonfiction"/>
    <n v="1.0673333333333332"/>
    <n v="39.048999999999999"/>
    <x v="3"/>
    <x v="9"/>
  </r>
  <r>
    <x v="0"/>
    <x v="0"/>
    <s v="USD"/>
    <n v="1407758629"/>
    <n v="1404907429"/>
    <b v="0"/>
    <n v="139"/>
    <b v="1"/>
    <s v="publishing/nonfiction"/>
    <n v="1.5833333333333333"/>
    <n v="68.344999999999999"/>
    <x v="3"/>
    <x v="9"/>
  </r>
  <r>
    <x v="0"/>
    <x v="0"/>
    <s v="USD"/>
    <n v="1434857482"/>
    <n v="1433647882"/>
    <b v="0"/>
    <n v="19"/>
    <b v="1"/>
    <s v="publishing/nonfiction"/>
    <n v="1.0740000000000001"/>
    <n v="169.57900000000001"/>
    <x v="3"/>
    <x v="9"/>
  </r>
  <r>
    <x v="0"/>
    <x v="0"/>
    <s v="USD"/>
    <n v="1370964806"/>
    <n v="1367940806"/>
    <b v="0"/>
    <n v="94"/>
    <b v="1"/>
    <s v="publishing/nonfiction"/>
    <n v="1.0226"/>
    <n v="141.423"/>
    <x v="3"/>
    <x v="9"/>
  </r>
  <r>
    <x v="0"/>
    <x v="0"/>
    <s v="USD"/>
    <n v="1395435712"/>
    <n v="1392847312"/>
    <b v="0"/>
    <n v="23"/>
    <b v="1"/>
    <s v="publishing/nonfiction"/>
    <n v="1.1071428571428572"/>
    <n v="67.391000000000005"/>
    <x v="3"/>
    <x v="9"/>
  </r>
  <r>
    <x v="0"/>
    <x v="0"/>
    <s v="USD"/>
    <n v="1334610000"/>
    <n v="1332435685"/>
    <b v="0"/>
    <n v="15"/>
    <b v="1"/>
    <s v="publishing/nonfiction"/>
    <n v="1.48"/>
    <n v="54.267000000000003"/>
    <x v="3"/>
    <x v="9"/>
  </r>
  <r>
    <x v="0"/>
    <x v="0"/>
    <s v="USD"/>
    <n v="1355439503"/>
    <n v="1352847503"/>
    <b v="0"/>
    <n v="62"/>
    <b v="1"/>
    <s v="publishing/nonfiction"/>
    <n v="1.0232000000000001"/>
    <n v="82.516000000000005"/>
    <x v="3"/>
    <x v="9"/>
  </r>
  <r>
    <x v="0"/>
    <x v="0"/>
    <s v="USD"/>
    <n v="1367588645"/>
    <n v="1364996645"/>
    <b v="0"/>
    <n v="74"/>
    <b v="1"/>
    <s v="publishing/nonfiction"/>
    <n v="1.7909909909909909"/>
    <n v="53.73"/>
    <x v="3"/>
    <x v="9"/>
  </r>
  <r>
    <x v="0"/>
    <x v="0"/>
    <s v="USD"/>
    <n v="1348372740"/>
    <n v="1346806909"/>
    <b v="0"/>
    <n v="97"/>
    <b v="1"/>
    <s v="publishing/nonfiction"/>
    <n v="1.1108135252761968"/>
    <n v="34.206000000000003"/>
    <x v="3"/>
    <x v="9"/>
  </r>
  <r>
    <x v="0"/>
    <x v="9"/>
    <s v="EUR"/>
    <n v="1421319240"/>
    <n v="1418649019"/>
    <b v="0"/>
    <n v="55"/>
    <b v="1"/>
    <s v="publishing/nonfiction"/>
    <n v="1.0004285714285714"/>
    <n v="127.327"/>
    <x v="3"/>
    <x v="9"/>
  </r>
  <r>
    <x v="0"/>
    <x v="0"/>
    <s v="USD"/>
    <n v="1407701966"/>
    <n v="1405109966"/>
    <b v="0"/>
    <n v="44"/>
    <b v="1"/>
    <s v="publishing/nonfiction"/>
    <n v="1.0024999999999999"/>
    <n v="45.567999999999998"/>
    <x v="3"/>
    <x v="9"/>
  </r>
  <r>
    <x v="0"/>
    <x v="0"/>
    <s v="USD"/>
    <n v="1485642930"/>
    <n v="1483050930"/>
    <b v="0"/>
    <n v="110"/>
    <b v="1"/>
    <s v="publishing/nonfiction"/>
    <n v="1.0556000000000001"/>
    <n v="95.963999999999999"/>
    <x v="3"/>
    <x v="9"/>
  </r>
  <r>
    <x v="0"/>
    <x v="0"/>
    <s v="USD"/>
    <n v="1361739872"/>
    <n v="1359147872"/>
    <b v="0"/>
    <n v="59"/>
    <b v="1"/>
    <s v="publishing/nonfiction"/>
    <n v="1.0258775877587758"/>
    <n v="77.271000000000001"/>
    <x v="3"/>
    <x v="9"/>
  </r>
  <r>
    <x v="0"/>
    <x v="0"/>
    <s v="USD"/>
    <n v="1312470475"/>
    <n v="1308496075"/>
    <b v="0"/>
    <n v="62"/>
    <b v="1"/>
    <s v="publishing/nonfiction"/>
    <n v="1.1850000000000001"/>
    <n v="57.338999999999999"/>
    <x v="3"/>
    <x v="9"/>
  </r>
  <r>
    <x v="0"/>
    <x v="2"/>
    <s v="AUD"/>
    <n v="1476615600"/>
    <n v="1474884417"/>
    <b v="0"/>
    <n v="105"/>
    <b v="1"/>
    <s v="publishing/nonfiction"/>
    <n v="1.117"/>
    <n v="53.19"/>
    <x v="3"/>
    <x v="9"/>
  </r>
  <r>
    <x v="0"/>
    <x v="0"/>
    <s v="USD"/>
    <n v="1423922991"/>
    <n v="1421330991"/>
    <b v="0"/>
    <n v="26"/>
    <b v="1"/>
    <s v="publishing/nonfiction"/>
    <n v="1.28"/>
    <n v="492.30799999999999"/>
    <x v="3"/>
    <x v="9"/>
  </r>
  <r>
    <x v="0"/>
    <x v="0"/>
    <s v="USD"/>
    <n v="1357408721"/>
    <n v="1354816721"/>
    <b v="0"/>
    <n v="49"/>
    <b v="1"/>
    <s v="publishing/nonfiction"/>
    <n v="1.0375000000000001"/>
    <n v="42.347000000000001"/>
    <x v="3"/>
    <x v="9"/>
  </r>
  <r>
    <x v="0"/>
    <x v="0"/>
    <s v="USD"/>
    <n v="1369010460"/>
    <n v="1366381877"/>
    <b v="0"/>
    <n v="68"/>
    <b v="1"/>
    <s v="publishing/nonfiction"/>
    <n v="1.0190760000000001"/>
    <n v="37.466000000000001"/>
    <x v="3"/>
    <x v="9"/>
  </r>
  <r>
    <x v="0"/>
    <x v="0"/>
    <s v="USD"/>
    <n v="1303147459"/>
    <n v="1297880659"/>
    <b v="0"/>
    <n v="22"/>
    <b v="1"/>
    <s v="publishing/nonfiction"/>
    <n v="1.177142857142857"/>
    <n v="37.454999999999998"/>
    <x v="3"/>
    <x v="9"/>
  </r>
  <r>
    <x v="0"/>
    <x v="0"/>
    <s v="USD"/>
    <n v="1354756714"/>
    <n v="1353547114"/>
    <b v="0"/>
    <n v="18"/>
    <b v="1"/>
    <s v="publishing/nonfiction"/>
    <n v="2.38"/>
    <n v="33.055999999999997"/>
    <x v="3"/>
    <x v="9"/>
  </r>
  <r>
    <x v="0"/>
    <x v="0"/>
    <s v="USD"/>
    <n v="1286568268"/>
    <n v="1283976268"/>
    <b v="0"/>
    <n v="19"/>
    <b v="1"/>
    <s v="publishing/nonfiction"/>
    <n v="1.02"/>
    <n v="134.21100000000001"/>
    <x v="3"/>
    <x v="9"/>
  </r>
  <r>
    <x v="0"/>
    <x v="1"/>
    <s v="GBP"/>
    <n v="1404892539"/>
    <n v="1401436539"/>
    <b v="0"/>
    <n v="99"/>
    <b v="1"/>
    <s v="publishing/nonfiction"/>
    <n v="1.0192000000000001"/>
    <n v="51.475000000000001"/>
    <x v="3"/>
    <x v="9"/>
  </r>
  <r>
    <x v="2"/>
    <x v="0"/>
    <s v="USD"/>
    <n v="1480188013"/>
    <n v="1477592413"/>
    <b v="0"/>
    <n v="0"/>
    <b v="0"/>
    <s v="publishing/fiction"/>
    <n v="0"/>
    <n v="0"/>
    <x v="3"/>
    <x v="10"/>
  </r>
  <r>
    <x v="2"/>
    <x v="0"/>
    <s v="USD"/>
    <n v="1391364126"/>
    <n v="1388772126"/>
    <b v="0"/>
    <n v="6"/>
    <b v="0"/>
    <s v="publishing/fiction"/>
    <n v="4.7E-2"/>
    <n v="39.167000000000002"/>
    <x v="3"/>
    <x v="10"/>
  </r>
  <r>
    <x v="2"/>
    <x v="14"/>
    <s v="MXN"/>
    <n v="1480831200"/>
    <n v="1479328570"/>
    <b v="0"/>
    <n v="0"/>
    <b v="0"/>
    <s v="publishing/fiction"/>
    <n v="0"/>
    <n v="0"/>
    <x v="3"/>
    <x v="10"/>
  </r>
  <r>
    <x v="2"/>
    <x v="1"/>
    <s v="GBP"/>
    <n v="1376563408"/>
    <n v="1373971408"/>
    <b v="0"/>
    <n v="1"/>
    <b v="0"/>
    <s v="publishing/fiction"/>
    <n v="1.1655011655011655E-3"/>
    <n v="5"/>
    <x v="3"/>
    <x v="10"/>
  </r>
  <r>
    <x v="2"/>
    <x v="0"/>
    <s v="USD"/>
    <n v="1441858161"/>
    <n v="1439266161"/>
    <b v="0"/>
    <n v="0"/>
    <b v="0"/>
    <s v="publishing/fiction"/>
    <n v="0"/>
    <n v="0"/>
    <x v="3"/>
    <x v="10"/>
  </r>
  <r>
    <x v="2"/>
    <x v="0"/>
    <s v="USD"/>
    <n v="1413723684"/>
    <n v="1411131684"/>
    <b v="0"/>
    <n v="44"/>
    <b v="0"/>
    <s v="publishing/fiction"/>
    <n v="0.36014285714285715"/>
    <n v="57.295000000000002"/>
    <x v="3"/>
    <x v="10"/>
  </r>
  <r>
    <x v="2"/>
    <x v="5"/>
    <s v="CAD"/>
    <n v="1424112483"/>
    <n v="1421520483"/>
    <b v="0"/>
    <n v="0"/>
    <b v="0"/>
    <s v="publishing/fiction"/>
    <n v="0"/>
    <n v="0"/>
    <x v="3"/>
    <x v="10"/>
  </r>
  <r>
    <x v="2"/>
    <x v="0"/>
    <s v="USD"/>
    <n v="1432178810"/>
    <n v="1429586810"/>
    <b v="0"/>
    <n v="3"/>
    <b v="0"/>
    <s v="publishing/fiction"/>
    <n v="3.5400000000000001E-2"/>
    <n v="59"/>
    <x v="3"/>
    <x v="10"/>
  </r>
  <r>
    <x v="2"/>
    <x v="0"/>
    <s v="USD"/>
    <n v="1387169890"/>
    <n v="1384577890"/>
    <b v="0"/>
    <n v="0"/>
    <b v="0"/>
    <s v="publishing/fiction"/>
    <n v="0"/>
    <n v="0"/>
    <x v="3"/>
    <x v="10"/>
  </r>
  <r>
    <x v="2"/>
    <x v="0"/>
    <s v="USD"/>
    <n v="1388102094"/>
    <n v="1385510094"/>
    <b v="0"/>
    <n v="52"/>
    <b v="0"/>
    <s v="publishing/fiction"/>
    <n v="0.41399999999999998"/>
    <n v="31.846"/>
    <x v="3"/>
    <x v="10"/>
  </r>
  <r>
    <x v="2"/>
    <x v="0"/>
    <s v="USD"/>
    <n v="1361750369"/>
    <n v="1358294369"/>
    <b v="0"/>
    <n v="0"/>
    <b v="0"/>
    <s v="publishing/fiction"/>
    <n v="0"/>
    <n v="0"/>
    <x v="3"/>
    <x v="10"/>
  </r>
  <r>
    <x v="2"/>
    <x v="0"/>
    <s v="USD"/>
    <n v="1454183202"/>
    <n v="1449863202"/>
    <b v="0"/>
    <n v="1"/>
    <b v="0"/>
    <s v="publishing/fiction"/>
    <n v="2.631578947368421E-4"/>
    <n v="10"/>
    <x v="3"/>
    <x v="10"/>
  </r>
  <r>
    <x v="2"/>
    <x v="0"/>
    <s v="USD"/>
    <n v="1257047940"/>
    <n v="1252718519"/>
    <b v="0"/>
    <n v="1"/>
    <b v="0"/>
    <s v="publishing/fiction"/>
    <n v="3.3333333333333333E-2"/>
    <n v="50"/>
    <x v="3"/>
    <x v="10"/>
  </r>
  <r>
    <x v="2"/>
    <x v="1"/>
    <s v="GBP"/>
    <n v="1431298860"/>
    <n v="1428341985"/>
    <b v="0"/>
    <n v="2"/>
    <b v="0"/>
    <s v="publishing/fiction"/>
    <n v="8.5129023676509714E-3"/>
    <n v="16"/>
    <x v="3"/>
    <x v="10"/>
  </r>
  <r>
    <x v="2"/>
    <x v="0"/>
    <s v="USD"/>
    <n v="1393181018"/>
    <n v="1390589018"/>
    <b v="0"/>
    <n v="9"/>
    <b v="0"/>
    <s v="publishing/fiction"/>
    <n v="0.70199999999999996"/>
    <n v="39"/>
    <x v="3"/>
    <x v="10"/>
  </r>
  <r>
    <x v="2"/>
    <x v="0"/>
    <s v="USD"/>
    <n v="1323998795"/>
    <n v="1321406795"/>
    <b v="0"/>
    <n v="5"/>
    <b v="0"/>
    <s v="publishing/fiction"/>
    <n v="1.7000000000000001E-2"/>
    <n v="34"/>
    <x v="3"/>
    <x v="10"/>
  </r>
  <r>
    <x v="2"/>
    <x v="0"/>
    <s v="USD"/>
    <n v="1444539600"/>
    <n v="1441297645"/>
    <b v="0"/>
    <n v="57"/>
    <b v="0"/>
    <s v="publishing/fiction"/>
    <n v="0.51400000000000001"/>
    <n v="63.122999999999998"/>
    <x v="3"/>
    <x v="10"/>
  </r>
  <r>
    <x v="2"/>
    <x v="0"/>
    <s v="USD"/>
    <n v="1375313577"/>
    <n v="1372721577"/>
    <b v="0"/>
    <n v="3"/>
    <b v="0"/>
    <s v="publishing/fiction"/>
    <n v="7.0000000000000001E-3"/>
    <n v="7"/>
    <x v="3"/>
    <x v="10"/>
  </r>
  <r>
    <x v="2"/>
    <x v="0"/>
    <s v="USD"/>
    <n v="1398876680"/>
    <n v="1396284680"/>
    <b v="0"/>
    <n v="1"/>
    <b v="0"/>
    <s v="publishing/fiction"/>
    <n v="4.0000000000000001E-3"/>
    <n v="2"/>
    <x v="3"/>
    <x v="10"/>
  </r>
  <r>
    <x v="2"/>
    <x v="0"/>
    <s v="USD"/>
    <n v="1287115200"/>
    <n v="1284567905"/>
    <b v="0"/>
    <n v="6"/>
    <b v="0"/>
    <s v="publishing/fiction"/>
    <n v="2.6666666666666668E-2"/>
    <n v="66.667000000000002"/>
    <x v="3"/>
    <x v="10"/>
  </r>
  <r>
    <x v="0"/>
    <x v="0"/>
    <s v="USD"/>
    <n v="1304439025"/>
    <n v="1301847025"/>
    <b v="0"/>
    <n v="27"/>
    <b v="1"/>
    <s v="music/rock"/>
    <n v="1.04"/>
    <n v="38.518999999999998"/>
    <x v="4"/>
    <x v="11"/>
  </r>
  <r>
    <x v="0"/>
    <x v="0"/>
    <s v="USD"/>
    <n v="1370649674"/>
    <n v="1368057674"/>
    <b v="0"/>
    <n v="25"/>
    <b v="1"/>
    <s v="music/rock"/>
    <n v="1.3315375"/>
    <n v="42.609000000000002"/>
    <x v="4"/>
    <x v="11"/>
  </r>
  <r>
    <x v="0"/>
    <x v="0"/>
    <s v="USD"/>
    <n v="1345918302"/>
    <n v="1343326302"/>
    <b v="0"/>
    <n v="14"/>
    <b v="1"/>
    <s v="music/rock"/>
    <n v="1"/>
    <n v="50"/>
    <x v="4"/>
    <x v="11"/>
  </r>
  <r>
    <x v="0"/>
    <x v="0"/>
    <s v="USD"/>
    <n v="1335564000"/>
    <n v="1332182049"/>
    <b v="0"/>
    <n v="35"/>
    <b v="1"/>
    <s v="music/rock"/>
    <n v="1.4813333333333334"/>
    <n v="63.485999999999997"/>
    <x v="4"/>
    <x v="11"/>
  </r>
  <r>
    <x v="0"/>
    <x v="0"/>
    <s v="USD"/>
    <n v="1395023719"/>
    <n v="1391571319"/>
    <b v="0"/>
    <n v="10"/>
    <b v="1"/>
    <s v="music/rock"/>
    <n v="1.0249999999999999"/>
    <n v="102.5"/>
    <x v="4"/>
    <x v="11"/>
  </r>
  <r>
    <x v="0"/>
    <x v="0"/>
    <s v="USD"/>
    <n v="1362060915"/>
    <n v="1359468915"/>
    <b v="0"/>
    <n v="29"/>
    <b v="1"/>
    <s v="music/rock"/>
    <n v="1.8062799999999999"/>
    <n v="31.143000000000001"/>
    <x v="4"/>
    <x v="11"/>
  </r>
  <r>
    <x v="0"/>
    <x v="0"/>
    <s v="USD"/>
    <n v="1336751220"/>
    <n v="1331774434"/>
    <b v="0"/>
    <n v="44"/>
    <b v="1"/>
    <s v="music/rock"/>
    <n v="1.4279999999999999"/>
    <n v="162.273"/>
    <x v="4"/>
    <x v="11"/>
  </r>
  <r>
    <x v="0"/>
    <x v="0"/>
    <s v="USD"/>
    <n v="1383318226"/>
    <n v="1380726226"/>
    <b v="0"/>
    <n v="17"/>
    <b v="1"/>
    <s v="music/rock"/>
    <n v="1.1416666666666666"/>
    <n v="80.587999999999994"/>
    <x v="4"/>
    <x v="11"/>
  </r>
  <r>
    <x v="0"/>
    <x v="0"/>
    <s v="USD"/>
    <n v="1341633540"/>
    <n v="1338336588"/>
    <b v="0"/>
    <n v="34"/>
    <b v="1"/>
    <s v="music/rock"/>
    <n v="2.03505"/>
    <n v="59.853999999999999"/>
    <x v="4"/>
    <x v="11"/>
  </r>
  <r>
    <x v="0"/>
    <x v="0"/>
    <s v="USD"/>
    <n v="1358755140"/>
    <n v="1357187280"/>
    <b v="0"/>
    <n v="14"/>
    <b v="1"/>
    <s v="music/rock"/>
    <n v="1.0941176470588236"/>
    <n v="132.857"/>
    <x v="4"/>
    <x v="11"/>
  </r>
  <r>
    <x v="0"/>
    <x v="0"/>
    <s v="USD"/>
    <n v="1359680939"/>
    <n v="1357088939"/>
    <b v="0"/>
    <n v="156"/>
    <b v="1"/>
    <s v="music/rock"/>
    <n v="1.443746"/>
    <n v="92.548000000000002"/>
    <x v="4"/>
    <x v="11"/>
  </r>
  <r>
    <x v="0"/>
    <x v="0"/>
    <s v="USD"/>
    <n v="1384322340"/>
    <n v="1381430646"/>
    <b v="0"/>
    <n v="128"/>
    <b v="1"/>
    <s v="music/rock"/>
    <n v="1.0386666666666666"/>
    <n v="60.859000000000002"/>
    <x v="4"/>
    <x v="11"/>
  </r>
  <r>
    <x v="0"/>
    <x v="0"/>
    <s v="USD"/>
    <n v="1383861483"/>
    <n v="1381265883"/>
    <b v="0"/>
    <n v="60"/>
    <b v="1"/>
    <s v="music/rock"/>
    <n v="1.0044440000000001"/>
    <n v="41.851999999999997"/>
    <x v="4"/>
    <x v="11"/>
  </r>
  <r>
    <x v="0"/>
    <x v="0"/>
    <s v="USD"/>
    <n v="1372827540"/>
    <n v="1371491244"/>
    <b v="0"/>
    <n v="32"/>
    <b v="1"/>
    <s v="music/rock"/>
    <n v="1.0277927272727272"/>
    <n v="88.325999999999993"/>
    <x v="4"/>
    <x v="11"/>
  </r>
  <r>
    <x v="0"/>
    <x v="0"/>
    <s v="USD"/>
    <n v="1315242360"/>
    <n v="1310438737"/>
    <b v="0"/>
    <n v="53"/>
    <b v="1"/>
    <s v="music/rock"/>
    <n v="1.0531250000000001"/>
    <n v="158.96199999999999"/>
    <x v="4"/>
    <x v="11"/>
  </r>
  <r>
    <x v="0"/>
    <x v="0"/>
    <s v="USD"/>
    <n v="1333774740"/>
    <n v="1330094566"/>
    <b v="0"/>
    <n v="184"/>
    <b v="1"/>
    <s v="music/rock"/>
    <n v="1.1178571428571429"/>
    <n v="85.054000000000002"/>
    <x v="4"/>
    <x v="11"/>
  </r>
  <r>
    <x v="0"/>
    <x v="0"/>
    <s v="USD"/>
    <n v="1379279400"/>
    <n v="1376687485"/>
    <b v="0"/>
    <n v="90"/>
    <b v="1"/>
    <s v="music/rock"/>
    <n v="1.0135000000000001"/>
    <n v="112.611"/>
    <x v="4"/>
    <x v="11"/>
  </r>
  <r>
    <x v="0"/>
    <x v="0"/>
    <s v="USD"/>
    <n v="1335672000"/>
    <n v="1332978688"/>
    <b v="0"/>
    <n v="71"/>
    <b v="1"/>
    <s v="music/rock"/>
    <n v="1.0753333333333333"/>
    <n v="45.436999999999998"/>
    <x v="4"/>
    <x v="11"/>
  </r>
  <r>
    <x v="0"/>
    <x v="0"/>
    <s v="USD"/>
    <n v="1412086187"/>
    <n v="1409494187"/>
    <b v="0"/>
    <n v="87"/>
    <b v="1"/>
    <s v="music/rock"/>
    <n v="1.1488571428571428"/>
    <n v="46.218000000000004"/>
    <x v="4"/>
    <x v="11"/>
  </r>
  <r>
    <x v="0"/>
    <x v="0"/>
    <s v="USD"/>
    <n v="1335542446"/>
    <n v="1332950446"/>
    <b v="0"/>
    <n v="28"/>
    <b v="1"/>
    <s v="music/rock"/>
    <n v="1.0002"/>
    <n v="178.607"/>
    <x v="4"/>
    <x v="11"/>
  </r>
  <r>
    <x v="0"/>
    <x v="1"/>
    <s v="GBP"/>
    <n v="1410431054"/>
    <n v="1407839054"/>
    <b v="0"/>
    <n v="56"/>
    <b v="1"/>
    <s v="music/rock"/>
    <n v="1.5213333333333334"/>
    <n v="40.75"/>
    <x v="4"/>
    <x v="11"/>
  </r>
  <r>
    <x v="0"/>
    <x v="0"/>
    <s v="USD"/>
    <n v="1309547120"/>
    <n v="1306955120"/>
    <b v="0"/>
    <n v="51"/>
    <b v="1"/>
    <s v="music/rock"/>
    <n v="1.1152149999999998"/>
    <n v="43.734000000000002"/>
    <x v="4"/>
    <x v="11"/>
  </r>
  <r>
    <x v="0"/>
    <x v="0"/>
    <s v="USD"/>
    <n v="1347854700"/>
    <n v="1343867524"/>
    <b v="0"/>
    <n v="75"/>
    <b v="1"/>
    <s v="music/rock"/>
    <n v="1.0133333333333334"/>
    <n v="81.066999999999993"/>
    <x v="4"/>
    <x v="11"/>
  </r>
  <r>
    <x v="0"/>
    <x v="0"/>
    <s v="USD"/>
    <n v="1306630800"/>
    <n v="1304376478"/>
    <b v="0"/>
    <n v="38"/>
    <b v="1"/>
    <s v="music/rock"/>
    <n v="1.232608695652174"/>
    <n v="74.605000000000004"/>
    <x v="4"/>
    <x v="11"/>
  </r>
  <r>
    <x v="0"/>
    <x v="0"/>
    <s v="USD"/>
    <n v="1311393540"/>
    <n v="1309919526"/>
    <b v="0"/>
    <n v="18"/>
    <b v="1"/>
    <s v="music/rock"/>
    <n v="1"/>
    <n v="305.55599999999998"/>
    <x v="4"/>
    <x v="11"/>
  </r>
  <r>
    <x v="0"/>
    <x v="0"/>
    <s v="USD"/>
    <n v="1310857200"/>
    <n v="1306525512"/>
    <b v="0"/>
    <n v="54"/>
    <b v="1"/>
    <s v="music/rock"/>
    <n v="1.05"/>
    <n v="58.332999999999998"/>
    <x v="4"/>
    <x v="11"/>
  </r>
  <r>
    <x v="0"/>
    <x v="0"/>
    <s v="USD"/>
    <n v="1315413339"/>
    <n v="1312821339"/>
    <b v="0"/>
    <n v="71"/>
    <b v="1"/>
    <s v="music/rock"/>
    <n v="1.0443750000000001"/>
    <n v="117.676"/>
    <x v="4"/>
    <x v="11"/>
  </r>
  <r>
    <x v="0"/>
    <x v="0"/>
    <s v="USD"/>
    <n v="1488333600"/>
    <n v="1485270311"/>
    <b v="0"/>
    <n v="57"/>
    <b v="1"/>
    <s v="music/rock"/>
    <n v="1.05125"/>
    <n v="73.772000000000006"/>
    <x v="4"/>
    <x v="11"/>
  </r>
  <r>
    <x v="0"/>
    <x v="5"/>
    <s v="CAD"/>
    <n v="1419224340"/>
    <n v="1416363886"/>
    <b v="0"/>
    <n v="43"/>
    <b v="1"/>
    <s v="music/rock"/>
    <n v="1"/>
    <n v="104.651"/>
    <x v="4"/>
    <x v="11"/>
  </r>
  <r>
    <x v="0"/>
    <x v="0"/>
    <s v="USD"/>
    <n v="1390161630"/>
    <n v="1387569630"/>
    <b v="0"/>
    <n v="52"/>
    <b v="1"/>
    <s v="music/rock"/>
    <n v="1.03775"/>
    <n v="79.826999999999998"/>
    <x v="4"/>
    <x v="11"/>
  </r>
  <r>
    <x v="0"/>
    <x v="0"/>
    <s v="USD"/>
    <n v="1346462462"/>
    <n v="1343870462"/>
    <b v="0"/>
    <n v="27"/>
    <b v="1"/>
    <s v="music/rock"/>
    <n v="1.05"/>
    <n v="58.332999999999998"/>
    <x v="4"/>
    <x v="11"/>
  </r>
  <r>
    <x v="0"/>
    <x v="0"/>
    <s v="USD"/>
    <n v="1373475120"/>
    <n v="1371569202"/>
    <b v="0"/>
    <n v="12"/>
    <b v="1"/>
    <s v="music/rock"/>
    <n v="1.04"/>
    <n v="86.667000000000002"/>
    <x v="4"/>
    <x v="11"/>
  </r>
  <r>
    <x v="0"/>
    <x v="0"/>
    <s v="USD"/>
    <n v="1362146280"/>
    <n v="1357604752"/>
    <b v="0"/>
    <n v="33"/>
    <b v="1"/>
    <s v="music/rock"/>
    <n v="1.5183333333333333"/>
    <n v="27.606000000000002"/>
    <x v="4"/>
    <x v="11"/>
  </r>
  <r>
    <x v="0"/>
    <x v="0"/>
    <s v="USD"/>
    <n v="1342825365"/>
    <n v="1340233365"/>
    <b v="0"/>
    <n v="96"/>
    <b v="1"/>
    <s v="music/rock"/>
    <n v="1.59996"/>
    <n v="24.998999999999999"/>
    <x v="4"/>
    <x v="11"/>
  </r>
  <r>
    <x v="0"/>
    <x v="0"/>
    <s v="USD"/>
    <n v="1306865040"/>
    <n v="1305568201"/>
    <b v="0"/>
    <n v="28"/>
    <b v="1"/>
    <s v="music/rock"/>
    <n v="1.2729999999999999"/>
    <n v="45.463999999999999"/>
    <x v="4"/>
    <x v="11"/>
  </r>
  <r>
    <x v="0"/>
    <x v="0"/>
    <s v="USD"/>
    <n v="1414879303"/>
    <n v="1412287303"/>
    <b v="0"/>
    <n v="43"/>
    <b v="1"/>
    <s v="music/rock"/>
    <n v="1.07"/>
    <n v="99.534999999999997"/>
    <x v="4"/>
    <x v="11"/>
  </r>
  <r>
    <x v="0"/>
    <x v="0"/>
    <s v="USD"/>
    <n v="1365489000"/>
    <n v="1362776043"/>
    <b v="0"/>
    <n v="205"/>
    <b v="1"/>
    <s v="music/rock"/>
    <n v="1.1512214285714286"/>
    <n v="39.31"/>
    <x v="4"/>
    <x v="11"/>
  </r>
  <r>
    <x v="0"/>
    <x v="0"/>
    <s v="USD"/>
    <n v="1331441940"/>
    <n v="1326810211"/>
    <b v="0"/>
    <n v="23"/>
    <b v="1"/>
    <s v="music/rock"/>
    <n v="1.3711066666666665"/>
    <n v="89.42"/>
    <x v="4"/>
    <x v="11"/>
  </r>
  <r>
    <x v="0"/>
    <x v="0"/>
    <s v="USD"/>
    <n v="1344358860"/>
    <n v="1343682681"/>
    <b v="0"/>
    <n v="19"/>
    <b v="1"/>
    <s v="music/rock"/>
    <n v="1.5571428571428572"/>
    <n v="28.684000000000001"/>
    <x v="4"/>
    <x v="11"/>
  </r>
  <r>
    <x v="0"/>
    <x v="0"/>
    <s v="USD"/>
    <n v="1387601040"/>
    <n v="1386806254"/>
    <b v="0"/>
    <n v="14"/>
    <b v="1"/>
    <s v="music/rock"/>
    <n v="1.0874999999999999"/>
    <n v="31.071000000000002"/>
    <x v="4"/>
    <x v="11"/>
  </r>
  <r>
    <x v="0"/>
    <x v="0"/>
    <s v="USD"/>
    <n v="1402290000"/>
    <n v="1399666342"/>
    <b v="0"/>
    <n v="38"/>
    <b v="1"/>
    <s v="music/rock"/>
    <n v="1.3405"/>
    <n v="70.552999999999997"/>
    <x v="4"/>
    <x v="11"/>
  </r>
  <r>
    <x v="0"/>
    <x v="0"/>
    <s v="USD"/>
    <n v="1430712060"/>
    <n v="1427753265"/>
    <b v="0"/>
    <n v="78"/>
    <b v="1"/>
    <s v="music/rock"/>
    <n v="1"/>
    <n v="224.12799999999999"/>
    <x v="4"/>
    <x v="11"/>
  </r>
  <r>
    <x v="0"/>
    <x v="0"/>
    <s v="USD"/>
    <n v="1349477050"/>
    <n v="1346885050"/>
    <b v="0"/>
    <n v="69"/>
    <b v="1"/>
    <s v="music/rock"/>
    <n v="1.1916666666666667"/>
    <n v="51.811999999999998"/>
    <x v="4"/>
    <x v="11"/>
  </r>
  <r>
    <x v="0"/>
    <x v="0"/>
    <s v="USD"/>
    <n v="1427062852"/>
    <n v="1424474452"/>
    <b v="0"/>
    <n v="33"/>
    <b v="1"/>
    <s v="music/rock"/>
    <n v="1.7949999999999999"/>
    <n v="43.515000000000001"/>
    <x v="4"/>
    <x v="11"/>
  </r>
  <r>
    <x v="0"/>
    <x v="0"/>
    <s v="USD"/>
    <n v="1271573940"/>
    <n v="1268459318"/>
    <b v="0"/>
    <n v="54"/>
    <b v="1"/>
    <s v="music/rock"/>
    <n v="1.3438124999999999"/>
    <n v="39.817"/>
    <x v="4"/>
    <x v="11"/>
  </r>
  <r>
    <x v="0"/>
    <x v="0"/>
    <s v="USD"/>
    <n v="1351495284"/>
    <n v="1349335284"/>
    <b v="0"/>
    <n v="99"/>
    <b v="1"/>
    <s v="music/rock"/>
    <n v="1.0043200000000001"/>
    <n v="126.80800000000001"/>
    <x v="4"/>
    <x v="11"/>
  </r>
  <r>
    <x v="0"/>
    <x v="0"/>
    <s v="USD"/>
    <n v="1332719730"/>
    <n v="1330908930"/>
    <b v="0"/>
    <n v="49"/>
    <b v="1"/>
    <s v="music/rock"/>
    <n v="1.0145454545454546"/>
    <n v="113.878"/>
    <x v="4"/>
    <x v="11"/>
  </r>
  <r>
    <x v="0"/>
    <x v="0"/>
    <s v="USD"/>
    <n v="1329248940"/>
    <n v="1326972107"/>
    <b v="0"/>
    <n v="11"/>
    <b v="1"/>
    <s v="music/rock"/>
    <n v="1.0333333333333334"/>
    <n v="28.181999999999999"/>
    <x v="4"/>
    <x v="11"/>
  </r>
  <r>
    <x v="0"/>
    <x v="0"/>
    <s v="USD"/>
    <n v="1340641440"/>
    <n v="1339549982"/>
    <b v="0"/>
    <n v="38"/>
    <b v="1"/>
    <s v="music/rock"/>
    <n v="1.07"/>
    <n v="36.604999999999997"/>
    <x v="4"/>
    <x v="11"/>
  </r>
  <r>
    <x v="0"/>
    <x v="1"/>
    <s v="GBP"/>
    <n v="1468437240"/>
    <n v="1463253240"/>
    <b v="0"/>
    <n v="16"/>
    <b v="1"/>
    <s v="music/rock"/>
    <n v="1.04"/>
    <n v="32.5"/>
    <x v="4"/>
    <x v="11"/>
  </r>
  <r>
    <x v="0"/>
    <x v="0"/>
    <s v="USD"/>
    <n v="1363952225"/>
    <n v="1361363825"/>
    <b v="0"/>
    <n v="32"/>
    <b v="1"/>
    <s v="music/rock"/>
    <n v="1.0783333333333334"/>
    <n v="60.655999999999999"/>
    <x v="4"/>
    <x v="11"/>
  </r>
  <r>
    <x v="0"/>
    <x v="0"/>
    <s v="USD"/>
    <n v="1335540694"/>
    <n v="1332948694"/>
    <b v="0"/>
    <n v="20"/>
    <b v="1"/>
    <s v="music/rock"/>
    <n v="2.3333333333333335"/>
    <n v="175"/>
    <x v="4"/>
    <x v="11"/>
  </r>
  <r>
    <x v="0"/>
    <x v="0"/>
    <s v="USD"/>
    <n v="1327133580"/>
    <n v="1321978335"/>
    <b v="0"/>
    <n v="154"/>
    <b v="1"/>
    <s v="music/rock"/>
    <n v="1.0060706666666666"/>
    <n v="97.994"/>
    <x v="4"/>
    <x v="11"/>
  </r>
  <r>
    <x v="0"/>
    <x v="0"/>
    <s v="USD"/>
    <n v="1397941475"/>
    <n v="1395349475"/>
    <b v="0"/>
    <n v="41"/>
    <b v="1"/>
    <s v="music/rock"/>
    <n v="1.0166666666666666"/>
    <n v="148.78"/>
    <x v="4"/>
    <x v="11"/>
  </r>
  <r>
    <x v="0"/>
    <x v="0"/>
    <s v="USD"/>
    <n v="1372651140"/>
    <n v="1369770292"/>
    <b v="0"/>
    <n v="75"/>
    <b v="1"/>
    <s v="music/rock"/>
    <n v="1.3101818181818181"/>
    <n v="96.08"/>
    <x v="4"/>
    <x v="11"/>
  </r>
  <r>
    <x v="0"/>
    <x v="0"/>
    <s v="USD"/>
    <n v="1337396400"/>
    <n v="1333709958"/>
    <b v="0"/>
    <n v="40"/>
    <b v="1"/>
    <s v="music/rock"/>
    <n v="1.1725000000000001"/>
    <n v="58.625"/>
    <x v="4"/>
    <x v="11"/>
  </r>
  <r>
    <x v="0"/>
    <x v="0"/>
    <s v="USD"/>
    <n v="1381108918"/>
    <n v="1378516918"/>
    <b v="0"/>
    <n v="46"/>
    <b v="1"/>
    <s v="music/rock"/>
    <n v="1.009304"/>
    <n v="109.70699999999999"/>
    <x v="4"/>
    <x v="11"/>
  </r>
  <r>
    <x v="0"/>
    <x v="0"/>
    <s v="USD"/>
    <n v="1398988662"/>
    <n v="1396396662"/>
    <b v="0"/>
    <n v="62"/>
    <b v="1"/>
    <s v="music/rock"/>
    <n v="1.218"/>
    <n v="49.113"/>
    <x v="4"/>
    <x v="11"/>
  </r>
  <r>
    <x v="0"/>
    <x v="0"/>
    <s v="USD"/>
    <n v="1326835985"/>
    <n v="1324243985"/>
    <b v="0"/>
    <n v="61"/>
    <b v="1"/>
    <s v="music/rock"/>
    <n v="1.454"/>
    <n v="47.671999999999997"/>
    <x v="4"/>
    <x v="11"/>
  </r>
  <r>
    <x v="0"/>
    <x v="0"/>
    <s v="USD"/>
    <n v="1348337956"/>
    <n v="1345745956"/>
    <b v="0"/>
    <n v="96"/>
    <b v="1"/>
    <s v="music/rock"/>
    <n v="1.166166"/>
    <n v="60.738"/>
    <x v="4"/>
    <x v="11"/>
  </r>
  <r>
    <x v="0"/>
    <x v="0"/>
    <s v="USD"/>
    <n v="1474694787"/>
    <n v="1472102787"/>
    <b v="0"/>
    <n v="190"/>
    <b v="1"/>
    <s v="music/metal"/>
    <n v="1.2041660000000001"/>
    <n v="63.377000000000002"/>
    <x v="4"/>
    <x v="12"/>
  </r>
  <r>
    <x v="0"/>
    <x v="0"/>
    <s v="USD"/>
    <n v="1415653663"/>
    <n v="1413058063"/>
    <b v="1"/>
    <n v="94"/>
    <b v="1"/>
    <s v="music/metal"/>
    <n v="1.0132000000000001"/>
    <n v="53.893999999999998"/>
    <x v="4"/>
    <x v="12"/>
  </r>
  <r>
    <x v="0"/>
    <x v="5"/>
    <s v="CAD"/>
    <n v="1381723140"/>
    <n v="1378735983"/>
    <b v="1"/>
    <n v="39"/>
    <b v="1"/>
    <s v="music/metal"/>
    <n v="1.0431999999999999"/>
    <n v="66.872"/>
    <x v="4"/>
    <x v="12"/>
  </r>
  <r>
    <x v="0"/>
    <x v="0"/>
    <s v="USD"/>
    <n v="1481184000"/>
    <n v="1479708680"/>
    <b v="0"/>
    <n v="127"/>
    <b v="1"/>
    <s v="music/metal"/>
    <n v="2.6713333333333331"/>
    <n v="63.101999999999997"/>
    <x v="4"/>
    <x v="12"/>
  </r>
  <r>
    <x v="0"/>
    <x v="0"/>
    <s v="USD"/>
    <n v="1414817940"/>
    <n v="1411489552"/>
    <b v="1"/>
    <n v="159"/>
    <b v="1"/>
    <s v="music/metal"/>
    <n v="1.9413333333333334"/>
    <n v="36.628999999999998"/>
    <x v="4"/>
    <x v="12"/>
  </r>
  <r>
    <x v="0"/>
    <x v="0"/>
    <s v="USD"/>
    <n v="1473047940"/>
    <n v="1469595396"/>
    <b v="0"/>
    <n v="177"/>
    <b v="1"/>
    <s v="music/metal"/>
    <n v="1.203802"/>
    <n v="34.006"/>
    <x v="4"/>
    <x v="12"/>
  </r>
  <r>
    <x v="0"/>
    <x v="1"/>
    <s v="GBP"/>
    <n v="1394460000"/>
    <n v="1393233855"/>
    <b v="0"/>
    <n v="47"/>
    <b v="1"/>
    <s v="music/metal"/>
    <n v="1.2200090909090908"/>
    <n v="28.553000000000001"/>
    <x v="4"/>
    <x v="12"/>
  </r>
  <r>
    <x v="0"/>
    <x v="0"/>
    <s v="USD"/>
    <n v="1436555376"/>
    <n v="1433963376"/>
    <b v="0"/>
    <n v="1"/>
    <b v="1"/>
    <s v="music/metal"/>
    <n v="1"/>
    <n v="10"/>
    <x v="4"/>
    <x v="12"/>
  </r>
  <r>
    <x v="0"/>
    <x v="0"/>
    <s v="USD"/>
    <n v="1429038033"/>
    <n v="1426446033"/>
    <b v="0"/>
    <n v="16"/>
    <b v="1"/>
    <s v="music/metal"/>
    <n v="1"/>
    <n v="18.75"/>
    <x v="4"/>
    <x v="12"/>
  </r>
  <r>
    <x v="0"/>
    <x v="0"/>
    <s v="USD"/>
    <n v="1426473264"/>
    <n v="1424057664"/>
    <b v="0"/>
    <n v="115"/>
    <b v="1"/>
    <s v="music/metal"/>
    <n v="1.1990000000000001"/>
    <n v="41.704000000000001"/>
    <x v="4"/>
    <x v="12"/>
  </r>
  <r>
    <x v="0"/>
    <x v="0"/>
    <s v="USD"/>
    <n v="1461560340"/>
    <n v="1458762717"/>
    <b v="0"/>
    <n v="133"/>
    <b v="1"/>
    <s v="music/metal"/>
    <n v="1.55175"/>
    <n v="46.668999999999997"/>
    <x v="4"/>
    <x v="12"/>
  </r>
  <r>
    <x v="0"/>
    <x v="6"/>
    <s v="EUR"/>
    <n v="1469994300"/>
    <n v="1464815253"/>
    <b v="0"/>
    <n v="70"/>
    <b v="1"/>
    <s v="music/metal"/>
    <n v="1.3045"/>
    <n v="37.271000000000001"/>
    <x v="4"/>
    <x v="12"/>
  </r>
  <r>
    <x v="0"/>
    <x v="0"/>
    <s v="USD"/>
    <n v="1477342800"/>
    <n v="1476386395"/>
    <b v="0"/>
    <n v="62"/>
    <b v="1"/>
    <s v="music/metal"/>
    <n v="1.0497142857142858"/>
    <n v="59.258000000000003"/>
    <x v="4"/>
    <x v="12"/>
  </r>
  <r>
    <x v="0"/>
    <x v="0"/>
    <s v="USD"/>
    <n v="1424116709"/>
    <n v="1421524709"/>
    <b v="0"/>
    <n v="10"/>
    <b v="1"/>
    <s v="music/metal"/>
    <n v="1"/>
    <n v="30"/>
    <x v="4"/>
    <x v="12"/>
  </r>
  <r>
    <x v="0"/>
    <x v="0"/>
    <s v="USD"/>
    <n v="1482901546"/>
    <n v="1480309546"/>
    <b v="0"/>
    <n v="499"/>
    <b v="1"/>
    <s v="music/metal"/>
    <n v="1.1822050359712231"/>
    <n v="65.861999999999995"/>
    <x v="4"/>
    <x v="12"/>
  </r>
  <r>
    <x v="0"/>
    <x v="0"/>
    <s v="USD"/>
    <n v="1469329217"/>
    <n v="1466737217"/>
    <b v="0"/>
    <n v="47"/>
    <b v="1"/>
    <s v="music/metal"/>
    <n v="1.0344827586206897"/>
    <n v="31.914999999999999"/>
    <x v="4"/>
    <x v="12"/>
  </r>
  <r>
    <x v="0"/>
    <x v="12"/>
    <s v="EUR"/>
    <n v="1477422000"/>
    <n v="1472282956"/>
    <b v="0"/>
    <n v="28"/>
    <b v="1"/>
    <s v="music/metal"/>
    <n v="2.1800000000000002"/>
    <n v="19.463999999999999"/>
    <x v="4"/>
    <x v="12"/>
  </r>
  <r>
    <x v="0"/>
    <x v="3"/>
    <s v="EUR"/>
    <n v="1448463431"/>
    <n v="1444831031"/>
    <b v="0"/>
    <n v="24"/>
    <b v="1"/>
    <s v="music/metal"/>
    <n v="1"/>
    <n v="50"/>
    <x v="4"/>
    <x v="12"/>
  </r>
  <r>
    <x v="0"/>
    <x v="1"/>
    <s v="GBP"/>
    <n v="1429138740"/>
    <n v="1426528418"/>
    <b v="0"/>
    <n v="76"/>
    <b v="1"/>
    <s v="music/metal"/>
    <n v="1.4400583333333332"/>
    <n v="22.738"/>
    <x v="4"/>
    <x v="12"/>
  </r>
  <r>
    <x v="0"/>
    <x v="0"/>
    <s v="USD"/>
    <n v="1433376000"/>
    <n v="1430768468"/>
    <b v="0"/>
    <n v="98"/>
    <b v="1"/>
    <s v="music/metal"/>
    <n v="1.0467500000000001"/>
    <n v="42.723999999999997"/>
    <x v="4"/>
    <x v="12"/>
  </r>
  <r>
    <x v="2"/>
    <x v="0"/>
    <s v="USD"/>
    <n v="1385123713"/>
    <n v="1382528113"/>
    <b v="0"/>
    <n v="48"/>
    <b v="0"/>
    <s v="music/jazz"/>
    <n v="0.18142857142857144"/>
    <n v="52.917000000000002"/>
    <x v="4"/>
    <x v="13"/>
  </r>
  <r>
    <x v="2"/>
    <x v="0"/>
    <s v="USD"/>
    <n v="1474067404"/>
    <n v="1471475404"/>
    <b v="0"/>
    <n v="2"/>
    <b v="0"/>
    <s v="music/jazz"/>
    <n v="2.2444444444444444E-2"/>
    <n v="50.5"/>
    <x v="4"/>
    <x v="13"/>
  </r>
  <r>
    <x v="2"/>
    <x v="1"/>
    <s v="GBP"/>
    <n v="1384179548"/>
    <n v="1381583948"/>
    <b v="0"/>
    <n v="4"/>
    <b v="0"/>
    <s v="music/jazz"/>
    <n v="3.3999999999999998E-3"/>
    <n v="42.5"/>
    <x v="4"/>
    <x v="13"/>
  </r>
  <r>
    <x v="2"/>
    <x v="0"/>
    <s v="USD"/>
    <n v="1329014966"/>
    <n v="1326422966"/>
    <b v="0"/>
    <n v="5"/>
    <b v="0"/>
    <s v="music/jazz"/>
    <n v="4.4999999999999998E-2"/>
    <n v="18"/>
    <x v="4"/>
    <x v="13"/>
  </r>
  <r>
    <x v="2"/>
    <x v="0"/>
    <s v="USD"/>
    <n v="1381917540"/>
    <n v="1379990038"/>
    <b v="0"/>
    <n v="79"/>
    <b v="0"/>
    <s v="music/jazz"/>
    <n v="0.41538461538461541"/>
    <n v="34.177"/>
    <x v="4"/>
    <x v="13"/>
  </r>
  <r>
    <x v="2"/>
    <x v="0"/>
    <s v="USD"/>
    <n v="1358361197"/>
    <n v="1353177197"/>
    <b v="0"/>
    <n v="2"/>
    <b v="0"/>
    <s v="music/jazz"/>
    <n v="2.0454545454545454E-2"/>
    <n v="22.5"/>
    <x v="4"/>
    <x v="13"/>
  </r>
  <r>
    <x v="2"/>
    <x v="0"/>
    <s v="USD"/>
    <n v="1425136200"/>
    <n v="1421853518"/>
    <b v="0"/>
    <n v="11"/>
    <b v="0"/>
    <s v="music/jazz"/>
    <n v="0.18285714285714286"/>
    <n v="58.182000000000002"/>
    <x v="4"/>
    <x v="13"/>
  </r>
  <r>
    <x v="2"/>
    <x v="0"/>
    <s v="USD"/>
    <n v="1259643540"/>
    <n v="1254450706"/>
    <b v="0"/>
    <n v="11"/>
    <b v="0"/>
    <s v="music/jazz"/>
    <n v="0.2402"/>
    <n v="109.182"/>
    <x v="4"/>
    <x v="13"/>
  </r>
  <r>
    <x v="2"/>
    <x v="0"/>
    <s v="USD"/>
    <n v="1389055198"/>
    <n v="1386463198"/>
    <b v="0"/>
    <n v="1"/>
    <b v="0"/>
    <s v="music/jazz"/>
    <n v="1.1111111111111111E-3"/>
    <n v="50"/>
    <x v="4"/>
    <x v="13"/>
  </r>
  <r>
    <x v="2"/>
    <x v="0"/>
    <s v="USD"/>
    <n v="1365448657"/>
    <n v="1362860257"/>
    <b v="0"/>
    <n v="3"/>
    <b v="0"/>
    <s v="music/jazz"/>
    <n v="0.11818181818181818"/>
    <n v="346.66699999999997"/>
    <x v="4"/>
    <x v="13"/>
  </r>
  <r>
    <x v="2"/>
    <x v="1"/>
    <s v="GBP"/>
    <n v="1377995523"/>
    <n v="1375403523"/>
    <b v="0"/>
    <n v="5"/>
    <b v="0"/>
    <s v="music/jazz"/>
    <n v="3.0999999999999999E-3"/>
    <n v="12.4"/>
    <x v="4"/>
    <x v="13"/>
  </r>
  <r>
    <x v="2"/>
    <x v="0"/>
    <s v="USD"/>
    <n v="1385735295"/>
    <n v="1383139695"/>
    <b v="0"/>
    <n v="12"/>
    <b v="0"/>
    <s v="music/jazz"/>
    <n v="5.4166666666666669E-2"/>
    <n v="27.082999999999998"/>
    <x v="4"/>
    <x v="13"/>
  </r>
  <r>
    <x v="2"/>
    <x v="0"/>
    <s v="USD"/>
    <n v="1299786527"/>
    <n v="1295898527"/>
    <b v="0"/>
    <n v="2"/>
    <b v="0"/>
    <s v="music/jazz"/>
    <n v="8.1250000000000003E-3"/>
    <n v="32.5"/>
    <x v="4"/>
    <x v="13"/>
  </r>
  <r>
    <x v="2"/>
    <x v="0"/>
    <s v="USD"/>
    <n v="1352610040"/>
    <n v="1349150440"/>
    <b v="0"/>
    <n v="5"/>
    <b v="0"/>
    <s v="music/jazz"/>
    <n v="1.2857142857142857E-2"/>
    <n v="9"/>
    <x v="4"/>
    <x v="13"/>
  </r>
  <r>
    <x v="2"/>
    <x v="0"/>
    <s v="USD"/>
    <n v="1367676034"/>
    <n v="1365084034"/>
    <b v="0"/>
    <n v="21"/>
    <b v="0"/>
    <s v="music/jazz"/>
    <n v="0.24333333333333335"/>
    <n v="34.762"/>
    <x v="4"/>
    <x v="13"/>
  </r>
  <r>
    <x v="2"/>
    <x v="0"/>
    <s v="USD"/>
    <n v="1442856131"/>
    <n v="1441128131"/>
    <b v="0"/>
    <n v="0"/>
    <b v="0"/>
    <s v="music/jazz"/>
    <n v="0"/>
    <n v="0"/>
    <x v="4"/>
    <x v="13"/>
  </r>
  <r>
    <x v="2"/>
    <x v="1"/>
    <s v="GBP"/>
    <n v="1359978927"/>
    <n v="1357127727"/>
    <b v="0"/>
    <n v="45"/>
    <b v="0"/>
    <s v="music/jazz"/>
    <n v="0.40799492385786801"/>
    <n v="28.577999999999999"/>
    <x v="4"/>
    <x v="13"/>
  </r>
  <r>
    <x v="2"/>
    <x v="0"/>
    <s v="USD"/>
    <n v="1387479360"/>
    <n v="1384887360"/>
    <b v="0"/>
    <n v="29"/>
    <b v="0"/>
    <s v="music/jazz"/>
    <n v="0.67549999999999999"/>
    <n v="46.585999999999999"/>
    <x v="4"/>
    <x v="13"/>
  </r>
  <r>
    <x v="2"/>
    <x v="0"/>
    <s v="USD"/>
    <n v="1293082524"/>
    <n v="1290490524"/>
    <b v="0"/>
    <n v="2"/>
    <b v="0"/>
    <s v="music/jazz"/>
    <n v="1.2999999999999999E-2"/>
    <n v="32.5"/>
    <x v="4"/>
    <x v="13"/>
  </r>
  <r>
    <x v="2"/>
    <x v="0"/>
    <s v="USD"/>
    <n v="1338321305"/>
    <n v="1336506905"/>
    <b v="0"/>
    <n v="30"/>
    <b v="0"/>
    <s v="music/jazz"/>
    <n v="0.30666666666666664"/>
    <n v="21.466999999999999"/>
    <x v="4"/>
    <x v="13"/>
  </r>
  <r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2"/>
    <x v="0"/>
    <s v="USD"/>
    <n v="1326520886"/>
    <n v="1322632886"/>
    <b v="0"/>
    <n v="1"/>
    <b v="0"/>
    <s v="music/indie rock"/>
    <n v="8.0000000000000002E-3"/>
    <n v="30"/>
    <x v="4"/>
    <x v="14"/>
  </r>
  <r>
    <x v="2"/>
    <x v="0"/>
    <s v="USD"/>
    <n v="1315341550"/>
    <n v="1312490350"/>
    <b v="0"/>
    <n v="14"/>
    <b v="0"/>
    <s v="music/indie rock"/>
    <n v="0.20133333333333334"/>
    <n v="21.571000000000002"/>
    <x v="4"/>
    <x v="14"/>
  </r>
  <r>
    <x v="2"/>
    <x v="0"/>
    <s v="USD"/>
    <n v="1456957635"/>
    <n v="1451773635"/>
    <b v="0"/>
    <n v="24"/>
    <b v="0"/>
    <s v="music/indie rock"/>
    <n v="0.4002"/>
    <n v="83.375"/>
    <x v="4"/>
    <x v="14"/>
  </r>
  <r>
    <x v="2"/>
    <x v="0"/>
    <s v="USD"/>
    <n v="1336789860"/>
    <n v="1331666146"/>
    <b v="0"/>
    <n v="2"/>
    <b v="0"/>
    <s v="music/indie rock"/>
    <n v="0.01"/>
    <n v="10"/>
    <x v="4"/>
    <x v="14"/>
  </r>
  <r>
    <x v="2"/>
    <x v="0"/>
    <s v="USD"/>
    <n v="1483137311"/>
    <n v="1481322911"/>
    <b v="0"/>
    <n v="21"/>
    <b v="0"/>
    <s v="music/indie rock"/>
    <n v="0.75"/>
    <n v="35.713999999999999"/>
    <x v="4"/>
    <x v="14"/>
  </r>
  <r>
    <x v="2"/>
    <x v="0"/>
    <s v="USD"/>
    <n v="1473972813"/>
    <n v="1471812813"/>
    <b v="0"/>
    <n v="7"/>
    <b v="0"/>
    <s v="music/indie rock"/>
    <n v="0.41"/>
    <n v="29.286000000000001"/>
    <x v="4"/>
    <x v="14"/>
  </r>
  <r>
    <x v="2"/>
    <x v="0"/>
    <s v="USD"/>
    <n v="1338159655"/>
    <n v="1335567655"/>
    <b v="0"/>
    <n v="0"/>
    <b v="0"/>
    <s v="music/indie rock"/>
    <n v="0"/>
    <n v="0"/>
    <x v="4"/>
    <x v="14"/>
  </r>
  <r>
    <x v="2"/>
    <x v="0"/>
    <s v="USD"/>
    <n v="1314856800"/>
    <n v="1311789885"/>
    <b v="0"/>
    <n v="4"/>
    <b v="0"/>
    <s v="music/indie rock"/>
    <n v="7.1999999999999995E-2"/>
    <n v="18"/>
    <x v="4"/>
    <x v="14"/>
  </r>
  <r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2"/>
    <x v="0"/>
    <s v="USD"/>
    <n v="1408581930"/>
    <n v="1405989930"/>
    <b v="0"/>
    <n v="9"/>
    <b v="0"/>
    <s v="music/indie rock"/>
    <n v="3.2500000000000001E-2"/>
    <n v="28.888999999999999"/>
    <x v="4"/>
    <x v="14"/>
  </r>
  <r>
    <x v="2"/>
    <x v="0"/>
    <s v="USD"/>
    <n v="1280635200"/>
    <n v="1273121283"/>
    <b v="0"/>
    <n v="17"/>
    <b v="0"/>
    <s v="music/indie rock"/>
    <n v="0.40749999999999997"/>
    <n v="143.82400000000001"/>
    <x v="4"/>
    <x v="14"/>
  </r>
  <r>
    <x v="2"/>
    <x v="0"/>
    <s v="USD"/>
    <n v="1427920363"/>
    <n v="1425331963"/>
    <b v="0"/>
    <n v="5"/>
    <b v="0"/>
    <s v="music/indie rock"/>
    <n v="0.1"/>
    <n v="40"/>
    <x v="4"/>
    <x v="14"/>
  </r>
  <r>
    <x v="2"/>
    <x v="0"/>
    <s v="USD"/>
    <n v="1465169610"/>
    <n v="1462577610"/>
    <b v="0"/>
    <n v="53"/>
    <b v="0"/>
    <s v="music/indie rock"/>
    <n v="0.39169999999999999"/>
    <n v="147.81100000000001"/>
    <x v="4"/>
    <x v="14"/>
  </r>
  <r>
    <x v="2"/>
    <x v="0"/>
    <s v="USD"/>
    <n v="1287975829"/>
    <n v="1284087829"/>
    <b v="0"/>
    <n v="7"/>
    <b v="0"/>
    <s v="music/indie rock"/>
    <n v="2.4375000000000001E-2"/>
    <n v="27.856999999999999"/>
    <x v="4"/>
    <x v="14"/>
  </r>
  <r>
    <x v="2"/>
    <x v="0"/>
    <s v="USD"/>
    <n v="1440734400"/>
    <n v="1438549026"/>
    <b v="0"/>
    <n v="72"/>
    <b v="0"/>
    <s v="music/indie rock"/>
    <n v="0.4"/>
    <n v="44.444000000000003"/>
    <x v="4"/>
    <x v="14"/>
  </r>
  <r>
    <x v="2"/>
    <x v="0"/>
    <s v="USD"/>
    <n v="1354123908"/>
    <n v="1351528308"/>
    <b v="0"/>
    <n v="0"/>
    <b v="0"/>
    <s v="music/indie rock"/>
    <n v="0"/>
    <n v="0"/>
    <x v="4"/>
    <x v="14"/>
  </r>
  <r>
    <x v="2"/>
    <x v="0"/>
    <s v="USD"/>
    <n v="1326651110"/>
    <n v="1322763110"/>
    <b v="0"/>
    <n v="2"/>
    <b v="0"/>
    <s v="music/indie rock"/>
    <n v="2.8000000000000001E-2"/>
    <n v="35"/>
    <x v="4"/>
    <x v="14"/>
  </r>
  <r>
    <x v="2"/>
    <x v="0"/>
    <s v="USD"/>
    <n v="1306549362"/>
    <n v="1302661362"/>
    <b v="0"/>
    <n v="8"/>
    <b v="0"/>
    <s v="music/indie rock"/>
    <n v="0.37333333333333335"/>
    <n v="35"/>
    <x v="4"/>
    <x v="14"/>
  </r>
  <r>
    <x v="2"/>
    <x v="0"/>
    <s v="USD"/>
    <n v="1459365802"/>
    <n v="1456777402"/>
    <b v="0"/>
    <n v="2"/>
    <b v="0"/>
    <s v="music/jazz"/>
    <n v="4.1999999999999997E-3"/>
    <n v="10.5"/>
    <x v="4"/>
    <x v="13"/>
  </r>
  <r>
    <x v="2"/>
    <x v="0"/>
    <s v="USD"/>
    <n v="1276024260"/>
    <n v="1272050914"/>
    <b v="0"/>
    <n v="0"/>
    <b v="0"/>
    <s v="music/jazz"/>
    <n v="0"/>
    <n v="0"/>
    <x v="4"/>
    <x v="13"/>
  </r>
  <r>
    <x v="2"/>
    <x v="0"/>
    <s v="USD"/>
    <n v="1409412600"/>
    <n v="1404947422"/>
    <b v="0"/>
    <n v="3"/>
    <b v="0"/>
    <s v="music/jazz"/>
    <n v="3.0000000000000001E-3"/>
    <n v="30"/>
    <x v="4"/>
    <x v="13"/>
  </r>
  <r>
    <x v="2"/>
    <x v="0"/>
    <s v="USD"/>
    <n v="1348367100"/>
    <n v="1346180780"/>
    <b v="0"/>
    <n v="4"/>
    <b v="0"/>
    <s v="music/jazz"/>
    <n v="3.2000000000000001E-2"/>
    <n v="40"/>
    <x v="4"/>
    <x v="13"/>
  </r>
  <r>
    <x v="2"/>
    <x v="0"/>
    <s v="USD"/>
    <n v="1451786137"/>
    <n v="1449194137"/>
    <b v="0"/>
    <n v="3"/>
    <b v="0"/>
    <s v="music/jazz"/>
    <n v="3.0200000000000001E-3"/>
    <n v="50.332999999999998"/>
    <x v="4"/>
    <x v="13"/>
  </r>
  <r>
    <x v="2"/>
    <x v="0"/>
    <s v="USD"/>
    <n v="1295847926"/>
    <n v="1290663926"/>
    <b v="0"/>
    <n v="6"/>
    <b v="0"/>
    <s v="music/jazz"/>
    <n v="3.0153846153846153E-2"/>
    <n v="32.667000000000002"/>
    <x v="4"/>
    <x v="13"/>
  </r>
  <r>
    <x v="2"/>
    <x v="0"/>
    <s v="USD"/>
    <n v="1394681590"/>
    <n v="1392093190"/>
    <b v="0"/>
    <n v="0"/>
    <b v="0"/>
    <s v="music/jazz"/>
    <n v="0"/>
    <n v="0"/>
    <x v="4"/>
    <x v="13"/>
  </r>
  <r>
    <x v="2"/>
    <x v="0"/>
    <s v="USD"/>
    <n v="1315715823"/>
    <n v="1313123823"/>
    <b v="0"/>
    <n v="0"/>
    <b v="0"/>
    <s v="music/jazz"/>
    <n v="0"/>
    <n v="0"/>
    <x v="4"/>
    <x v="13"/>
  </r>
  <r>
    <x v="2"/>
    <x v="0"/>
    <s v="USD"/>
    <n v="1280206740"/>
    <n v="1276283655"/>
    <b v="0"/>
    <n v="0"/>
    <b v="0"/>
    <s v="music/jazz"/>
    <n v="0"/>
    <n v="0"/>
    <x v="4"/>
    <x v="13"/>
  </r>
  <r>
    <x v="2"/>
    <x v="0"/>
    <s v="USD"/>
    <n v="1343016000"/>
    <n v="1340296440"/>
    <b v="0"/>
    <n v="8"/>
    <b v="0"/>
    <s v="music/jazz"/>
    <n v="3.2500000000000001E-2"/>
    <n v="65"/>
    <x v="4"/>
    <x v="13"/>
  </r>
  <r>
    <x v="2"/>
    <x v="1"/>
    <s v="GBP"/>
    <n v="1488546319"/>
    <n v="1483362319"/>
    <b v="0"/>
    <n v="5"/>
    <b v="0"/>
    <s v="music/jazz"/>
    <n v="0.22363636363636363"/>
    <n v="24.6"/>
    <x v="4"/>
    <x v="13"/>
  </r>
  <r>
    <x v="2"/>
    <x v="0"/>
    <s v="USD"/>
    <n v="1390522045"/>
    <n v="1388707645"/>
    <b v="0"/>
    <n v="0"/>
    <b v="0"/>
    <s v="music/jazz"/>
    <n v="0"/>
    <n v="0"/>
    <x v="4"/>
    <x v="13"/>
  </r>
  <r>
    <x v="2"/>
    <x v="0"/>
    <s v="USD"/>
    <n v="1355197047"/>
    <n v="1350009447"/>
    <b v="0"/>
    <n v="2"/>
    <b v="0"/>
    <s v="music/jazz"/>
    <n v="8.5714285714285719E-3"/>
    <n v="15"/>
    <x v="4"/>
    <x v="13"/>
  </r>
  <r>
    <x v="2"/>
    <x v="0"/>
    <s v="USD"/>
    <n v="1336188019"/>
    <n v="1333596019"/>
    <b v="0"/>
    <n v="24"/>
    <b v="0"/>
    <s v="music/jazz"/>
    <n v="6.6066666666666662E-2"/>
    <n v="82.582999999999998"/>
    <x v="4"/>
    <x v="13"/>
  </r>
  <r>
    <x v="2"/>
    <x v="0"/>
    <s v="USD"/>
    <n v="1345918747"/>
    <n v="1343326747"/>
    <b v="0"/>
    <n v="0"/>
    <b v="0"/>
    <s v="music/jazz"/>
    <n v="0"/>
    <n v="0"/>
    <x v="4"/>
    <x v="13"/>
  </r>
  <r>
    <x v="2"/>
    <x v="0"/>
    <s v="USD"/>
    <n v="1330577940"/>
    <n v="1327853914"/>
    <b v="0"/>
    <n v="9"/>
    <b v="0"/>
    <s v="music/jazz"/>
    <n v="5.7692307692307696E-2"/>
    <n v="41.667000000000002"/>
    <x v="4"/>
    <x v="13"/>
  </r>
  <r>
    <x v="2"/>
    <x v="0"/>
    <s v="USD"/>
    <n v="1287723600"/>
    <n v="1284409734"/>
    <b v="0"/>
    <n v="0"/>
    <b v="0"/>
    <s v="music/jazz"/>
    <n v="0"/>
    <n v="0"/>
    <x v="4"/>
    <x v="13"/>
  </r>
  <r>
    <x v="2"/>
    <x v="0"/>
    <s v="USD"/>
    <n v="1405305000"/>
    <n v="1402612730"/>
    <b v="0"/>
    <n v="1"/>
    <b v="0"/>
    <s v="music/jazz"/>
    <n v="6.0000000000000001E-3"/>
    <n v="30"/>
    <x v="4"/>
    <x v="13"/>
  </r>
  <r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2"/>
    <x v="0"/>
    <s v="USD"/>
    <n v="1355930645"/>
    <n v="1352906645"/>
    <b v="0"/>
    <n v="1"/>
    <b v="0"/>
    <s v="music/jazz"/>
    <n v="5.0000000000000001E-3"/>
    <n v="100"/>
    <x v="4"/>
    <x v="13"/>
  </r>
  <r>
    <x v="2"/>
    <x v="0"/>
    <s v="USD"/>
    <n v="1384448822"/>
    <n v="1381853222"/>
    <b v="0"/>
    <n v="0"/>
    <b v="0"/>
    <s v="music/jazz"/>
    <n v="0"/>
    <n v="0"/>
    <x v="4"/>
    <x v="13"/>
  </r>
  <r>
    <x v="2"/>
    <x v="0"/>
    <s v="USD"/>
    <n v="1323666376"/>
    <n v="1320033976"/>
    <b v="0"/>
    <n v="20"/>
    <b v="0"/>
    <s v="music/jazz"/>
    <n v="0.309"/>
    <n v="231.75"/>
    <x v="4"/>
    <x v="13"/>
  </r>
  <r>
    <x v="2"/>
    <x v="0"/>
    <s v="USD"/>
    <n v="1412167393"/>
    <n v="1409143393"/>
    <b v="0"/>
    <n v="30"/>
    <b v="0"/>
    <s v="music/jazz"/>
    <n v="0.21037037037037037"/>
    <n v="189.333"/>
    <x v="4"/>
    <x v="13"/>
  </r>
  <r>
    <x v="2"/>
    <x v="0"/>
    <s v="USD"/>
    <n v="1416614523"/>
    <n v="1414018923"/>
    <b v="0"/>
    <n v="6"/>
    <b v="0"/>
    <s v="music/jazz"/>
    <n v="2.1999999999999999E-2"/>
    <n v="55"/>
    <x v="4"/>
    <x v="13"/>
  </r>
  <r>
    <x v="2"/>
    <x v="0"/>
    <s v="USD"/>
    <n v="1360795069"/>
    <n v="1358203069"/>
    <b v="0"/>
    <n v="15"/>
    <b v="0"/>
    <s v="music/jazz"/>
    <n v="0.109"/>
    <n v="21.8"/>
    <x v="4"/>
    <x v="13"/>
  </r>
  <r>
    <x v="2"/>
    <x v="0"/>
    <s v="USD"/>
    <n v="1385590111"/>
    <n v="1382994511"/>
    <b v="0"/>
    <n v="5"/>
    <b v="0"/>
    <s v="music/jazz"/>
    <n v="2.6666666666666668E-2"/>
    <n v="32"/>
    <x v="4"/>
    <x v="13"/>
  </r>
  <r>
    <x v="2"/>
    <x v="0"/>
    <s v="USD"/>
    <n v="1278628800"/>
    <n v="1276043330"/>
    <b v="0"/>
    <n v="0"/>
    <b v="0"/>
    <s v="music/jazz"/>
    <n v="0"/>
    <n v="0"/>
    <x v="4"/>
    <x v="13"/>
  </r>
  <r>
    <x v="2"/>
    <x v="0"/>
    <s v="USD"/>
    <n v="1337024695"/>
    <n v="1334432695"/>
    <b v="0"/>
    <n v="0"/>
    <b v="0"/>
    <s v="music/jazz"/>
    <n v="0"/>
    <n v="0"/>
    <x v="4"/>
    <x v="13"/>
  </r>
  <r>
    <x v="2"/>
    <x v="0"/>
    <s v="USD"/>
    <n v="1353196800"/>
    <n v="1348864913"/>
    <b v="0"/>
    <n v="28"/>
    <b v="0"/>
    <s v="music/jazz"/>
    <n v="0.10862068965517241"/>
    <n v="56.25"/>
    <x v="4"/>
    <x v="13"/>
  </r>
  <r>
    <x v="2"/>
    <x v="0"/>
    <s v="USD"/>
    <n v="1333946569"/>
    <n v="1331358169"/>
    <b v="0"/>
    <n v="0"/>
    <b v="0"/>
    <s v="music/jazz"/>
    <n v="0"/>
    <n v="0"/>
    <x v="4"/>
    <x v="13"/>
  </r>
  <r>
    <x v="2"/>
    <x v="0"/>
    <s v="USD"/>
    <n v="1277501520"/>
    <n v="1273874306"/>
    <b v="0"/>
    <n v="5"/>
    <b v="0"/>
    <s v="music/jazz"/>
    <n v="0.38333333333333336"/>
    <n v="69"/>
    <x v="4"/>
    <x v="13"/>
  </r>
  <r>
    <x v="2"/>
    <x v="1"/>
    <s v="GBP"/>
    <n v="1395007200"/>
    <n v="1392021502"/>
    <b v="0"/>
    <n v="7"/>
    <b v="0"/>
    <s v="music/jazz"/>
    <n v="6.5500000000000003E-2"/>
    <n v="18.713999999999999"/>
    <x v="4"/>
    <x v="13"/>
  </r>
  <r>
    <x v="2"/>
    <x v="0"/>
    <s v="USD"/>
    <n v="1363990545"/>
    <n v="1360106145"/>
    <b v="0"/>
    <n v="30"/>
    <b v="0"/>
    <s v="music/jazz"/>
    <n v="0.14536842105263159"/>
    <n v="46.033000000000001"/>
    <x v="4"/>
    <x v="13"/>
  </r>
  <r>
    <x v="2"/>
    <x v="0"/>
    <s v="USD"/>
    <n v="1399867409"/>
    <n v="1394683409"/>
    <b v="0"/>
    <n v="2"/>
    <b v="0"/>
    <s v="music/jazz"/>
    <n v="0.06"/>
    <n v="60"/>
    <x v="4"/>
    <x v="13"/>
  </r>
  <r>
    <x v="2"/>
    <x v="5"/>
    <s v="CAD"/>
    <n v="1399183200"/>
    <n v="1396633284"/>
    <b v="0"/>
    <n v="30"/>
    <b v="0"/>
    <s v="music/jazz"/>
    <n v="0.30399999999999999"/>
    <n v="50.667000000000002"/>
    <x v="4"/>
    <x v="13"/>
  </r>
  <r>
    <x v="2"/>
    <x v="0"/>
    <s v="USD"/>
    <n v="1454054429"/>
    <n v="1451462429"/>
    <b v="0"/>
    <n v="2"/>
    <b v="0"/>
    <s v="music/jazz"/>
    <n v="1.4285714285714285E-2"/>
    <n v="25"/>
    <x v="4"/>
    <x v="13"/>
  </r>
  <r>
    <x v="2"/>
    <x v="0"/>
    <s v="USD"/>
    <n v="1326916800"/>
    <n v="1323131689"/>
    <b v="0"/>
    <n v="0"/>
    <b v="0"/>
    <s v="music/jazz"/>
    <n v="0"/>
    <n v="0"/>
    <x v="4"/>
    <x v="13"/>
  </r>
  <r>
    <x v="2"/>
    <x v="0"/>
    <s v="USD"/>
    <n v="1383509357"/>
    <n v="1380913757"/>
    <b v="0"/>
    <n v="2"/>
    <b v="0"/>
    <s v="music/jazz"/>
    <n v="1.1428571428571429E-2"/>
    <n v="20"/>
    <x v="4"/>
    <x v="13"/>
  </r>
  <r>
    <x v="2"/>
    <x v="0"/>
    <s v="USD"/>
    <n v="1346585448"/>
    <n v="1343993448"/>
    <b v="0"/>
    <n v="1"/>
    <b v="0"/>
    <s v="music/jazz"/>
    <n v="3.5714285714285713E-3"/>
    <n v="25"/>
    <x v="4"/>
    <x v="13"/>
  </r>
  <r>
    <x v="2"/>
    <x v="0"/>
    <s v="USD"/>
    <n v="1372622280"/>
    <n v="1369246738"/>
    <b v="0"/>
    <n v="2"/>
    <b v="0"/>
    <s v="music/jazz"/>
    <n v="1.4545454545454545E-2"/>
    <n v="20"/>
    <x v="4"/>
    <x v="13"/>
  </r>
  <r>
    <x v="2"/>
    <x v="0"/>
    <s v="USD"/>
    <n v="1439251926"/>
    <n v="1435363926"/>
    <b v="0"/>
    <n v="14"/>
    <b v="0"/>
    <s v="technology/wearables"/>
    <n v="0.17155555555555554"/>
    <n v="110.286"/>
    <x v="2"/>
    <x v="8"/>
  </r>
  <r>
    <x v="2"/>
    <x v="0"/>
    <s v="USD"/>
    <n v="1486693145"/>
    <n v="1484101145"/>
    <b v="0"/>
    <n v="31"/>
    <b v="0"/>
    <s v="technology/wearables"/>
    <n v="2.3220000000000001E-2"/>
    <n v="37.451999999999998"/>
    <x v="2"/>
    <x v="8"/>
  </r>
  <r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2"/>
    <x v="0"/>
    <s v="USD"/>
    <n v="1480438905"/>
    <n v="1477843305"/>
    <b v="0"/>
    <n v="12"/>
    <b v="0"/>
    <s v="technology/wearables"/>
    <n v="9.633333333333334E-2"/>
    <n v="24.082999999999998"/>
    <x v="2"/>
    <x v="8"/>
  </r>
  <r>
    <x v="2"/>
    <x v="0"/>
    <s v="USD"/>
    <n v="1460988000"/>
    <n v="1458050450"/>
    <b v="0"/>
    <n v="96"/>
    <b v="0"/>
    <s v="technology/wearables"/>
    <n v="0.13325999999999999"/>
    <n v="69.406000000000006"/>
    <x v="2"/>
    <x v="8"/>
  </r>
  <r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2"/>
    <x v="0"/>
    <s v="USD"/>
    <n v="1467312306"/>
    <n v="1462128306"/>
    <b v="0"/>
    <n v="0"/>
    <b v="0"/>
    <s v="technology/wearables"/>
    <n v="0"/>
    <n v="0"/>
    <x v="2"/>
    <x v="8"/>
  </r>
  <r>
    <x v="2"/>
    <x v="9"/>
    <s v="EUR"/>
    <n v="1457812364"/>
    <n v="1455220364"/>
    <b v="0"/>
    <n v="8"/>
    <b v="0"/>
    <s v="technology/wearables"/>
    <n v="0.12"/>
    <n v="60"/>
    <x v="2"/>
    <x v="8"/>
  </r>
  <r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2"/>
    <x v="5"/>
    <s v="CAD"/>
    <n v="1453053661"/>
    <n v="1450461661"/>
    <b v="0"/>
    <n v="24"/>
    <b v="0"/>
    <s v="technology/wearables"/>
    <n v="0.28039999999999998"/>
    <n v="58.417000000000002"/>
    <x v="2"/>
    <x v="8"/>
  </r>
  <r>
    <x v="2"/>
    <x v="0"/>
    <s v="USD"/>
    <n v="1465054872"/>
    <n v="1461166872"/>
    <b v="0"/>
    <n v="121"/>
    <b v="0"/>
    <s v="technology/wearables"/>
    <n v="0.38390000000000002"/>
    <n v="158.636"/>
    <x v="2"/>
    <x v="8"/>
  </r>
  <r>
    <x v="2"/>
    <x v="0"/>
    <s v="USD"/>
    <n v="1479483812"/>
    <n v="1476888212"/>
    <b v="0"/>
    <n v="196"/>
    <b v="0"/>
    <s v="technology/wearables"/>
    <n v="0.39942857142857141"/>
    <n v="99.856999999999999"/>
    <x v="2"/>
    <x v="8"/>
  </r>
  <r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2"/>
    <x v="0"/>
    <s v="USD"/>
    <n v="1440100839"/>
    <n v="1436472039"/>
    <b v="0"/>
    <n v="73"/>
    <b v="0"/>
    <s v="technology/wearables"/>
    <n v="0.43406666666666666"/>
    <n v="89.191999999999993"/>
    <x v="2"/>
    <x v="8"/>
  </r>
  <r>
    <x v="2"/>
    <x v="0"/>
    <s v="USD"/>
    <n v="1473750300"/>
    <n v="1470294300"/>
    <b v="0"/>
    <n v="93"/>
    <b v="0"/>
    <s v="technology/wearables"/>
    <n v="5.6613333333333335E-2"/>
    <n v="182.624"/>
    <x v="2"/>
    <x v="8"/>
  </r>
  <r>
    <x v="2"/>
    <x v="0"/>
    <s v="USD"/>
    <n v="1430081759"/>
    <n v="1424901359"/>
    <b v="0"/>
    <n v="17"/>
    <b v="0"/>
    <s v="technology/wearables"/>
    <n v="1.7219999999999999E-2"/>
    <n v="50.646999999999998"/>
    <x v="2"/>
    <x v="8"/>
  </r>
  <r>
    <x v="2"/>
    <x v="0"/>
    <s v="USD"/>
    <n v="1479392133"/>
    <n v="1476710133"/>
    <b v="0"/>
    <n v="7"/>
    <b v="0"/>
    <s v="technology/wearables"/>
    <n v="1.9416666666666665E-2"/>
    <n v="33.286000000000001"/>
    <x v="2"/>
    <x v="8"/>
  </r>
  <r>
    <x v="2"/>
    <x v="0"/>
    <s v="USD"/>
    <n v="1428641940"/>
    <n v="1426792563"/>
    <b v="0"/>
    <n v="17"/>
    <b v="0"/>
    <s v="technology/wearables"/>
    <n v="0.11328275684711328"/>
    <n v="51.823999999999998"/>
    <x v="2"/>
    <x v="8"/>
  </r>
  <r>
    <x v="2"/>
    <x v="0"/>
    <s v="USD"/>
    <n v="1421640665"/>
    <n v="1419048665"/>
    <b v="0"/>
    <n v="171"/>
    <b v="0"/>
    <s v="technology/wearables"/>
    <n v="0.3886"/>
    <n v="113.626"/>
    <x v="2"/>
    <x v="8"/>
  </r>
  <r>
    <x v="2"/>
    <x v="0"/>
    <s v="USD"/>
    <n v="1489500155"/>
    <n v="1485874955"/>
    <b v="0"/>
    <n v="188"/>
    <b v="0"/>
    <s v="technology/wearables"/>
    <n v="0.46100628930817611"/>
    <n v="136.46299999999999"/>
    <x v="2"/>
    <x v="8"/>
  </r>
  <r>
    <x v="2"/>
    <x v="0"/>
    <s v="USD"/>
    <n v="1487617200"/>
    <n v="1483634335"/>
    <b v="0"/>
    <n v="110"/>
    <b v="0"/>
    <s v="technology/wearables"/>
    <n v="0.42188421052631581"/>
    <n v="364.35500000000002"/>
    <x v="2"/>
    <x v="8"/>
  </r>
  <r>
    <x v="2"/>
    <x v="0"/>
    <s v="USD"/>
    <n v="1455210353"/>
    <n v="1451927153"/>
    <b v="0"/>
    <n v="37"/>
    <b v="0"/>
    <s v="technology/wearables"/>
    <n v="0.2848"/>
    <n v="19.242999999999999"/>
    <x v="2"/>
    <x v="8"/>
  </r>
  <r>
    <x v="2"/>
    <x v="0"/>
    <s v="USD"/>
    <n v="1476717319"/>
    <n v="1473693319"/>
    <b v="0"/>
    <n v="9"/>
    <b v="0"/>
    <s v="technology/wearables"/>
    <n v="1.0771428571428571E-2"/>
    <n v="41.889000000000003"/>
    <x v="2"/>
    <x v="8"/>
  </r>
  <r>
    <x v="2"/>
    <x v="5"/>
    <s v="CAD"/>
    <n v="1441119919"/>
    <n v="1437663919"/>
    <b v="0"/>
    <n v="29"/>
    <b v="0"/>
    <s v="technology/wearables"/>
    <n v="7.9909090909090902E-3"/>
    <n v="30.31"/>
    <x v="2"/>
    <x v="8"/>
  </r>
  <r>
    <x v="2"/>
    <x v="0"/>
    <s v="USD"/>
    <n v="1477454340"/>
    <n v="1474676646"/>
    <b v="0"/>
    <n v="6"/>
    <b v="0"/>
    <s v="technology/wearables"/>
    <n v="1.192E-2"/>
    <n v="49.667000000000002"/>
    <x v="2"/>
    <x v="8"/>
  </r>
  <r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2"/>
    <x v="0"/>
    <s v="USD"/>
    <n v="1461301574"/>
    <n v="1456121174"/>
    <b v="0"/>
    <n v="81"/>
    <b v="0"/>
    <s v="technology/wearables"/>
    <n v="0.17810000000000001"/>
    <n v="43.975000000000001"/>
    <x v="2"/>
    <x v="8"/>
  </r>
  <r>
    <x v="2"/>
    <x v="0"/>
    <s v="USD"/>
    <n v="1408134034"/>
    <n v="1405542034"/>
    <b v="0"/>
    <n v="4"/>
    <b v="0"/>
    <s v="technology/wearables"/>
    <n v="1.325E-2"/>
    <n v="26.5"/>
    <x v="2"/>
    <x v="8"/>
  </r>
  <r>
    <x v="2"/>
    <x v="14"/>
    <s v="MXN"/>
    <n v="1486624607"/>
    <n v="1483773407"/>
    <b v="0"/>
    <n v="11"/>
    <b v="0"/>
    <s v="technology/wearables"/>
    <n v="0.46666666666666667"/>
    <n v="1272.7270000000001"/>
    <x v="2"/>
    <x v="8"/>
  </r>
  <r>
    <x v="2"/>
    <x v="5"/>
    <s v="CAD"/>
    <n v="1485147540"/>
    <n v="1481951853"/>
    <b v="0"/>
    <n v="14"/>
    <b v="0"/>
    <s v="technology/wearables"/>
    <n v="0.4592"/>
    <n v="164"/>
    <x v="2"/>
    <x v="8"/>
  </r>
  <r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2"/>
    <x v="0"/>
    <s v="USD"/>
    <n v="1409813940"/>
    <n v="1407271598"/>
    <b v="0"/>
    <n v="45"/>
    <b v="0"/>
    <s v="technology/wearables"/>
    <n v="0.34625"/>
    <n v="153.88900000000001"/>
    <x v="2"/>
    <x v="8"/>
  </r>
  <r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2"/>
    <x v="0"/>
    <s v="USD"/>
    <n v="1458925156"/>
    <n v="1456336756"/>
    <b v="0"/>
    <n v="3"/>
    <b v="0"/>
    <s v="technology/wearables"/>
    <n v="5.5999999999999999E-3"/>
    <n v="93.332999999999998"/>
    <x v="2"/>
    <x v="8"/>
  </r>
  <r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2"/>
    <x v="11"/>
    <s v="SEK"/>
    <n v="1456385101"/>
    <n v="1453793101"/>
    <b v="0"/>
    <n v="123"/>
    <b v="0"/>
    <s v="technology/wearables"/>
    <n v="0.5626326718299024"/>
    <n v="790.83699999999999"/>
    <x v="2"/>
    <x v="8"/>
  </r>
  <r>
    <x v="2"/>
    <x v="0"/>
    <s v="USD"/>
    <n v="1466449140"/>
    <n v="1463392828"/>
    <b v="0"/>
    <n v="96"/>
    <b v="0"/>
    <s v="technology/wearables"/>
    <n v="0.82817600000000002"/>
    <n v="301.93900000000002"/>
    <x v="2"/>
    <x v="8"/>
  </r>
  <r>
    <x v="2"/>
    <x v="0"/>
    <s v="USD"/>
    <n v="1417387322"/>
    <n v="1413495722"/>
    <b v="0"/>
    <n v="31"/>
    <b v="0"/>
    <s v="technology/wearables"/>
    <n v="0.14860000000000001"/>
    <n v="47.935000000000002"/>
    <x v="2"/>
    <x v="8"/>
  </r>
  <r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2"/>
    <x v="0"/>
    <s v="USD"/>
    <n v="1475431486"/>
    <n v="1472839486"/>
    <b v="0"/>
    <n v="3"/>
    <b v="0"/>
    <s v="technology/wearables"/>
    <n v="1.7142857142857143E-4"/>
    <n v="1"/>
    <x v="2"/>
    <x v="8"/>
  </r>
  <r>
    <x v="2"/>
    <x v="3"/>
    <s v="EUR"/>
    <n v="1471985640"/>
    <n v="1469289685"/>
    <b v="0"/>
    <n v="179"/>
    <b v="0"/>
    <s v="technology/wearables"/>
    <n v="0.2950613611721471"/>
    <n v="171.79300000000001"/>
    <x v="2"/>
    <x v="8"/>
  </r>
  <r>
    <x v="2"/>
    <x v="0"/>
    <s v="USD"/>
    <n v="1427507208"/>
    <n v="1424918808"/>
    <b v="0"/>
    <n v="3"/>
    <b v="0"/>
    <s v="technology/wearables"/>
    <n v="1.06E-2"/>
    <n v="35.332999999999998"/>
    <x v="2"/>
    <x v="8"/>
  </r>
  <r>
    <x v="2"/>
    <x v="12"/>
    <s v="EUR"/>
    <n v="1451602800"/>
    <n v="1449011610"/>
    <b v="0"/>
    <n v="23"/>
    <b v="0"/>
    <s v="technology/wearables"/>
    <n v="6.2933333333333327E-2"/>
    <n v="82.087000000000003"/>
    <x v="2"/>
    <x v="8"/>
  </r>
  <r>
    <x v="2"/>
    <x v="1"/>
    <s v="GBP"/>
    <n v="1452384000"/>
    <n v="1447698300"/>
    <b v="0"/>
    <n v="23"/>
    <b v="0"/>
    <s v="technology/wearables"/>
    <n v="0.1275"/>
    <n v="110.87"/>
    <x v="2"/>
    <x v="8"/>
  </r>
  <r>
    <x v="2"/>
    <x v="9"/>
    <s v="EUR"/>
    <n v="1403507050"/>
    <n v="1400051050"/>
    <b v="0"/>
    <n v="41"/>
    <b v="0"/>
    <s v="technology/wearables"/>
    <n v="0.13220000000000001"/>
    <n v="161.22"/>
    <x v="2"/>
    <x v="8"/>
  </r>
  <r>
    <x v="2"/>
    <x v="13"/>
    <s v="EUR"/>
    <n v="1475310825"/>
    <n v="1472718825"/>
    <b v="0"/>
    <n v="0"/>
    <b v="0"/>
    <s v="technology/wearables"/>
    <n v="0"/>
    <n v="0"/>
    <x v="2"/>
    <x v="8"/>
  </r>
  <r>
    <x v="2"/>
    <x v="0"/>
    <s v="USD"/>
    <n v="1475101495"/>
    <n v="1472509495"/>
    <b v="0"/>
    <n v="32"/>
    <b v="0"/>
    <s v="technology/wearables"/>
    <n v="0.16769999999999999"/>
    <n v="52.405999999999999"/>
    <x v="2"/>
    <x v="8"/>
  </r>
  <r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2"/>
    <x v="1"/>
    <s v="GBP"/>
    <n v="1468349460"/>
    <n v="1466186988"/>
    <b v="0"/>
    <n v="7"/>
    <b v="0"/>
    <s v="technology/wearables"/>
    <n v="4.24E-2"/>
    <n v="30.286000000000001"/>
    <x v="2"/>
    <x v="8"/>
  </r>
  <r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2"/>
    <x v="0"/>
    <s v="USD"/>
    <n v="1478926800"/>
    <n v="1476054568"/>
    <b v="0"/>
    <n v="196"/>
    <b v="0"/>
    <s v="technology/wearables"/>
    <n v="0.25087142857142858"/>
    <n v="89.596999999999994"/>
    <x v="2"/>
    <x v="8"/>
  </r>
  <r>
    <x v="2"/>
    <x v="0"/>
    <s v="USD"/>
    <n v="1417388340"/>
    <n v="1412835530"/>
    <b v="0"/>
    <n v="11"/>
    <b v="0"/>
    <s v="technology/wearables"/>
    <n v="2.3345000000000001E-2"/>
    <n v="424.45499999999998"/>
    <x v="2"/>
    <x v="8"/>
  </r>
  <r>
    <x v="2"/>
    <x v="0"/>
    <s v="USD"/>
    <n v="1417276800"/>
    <n v="1415140480"/>
    <b v="0"/>
    <n v="9"/>
    <b v="0"/>
    <s v="technology/wearables"/>
    <n v="7.2599999999999998E-2"/>
    <n v="80.667000000000002"/>
    <x v="2"/>
    <x v="8"/>
  </r>
  <r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2"/>
    <x v="5"/>
    <s v="CAD"/>
    <n v="1447909401"/>
    <n v="1444017801"/>
    <b v="0"/>
    <n v="229"/>
    <b v="0"/>
    <s v="technology/wearables"/>
    <n v="0.58558333333333334"/>
    <n v="153.428"/>
    <x v="2"/>
    <x v="8"/>
  </r>
  <r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"/>
    <x v="1"/>
    <s v="GBP"/>
    <n v="1485796613"/>
    <n v="1481908613"/>
    <b v="0"/>
    <n v="4"/>
    <b v="0"/>
    <s v="technology/wearables"/>
    <n v="1.04"/>
    <n v="1300"/>
    <x v="2"/>
    <x v="8"/>
  </r>
  <r>
    <x v="1"/>
    <x v="0"/>
    <s v="USD"/>
    <n v="1450331940"/>
    <n v="1447777514"/>
    <b v="0"/>
    <n v="22"/>
    <b v="0"/>
    <s v="technology/wearables"/>
    <n v="0.29602960296029601"/>
    <n v="134.54499999999999"/>
    <x v="2"/>
    <x v="8"/>
  </r>
  <r>
    <x v="1"/>
    <x v="6"/>
    <s v="EUR"/>
    <n v="1489680061"/>
    <n v="1487091661"/>
    <b v="0"/>
    <n v="15"/>
    <b v="0"/>
    <s v="technology/wearables"/>
    <n v="0.16055"/>
    <n v="214.06700000000001"/>
    <x v="2"/>
    <x v="8"/>
  </r>
  <r>
    <x v="1"/>
    <x v="0"/>
    <s v="USD"/>
    <n v="1455814827"/>
    <n v="1453222827"/>
    <b v="0"/>
    <n v="95"/>
    <b v="0"/>
    <s v="technology/wearables"/>
    <n v="0.82208000000000003"/>
    <n v="216.33699999999999"/>
    <x v="2"/>
    <x v="8"/>
  </r>
  <r>
    <x v="1"/>
    <x v="0"/>
    <s v="USD"/>
    <n v="1446217183"/>
    <n v="1443538783"/>
    <b v="0"/>
    <n v="161"/>
    <b v="0"/>
    <s v="technology/wearables"/>
    <n v="0.75051000000000001"/>
    <n v="932.31100000000004"/>
    <x v="2"/>
    <x v="8"/>
  </r>
  <r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"/>
    <x v="0"/>
    <s v="USD"/>
    <n v="1481727623"/>
    <n v="1478095223"/>
    <b v="0"/>
    <n v="76"/>
    <b v="0"/>
    <s v="technology/wearables"/>
    <n v="0.44319999999999998"/>
    <n v="174.947"/>
    <x v="2"/>
    <x v="8"/>
  </r>
  <r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"/>
    <x v="0"/>
    <s v="USD"/>
    <n v="1466346646"/>
    <n v="1463754646"/>
    <b v="0"/>
    <n v="101"/>
    <b v="0"/>
    <s v="technology/wearables"/>
    <n v="0.1313"/>
    <n v="65"/>
    <x v="2"/>
    <x v="8"/>
  </r>
  <r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"/>
    <x v="0"/>
    <s v="USD"/>
    <n v="1485254052"/>
    <n v="1481366052"/>
    <b v="0"/>
    <n v="775"/>
    <b v="0"/>
    <s v="technology/wearables"/>
    <n v="215.35021"/>
    <n v="1389.356"/>
    <x v="2"/>
    <x v="8"/>
  </r>
  <r>
    <x v="1"/>
    <x v="0"/>
    <s v="USD"/>
    <n v="1451419200"/>
    <n v="1449000056"/>
    <b v="0"/>
    <n v="90"/>
    <b v="0"/>
    <s v="technology/wearables"/>
    <n v="0.34527999999999998"/>
    <n v="95.911000000000001"/>
    <x v="2"/>
    <x v="8"/>
  </r>
  <r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"/>
    <x v="0"/>
    <s v="USD"/>
    <n v="1459992856"/>
    <n v="1456108456"/>
    <b v="0"/>
    <n v="38"/>
    <b v="0"/>
    <s v="technology/wearables"/>
    <n v="2.8420000000000001E-2"/>
    <n v="74.789000000000001"/>
    <x v="2"/>
    <x v="8"/>
  </r>
  <r>
    <x v="1"/>
    <x v="0"/>
    <s v="USD"/>
    <n v="1448125935"/>
    <n v="1444666335"/>
    <b v="0"/>
    <n v="355"/>
    <b v="0"/>
    <s v="technology/wearables"/>
    <n v="0.22878799999999999"/>
    <n v="161.11799999999999"/>
    <x v="2"/>
    <x v="8"/>
  </r>
  <r>
    <x v="1"/>
    <x v="0"/>
    <s v="USD"/>
    <n v="1468496933"/>
    <n v="1465904933"/>
    <b v="0"/>
    <n v="7"/>
    <b v="0"/>
    <s v="technology/wearables"/>
    <n v="3.1050000000000001E-2"/>
    <n v="88.713999999999999"/>
    <x v="2"/>
    <x v="8"/>
  </r>
  <r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x v="0"/>
    <x v="0"/>
    <s v="USD"/>
    <n v="1431876677"/>
    <n v="1429284677"/>
    <b v="1"/>
    <n v="74"/>
    <b v="1"/>
    <s v="music/electronic music"/>
    <n v="1.149"/>
    <n v="31.053999999999998"/>
    <x v="4"/>
    <x v="15"/>
  </r>
  <r>
    <x v="0"/>
    <x v="1"/>
    <s v="GBP"/>
    <n v="1434837861"/>
    <n v="1432245861"/>
    <b v="0"/>
    <n v="131"/>
    <b v="1"/>
    <s v="music/electronic music"/>
    <n v="2.3715000000000002"/>
    <n v="36.206000000000003"/>
    <x v="4"/>
    <x v="15"/>
  </r>
  <r>
    <x v="0"/>
    <x v="11"/>
    <s v="SEK"/>
    <n v="1454248563"/>
    <n v="1451656563"/>
    <b v="1"/>
    <n v="61"/>
    <b v="1"/>
    <s v="music/electronic music"/>
    <n v="1.1863774999999999"/>
    <n v="388.976"/>
    <x v="4"/>
    <x v="15"/>
  </r>
  <r>
    <x v="0"/>
    <x v="0"/>
    <s v="USD"/>
    <n v="1426532437"/>
    <n v="1423944037"/>
    <b v="1"/>
    <n v="1071"/>
    <b v="1"/>
    <s v="music/electronic music"/>
    <n v="1.099283142857143"/>
    <n v="71.849000000000004"/>
    <x v="4"/>
    <x v="15"/>
  </r>
  <r>
    <x v="0"/>
    <x v="1"/>
    <s v="GBP"/>
    <n v="1459414016"/>
    <n v="1456480016"/>
    <b v="1"/>
    <n v="122"/>
    <b v="1"/>
    <s v="music/electronic music"/>
    <n v="1.0000828571428571"/>
    <n v="57.381999999999998"/>
    <x v="4"/>
    <x v="15"/>
  </r>
  <r>
    <x v="0"/>
    <x v="0"/>
    <s v="USD"/>
    <n v="1414025347"/>
    <n v="1411433347"/>
    <b v="1"/>
    <n v="111"/>
    <b v="1"/>
    <s v="music/electronic music"/>
    <n v="1.0309292094387414"/>
    <n v="69.667000000000002"/>
    <x v="4"/>
    <x v="15"/>
  </r>
  <r>
    <x v="0"/>
    <x v="1"/>
    <s v="GBP"/>
    <n v="1488830400"/>
    <n v="1484924605"/>
    <b v="1"/>
    <n v="255"/>
    <b v="1"/>
    <s v="music/electronic music"/>
    <n v="1.1727000000000001"/>
    <n v="45.988"/>
    <x v="4"/>
    <x v="15"/>
  </r>
  <r>
    <x v="0"/>
    <x v="11"/>
    <s v="SEK"/>
    <n v="1428184740"/>
    <n v="1423501507"/>
    <b v="0"/>
    <n v="141"/>
    <b v="1"/>
    <s v="music/electronic music"/>
    <n v="1.1175999999999999"/>
    <n v="79.262"/>
    <x v="4"/>
    <x v="15"/>
  </r>
  <r>
    <x v="0"/>
    <x v="0"/>
    <s v="USD"/>
    <n v="1473680149"/>
    <n v="1472470549"/>
    <b v="0"/>
    <n v="159"/>
    <b v="1"/>
    <s v="music/electronic music"/>
    <n v="3.4209999999999998"/>
    <n v="43.030999999999999"/>
    <x v="4"/>
    <x v="15"/>
  </r>
  <r>
    <x v="0"/>
    <x v="0"/>
    <s v="USD"/>
    <n v="1450290010"/>
    <n v="1447698010"/>
    <b v="0"/>
    <n v="99"/>
    <b v="1"/>
    <s v="music/electronic music"/>
    <n v="1.0740000000000001"/>
    <n v="108.485"/>
    <x v="4"/>
    <x v="15"/>
  </r>
  <r>
    <x v="0"/>
    <x v="0"/>
    <s v="USD"/>
    <n v="1466697625"/>
    <n v="1464105625"/>
    <b v="0"/>
    <n v="96"/>
    <b v="1"/>
    <s v="music/electronic music"/>
    <n v="1.0849703703703704"/>
    <n v="61.03"/>
    <x v="4"/>
    <x v="15"/>
  </r>
  <r>
    <x v="0"/>
    <x v="1"/>
    <s v="GBP"/>
    <n v="1481564080"/>
    <n v="1479144880"/>
    <b v="0"/>
    <n v="27"/>
    <b v="1"/>
    <s v="music/electronic music"/>
    <n v="1.0286144578313252"/>
    <n v="50.593000000000004"/>
    <x v="4"/>
    <x v="15"/>
  </r>
  <r>
    <x v="0"/>
    <x v="0"/>
    <s v="USD"/>
    <n v="1470369540"/>
    <n v="1467604804"/>
    <b v="0"/>
    <n v="166"/>
    <b v="1"/>
    <s v="music/electronic music"/>
    <n v="1.3000180000000001"/>
    <n v="39.156999999999996"/>
    <x v="4"/>
    <x v="15"/>
  </r>
  <r>
    <x v="0"/>
    <x v="0"/>
    <s v="USD"/>
    <n v="1423668220"/>
    <n v="1421076220"/>
    <b v="0"/>
    <n v="76"/>
    <b v="1"/>
    <s v="music/electronic music"/>
    <n v="1.0765217391304347"/>
    <n v="65.158000000000001"/>
    <x v="4"/>
    <x v="15"/>
  </r>
  <r>
    <x v="0"/>
    <x v="0"/>
    <s v="USD"/>
    <n v="1357545600"/>
    <n v="1354790790"/>
    <b v="0"/>
    <n v="211"/>
    <b v="1"/>
    <s v="music/electronic music"/>
    <n v="1.1236044444444444"/>
    <n v="23.963000000000001"/>
    <x v="4"/>
    <x v="15"/>
  </r>
  <r>
    <x v="0"/>
    <x v="0"/>
    <s v="USD"/>
    <n v="1431925200"/>
    <n v="1429991062"/>
    <b v="0"/>
    <n v="21"/>
    <b v="1"/>
    <s v="music/electronic music"/>
    <n v="1.0209999999999999"/>
    <n v="48.619"/>
    <x v="4"/>
    <x v="15"/>
  </r>
  <r>
    <x v="0"/>
    <x v="0"/>
    <s v="USD"/>
    <n v="1458362023"/>
    <n v="1455773623"/>
    <b v="0"/>
    <n v="61"/>
    <b v="1"/>
    <s v="music/electronic music"/>
    <n v="1.4533333333333334"/>
    <n v="35.738"/>
    <x v="4"/>
    <x v="15"/>
  </r>
  <r>
    <x v="0"/>
    <x v="0"/>
    <s v="USD"/>
    <n v="1481615940"/>
    <n v="1479436646"/>
    <b v="0"/>
    <n v="30"/>
    <b v="1"/>
    <s v="music/electronic music"/>
    <n v="1.282"/>
    <n v="21.367000000000001"/>
    <x v="4"/>
    <x v="15"/>
  </r>
  <r>
    <x v="1"/>
    <x v="0"/>
    <s v="USD"/>
    <n v="1472317209"/>
    <n v="1469725209"/>
    <b v="0"/>
    <n v="1"/>
    <b v="0"/>
    <s v="journalism/audio"/>
    <n v="2.9411764705882353E-3"/>
    <n v="250"/>
    <x v="5"/>
    <x v="16"/>
  </r>
  <r>
    <x v="1"/>
    <x v="0"/>
    <s v="USD"/>
    <n v="1406769992"/>
    <n v="1405041992"/>
    <b v="0"/>
    <n v="0"/>
    <b v="0"/>
    <s v="journalism/audio"/>
    <n v="0"/>
    <n v="0"/>
    <x v="5"/>
    <x v="16"/>
  </r>
  <r>
    <x v="1"/>
    <x v="0"/>
    <s v="USD"/>
    <n v="1410516000"/>
    <n v="1406824948"/>
    <b v="0"/>
    <n v="1"/>
    <b v="0"/>
    <s v="journalism/audio"/>
    <n v="1.5384615384615385E-2"/>
    <n v="10"/>
    <x v="5"/>
    <x v="16"/>
  </r>
  <r>
    <x v="1"/>
    <x v="0"/>
    <s v="USD"/>
    <n v="1432101855"/>
    <n v="1429509855"/>
    <b v="0"/>
    <n v="292"/>
    <b v="0"/>
    <s v="journalism/audio"/>
    <n v="8.5370000000000001E-2"/>
    <n v="29.236000000000001"/>
    <x v="5"/>
    <x v="16"/>
  </r>
  <r>
    <x v="1"/>
    <x v="0"/>
    <s v="USD"/>
    <n v="1425587220"/>
    <n v="1420668801"/>
    <b v="0"/>
    <n v="2"/>
    <b v="0"/>
    <s v="journalism/audio"/>
    <n v="8.571428571428571E-4"/>
    <n v="3"/>
    <x v="5"/>
    <x v="16"/>
  </r>
  <r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"/>
    <x v="12"/>
    <s v="EUR"/>
    <n v="1451161560"/>
    <n v="1447273560"/>
    <b v="0"/>
    <n v="0"/>
    <b v="0"/>
    <s v="journalism/audio"/>
    <n v="0"/>
    <n v="0"/>
    <x v="5"/>
    <x v="16"/>
  </r>
  <r>
    <x v="1"/>
    <x v="0"/>
    <s v="USD"/>
    <n v="1415219915"/>
    <n v="1412624315"/>
    <b v="0"/>
    <n v="1"/>
    <b v="0"/>
    <s v="journalism/audio"/>
    <n v="5.0000000000000001E-4"/>
    <n v="1"/>
    <x v="5"/>
    <x v="16"/>
  </r>
  <r>
    <x v="1"/>
    <x v="0"/>
    <s v="USD"/>
    <n v="1474766189"/>
    <n v="1471310189"/>
    <b v="0"/>
    <n v="4"/>
    <b v="0"/>
    <s v="journalism/audio"/>
    <n v="1.4133333333333333E-2"/>
    <n v="53"/>
    <x v="5"/>
    <x v="16"/>
  </r>
  <r>
    <x v="1"/>
    <x v="0"/>
    <s v="USD"/>
    <n v="1455272445"/>
    <n v="1452680445"/>
    <b v="0"/>
    <n v="0"/>
    <b v="0"/>
    <s v="journalism/audio"/>
    <n v="0"/>
    <n v="0"/>
    <x v="5"/>
    <x v="16"/>
  </r>
  <r>
    <x v="1"/>
    <x v="0"/>
    <s v="USD"/>
    <n v="1442257677"/>
    <n v="1439665677"/>
    <b v="0"/>
    <n v="0"/>
    <b v="0"/>
    <s v="journalism/audio"/>
    <n v="0"/>
    <n v="0"/>
    <x v="5"/>
    <x v="16"/>
  </r>
  <r>
    <x v="1"/>
    <x v="0"/>
    <s v="USD"/>
    <n v="1409098825"/>
    <n v="1406679625"/>
    <b v="0"/>
    <n v="0"/>
    <b v="0"/>
    <s v="journalism/audio"/>
    <n v="0"/>
    <n v="0"/>
    <x v="5"/>
    <x v="16"/>
  </r>
  <r>
    <x v="1"/>
    <x v="0"/>
    <s v="USD"/>
    <n v="1465243740"/>
    <n v="1461438495"/>
    <b v="0"/>
    <n v="0"/>
    <b v="0"/>
    <s v="journalism/audio"/>
    <n v="0"/>
    <n v="0"/>
    <x v="5"/>
    <x v="16"/>
  </r>
  <r>
    <x v="1"/>
    <x v="0"/>
    <s v="USD"/>
    <n v="1488773332"/>
    <n v="1486613332"/>
    <b v="0"/>
    <n v="1"/>
    <b v="0"/>
    <s v="journalism/audio"/>
    <n v="0.01"/>
    <n v="15"/>
    <x v="5"/>
    <x v="16"/>
  </r>
  <r>
    <x v="1"/>
    <x v="0"/>
    <s v="USD"/>
    <n v="1407708000"/>
    <n v="1405110399"/>
    <b v="0"/>
    <n v="0"/>
    <b v="0"/>
    <s v="journalism/audio"/>
    <n v="0"/>
    <n v="0"/>
    <x v="5"/>
    <x v="16"/>
  </r>
  <r>
    <x v="1"/>
    <x v="0"/>
    <s v="USD"/>
    <n v="1457394545"/>
    <n v="1454802545"/>
    <b v="0"/>
    <n v="0"/>
    <b v="0"/>
    <s v="journalism/audio"/>
    <n v="0"/>
    <n v="0"/>
    <x v="5"/>
    <x v="16"/>
  </r>
  <r>
    <x v="1"/>
    <x v="0"/>
    <s v="USD"/>
    <n v="1429892177"/>
    <n v="1424711777"/>
    <b v="0"/>
    <n v="0"/>
    <b v="0"/>
    <s v="journalism/audio"/>
    <n v="0"/>
    <n v="0"/>
    <x v="5"/>
    <x v="16"/>
  </r>
  <r>
    <x v="1"/>
    <x v="0"/>
    <s v="USD"/>
    <n v="1480888483"/>
    <n v="1478292883"/>
    <b v="0"/>
    <n v="0"/>
    <b v="0"/>
    <s v="journalism/audio"/>
    <n v="0"/>
    <n v="0"/>
    <x v="5"/>
    <x v="16"/>
  </r>
  <r>
    <x v="1"/>
    <x v="0"/>
    <s v="USD"/>
    <n v="1427328000"/>
    <n v="1423777043"/>
    <b v="0"/>
    <n v="0"/>
    <b v="0"/>
    <s v="journalism/audio"/>
    <n v="0"/>
    <n v="0"/>
    <x v="5"/>
    <x v="16"/>
  </r>
  <r>
    <x v="1"/>
    <x v="0"/>
    <s v="USD"/>
    <n v="1426269456"/>
    <n v="1423681056"/>
    <b v="0"/>
    <n v="0"/>
    <b v="0"/>
    <s v="journalism/audio"/>
    <n v="0"/>
    <n v="0"/>
    <x v="5"/>
    <x v="16"/>
  </r>
  <r>
    <x v="1"/>
    <x v="0"/>
    <s v="USD"/>
    <n v="1429134893"/>
    <n v="1426542893"/>
    <b v="0"/>
    <n v="1"/>
    <b v="0"/>
    <s v="journalism/audio"/>
    <n v="0.01"/>
    <n v="50"/>
    <x v="5"/>
    <x v="16"/>
  </r>
  <r>
    <x v="1"/>
    <x v="0"/>
    <s v="USD"/>
    <n v="1462150800"/>
    <n v="1456987108"/>
    <b v="0"/>
    <n v="0"/>
    <b v="0"/>
    <s v="journalism/audio"/>
    <n v="0"/>
    <n v="0"/>
    <x v="5"/>
    <x v="16"/>
  </r>
  <r>
    <x v="1"/>
    <x v="0"/>
    <s v="USD"/>
    <n v="1468351341"/>
    <n v="1467746541"/>
    <b v="0"/>
    <n v="4"/>
    <b v="0"/>
    <s v="journalism/audio"/>
    <n v="0.95477386934673369"/>
    <n v="47.5"/>
    <x v="5"/>
    <x v="16"/>
  </r>
  <r>
    <x v="1"/>
    <x v="0"/>
    <s v="USD"/>
    <n v="1472604262"/>
    <n v="1470012262"/>
    <b v="0"/>
    <n v="0"/>
    <b v="0"/>
    <s v="journalism/audio"/>
    <n v="0"/>
    <n v="0"/>
    <x v="5"/>
    <x v="16"/>
  </r>
  <r>
    <x v="2"/>
    <x v="0"/>
    <s v="USD"/>
    <n v="1373174903"/>
    <n v="1369286903"/>
    <b v="0"/>
    <n v="123"/>
    <b v="0"/>
    <s v="games/video games"/>
    <n v="8.9744444444444446E-2"/>
    <n v="65.667000000000002"/>
    <x v="6"/>
    <x v="17"/>
  </r>
  <r>
    <x v="2"/>
    <x v="2"/>
    <s v="AUD"/>
    <n v="1392800922"/>
    <n v="1390381722"/>
    <b v="0"/>
    <n v="5"/>
    <b v="0"/>
    <s v="games/video games"/>
    <n v="2.7E-2"/>
    <n v="16.2"/>
    <x v="6"/>
    <x v="17"/>
  </r>
  <r>
    <x v="2"/>
    <x v="0"/>
    <s v="USD"/>
    <n v="1375657582"/>
    <n v="1371769582"/>
    <b v="0"/>
    <n v="148"/>
    <b v="0"/>
    <s v="games/video games"/>
    <n v="3.3673333333333333E-2"/>
    <n v="34.128"/>
    <x v="6"/>
    <x v="17"/>
  </r>
  <r>
    <x v="2"/>
    <x v="0"/>
    <s v="USD"/>
    <n v="1387657931"/>
    <n v="1385065931"/>
    <b v="0"/>
    <n v="10"/>
    <b v="0"/>
    <s v="games/video games"/>
    <n v="0.26"/>
    <n v="13"/>
    <x v="6"/>
    <x v="17"/>
  </r>
  <r>
    <x v="2"/>
    <x v="0"/>
    <s v="USD"/>
    <n v="1460274864"/>
    <n v="1457686464"/>
    <b v="0"/>
    <n v="4"/>
    <b v="0"/>
    <s v="games/video games"/>
    <n v="1.5E-3"/>
    <n v="11.25"/>
    <x v="6"/>
    <x v="17"/>
  </r>
  <r>
    <x v="2"/>
    <x v="0"/>
    <s v="USD"/>
    <n v="1385447459"/>
    <n v="1382679059"/>
    <b v="0"/>
    <n v="21"/>
    <b v="0"/>
    <s v="games/video games"/>
    <n v="0.38636363636363635"/>
    <n v="40.475999999999999"/>
    <x v="6"/>
    <x v="17"/>
  </r>
  <r>
    <x v="2"/>
    <x v="0"/>
    <s v="USD"/>
    <n v="1349050622"/>
    <n v="1347322622"/>
    <b v="0"/>
    <n v="2"/>
    <b v="0"/>
    <s v="games/video games"/>
    <n v="7.0000000000000001E-3"/>
    <n v="35"/>
    <x v="6"/>
    <x v="17"/>
  </r>
  <r>
    <x v="2"/>
    <x v="10"/>
    <s v="NOK"/>
    <n v="1447787093"/>
    <n v="1445191493"/>
    <b v="0"/>
    <n v="0"/>
    <b v="0"/>
    <s v="games/video games"/>
    <n v="0"/>
    <n v="0"/>
    <x v="6"/>
    <x v="17"/>
  </r>
  <r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2"/>
    <x v="0"/>
    <s v="USD"/>
    <n v="1318806541"/>
    <n v="1316214541"/>
    <b v="0"/>
    <n v="1"/>
    <b v="0"/>
    <s v="games/video games"/>
    <n v="1.3333333333333334E-2"/>
    <n v="10"/>
    <x v="6"/>
    <x v="17"/>
  </r>
  <r>
    <x v="2"/>
    <x v="0"/>
    <s v="USD"/>
    <n v="1388808545"/>
    <n v="1386216545"/>
    <b v="0"/>
    <n v="30"/>
    <b v="0"/>
    <s v="games/video games"/>
    <n v="6.3092592592592589E-2"/>
    <n v="113.56699999999999"/>
    <x v="6"/>
    <x v="17"/>
  </r>
  <r>
    <x v="2"/>
    <x v="0"/>
    <s v="USD"/>
    <n v="1336340516"/>
    <n v="1333748516"/>
    <b v="0"/>
    <n v="3"/>
    <b v="0"/>
    <s v="games/video games"/>
    <n v="4.4999999999999998E-2"/>
    <n v="15"/>
    <x v="6"/>
    <x v="17"/>
  </r>
  <r>
    <x v="2"/>
    <x v="0"/>
    <s v="USD"/>
    <n v="1410426250"/>
    <n v="1405674250"/>
    <b v="0"/>
    <n v="975"/>
    <b v="0"/>
    <s v="games/video games"/>
    <n v="0.62765333333333329"/>
    <n v="48.280999999999999"/>
    <x v="6"/>
    <x v="17"/>
  </r>
  <r>
    <x v="2"/>
    <x v="0"/>
    <s v="USD"/>
    <n v="1452744011"/>
    <n v="1450152011"/>
    <b v="0"/>
    <n v="167"/>
    <b v="0"/>
    <s v="games/video games"/>
    <n v="0.29376000000000002"/>
    <n v="43.975999999999999"/>
    <x v="6"/>
    <x v="17"/>
  </r>
  <r>
    <x v="2"/>
    <x v="0"/>
    <s v="USD"/>
    <n v="1311309721"/>
    <n v="1307421721"/>
    <b v="0"/>
    <n v="5"/>
    <b v="0"/>
    <s v="games/video games"/>
    <n v="7.4999999999999997E-2"/>
    <n v="9"/>
    <x v="6"/>
    <x v="17"/>
  </r>
  <r>
    <x v="2"/>
    <x v="12"/>
    <s v="EUR"/>
    <n v="1463232936"/>
    <n v="1461072936"/>
    <b v="0"/>
    <n v="18"/>
    <b v="0"/>
    <s v="games/video games"/>
    <n v="2.6076923076923077E-2"/>
    <n v="37.667000000000002"/>
    <x v="6"/>
    <x v="17"/>
  </r>
  <r>
    <x v="2"/>
    <x v="0"/>
    <s v="USD"/>
    <n v="1399778333"/>
    <n v="1397186333"/>
    <b v="0"/>
    <n v="98"/>
    <b v="0"/>
    <s v="games/video games"/>
    <n v="9.1050000000000006E-2"/>
    <n v="18.582000000000001"/>
    <x v="6"/>
    <x v="17"/>
  </r>
  <r>
    <x v="2"/>
    <x v="0"/>
    <s v="USD"/>
    <n v="1422483292"/>
    <n v="1419891292"/>
    <b v="0"/>
    <n v="4"/>
    <b v="0"/>
    <s v="games/video games"/>
    <n v="1.7647058823529413E-4"/>
    <n v="3"/>
    <x v="6"/>
    <x v="17"/>
  </r>
  <r>
    <x v="2"/>
    <x v="0"/>
    <s v="USD"/>
    <n v="1344635088"/>
    <n v="1342043088"/>
    <b v="0"/>
    <n v="3"/>
    <b v="0"/>
    <s v="games/video games"/>
    <n v="5.5999999999999999E-3"/>
    <n v="18.667000000000002"/>
    <x v="6"/>
    <x v="17"/>
  </r>
  <r>
    <x v="2"/>
    <x v="5"/>
    <s v="CAD"/>
    <n v="1406994583"/>
    <n v="1401810583"/>
    <b v="0"/>
    <n v="1"/>
    <b v="0"/>
    <s v="games/video games"/>
    <n v="8.2000000000000007E-3"/>
    <n v="410"/>
    <x v="6"/>
    <x v="17"/>
  </r>
  <r>
    <x v="2"/>
    <x v="0"/>
    <s v="USD"/>
    <n v="1407534804"/>
    <n v="1404942804"/>
    <b v="0"/>
    <n v="0"/>
    <b v="0"/>
    <s v="games/video games"/>
    <n v="0"/>
    <n v="0"/>
    <x v="6"/>
    <x v="17"/>
  </r>
  <r>
    <x v="2"/>
    <x v="5"/>
    <s v="CAD"/>
    <n v="1457967975"/>
    <n v="1455379575"/>
    <b v="0"/>
    <n v="9"/>
    <b v="0"/>
    <s v="games/video games"/>
    <n v="3.4200000000000001E-2"/>
    <n v="114"/>
    <x v="6"/>
    <x v="17"/>
  </r>
  <r>
    <x v="2"/>
    <x v="0"/>
    <s v="USD"/>
    <n v="1408913291"/>
    <n v="1406321291"/>
    <b v="0"/>
    <n v="2"/>
    <b v="0"/>
    <s v="games/video games"/>
    <n v="8.3333333333333339E-4"/>
    <n v="7.5"/>
    <x v="6"/>
    <x v="17"/>
  </r>
  <r>
    <x v="2"/>
    <x v="0"/>
    <s v="USD"/>
    <n v="1402852087"/>
    <n v="1400260087"/>
    <b v="0"/>
    <n v="0"/>
    <b v="0"/>
    <s v="games/video games"/>
    <n v="0"/>
    <n v="0"/>
    <x v="6"/>
    <x v="17"/>
  </r>
  <r>
    <x v="2"/>
    <x v="0"/>
    <s v="USD"/>
    <n v="1398366667"/>
    <n v="1395774667"/>
    <b v="0"/>
    <n v="147"/>
    <b v="0"/>
    <s v="games/video games"/>
    <n v="0.14182977777777778"/>
    <n v="43.417000000000002"/>
    <x v="6"/>
    <x v="17"/>
  </r>
  <r>
    <x v="2"/>
    <x v="6"/>
    <s v="EUR"/>
    <n v="1435293175"/>
    <n v="1432701175"/>
    <b v="0"/>
    <n v="49"/>
    <b v="0"/>
    <s v="games/video games"/>
    <n v="7.8266666666666665E-2"/>
    <n v="23.959"/>
    <x v="6"/>
    <x v="17"/>
  </r>
  <r>
    <x v="2"/>
    <x v="2"/>
    <s v="AUD"/>
    <n v="1432873653"/>
    <n v="1430281653"/>
    <b v="0"/>
    <n v="1"/>
    <b v="0"/>
    <s v="games/video games"/>
    <n v="3.8464497269020693E-4"/>
    <n v="5"/>
    <x v="6"/>
    <x v="17"/>
  </r>
  <r>
    <x v="2"/>
    <x v="1"/>
    <s v="GBP"/>
    <n v="1460313672"/>
    <n v="1457725272"/>
    <b v="0"/>
    <n v="2"/>
    <b v="0"/>
    <s v="games/video games"/>
    <n v="0.125"/>
    <n v="12.5"/>
    <x v="6"/>
    <x v="17"/>
  </r>
  <r>
    <x v="2"/>
    <x v="0"/>
    <s v="USD"/>
    <n v="1357432638"/>
    <n v="1354840638"/>
    <b v="0"/>
    <n v="7"/>
    <b v="0"/>
    <s v="games/video games"/>
    <n v="1.0500000000000001E-2"/>
    <n v="3"/>
    <x v="6"/>
    <x v="17"/>
  </r>
  <r>
    <x v="2"/>
    <x v="5"/>
    <s v="CAD"/>
    <n v="1455232937"/>
    <n v="1453936937"/>
    <b v="0"/>
    <n v="4"/>
    <b v="0"/>
    <s v="games/video games"/>
    <n v="0.14083333333333334"/>
    <n v="10.563000000000001"/>
    <x v="6"/>
    <x v="17"/>
  </r>
  <r>
    <x v="2"/>
    <x v="0"/>
    <s v="USD"/>
    <n v="1318180033"/>
    <n v="1315588033"/>
    <b v="0"/>
    <n v="27"/>
    <b v="0"/>
    <s v="games/video games"/>
    <n v="0.18300055555555556"/>
    <n v="122"/>
    <x v="6"/>
    <x v="17"/>
  </r>
  <r>
    <x v="2"/>
    <x v="0"/>
    <s v="USD"/>
    <n v="1377867220"/>
    <n v="1375275220"/>
    <b v="0"/>
    <n v="94"/>
    <b v="0"/>
    <s v="games/video games"/>
    <n v="5.0347999999999997E-2"/>
    <n v="267.80900000000003"/>
    <x v="6"/>
    <x v="17"/>
  </r>
  <r>
    <x v="2"/>
    <x v="0"/>
    <s v="USD"/>
    <n v="1412393400"/>
    <n v="1409747154"/>
    <b v="0"/>
    <n v="29"/>
    <b v="0"/>
    <s v="games/video games"/>
    <n v="0.17933333333333334"/>
    <n v="74.206999999999994"/>
    <x v="6"/>
    <x v="17"/>
  </r>
  <r>
    <x v="2"/>
    <x v="0"/>
    <s v="USD"/>
    <n v="1393786877"/>
    <n v="1390330877"/>
    <b v="0"/>
    <n v="7"/>
    <b v="0"/>
    <s v="games/video games"/>
    <n v="4.6999999999999999E-4"/>
    <n v="6.7140000000000004"/>
    <x v="6"/>
    <x v="17"/>
  </r>
  <r>
    <x v="2"/>
    <x v="0"/>
    <s v="USD"/>
    <n v="1397413095"/>
    <n v="1394821095"/>
    <b v="0"/>
    <n v="22"/>
    <b v="0"/>
    <s v="games/video games"/>
    <n v="7.2120000000000004E-2"/>
    <n v="81.954999999999998"/>
    <x v="6"/>
    <x v="17"/>
  </r>
  <r>
    <x v="2"/>
    <x v="1"/>
    <s v="GBP"/>
    <n v="1431547468"/>
    <n v="1428955468"/>
    <b v="0"/>
    <n v="1"/>
    <b v="0"/>
    <s v="games/video games"/>
    <n v="5.0000000000000001E-3"/>
    <n v="25"/>
    <x v="6"/>
    <x v="17"/>
  </r>
  <r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2"/>
    <x v="0"/>
    <s v="USD"/>
    <n v="1468519920"/>
    <n v="1466188338"/>
    <b v="0"/>
    <n v="6"/>
    <b v="0"/>
    <s v="games/video games"/>
    <n v="4.0999999999999999E-4"/>
    <n v="6.8330000000000002"/>
    <x v="6"/>
    <x v="17"/>
  </r>
  <r>
    <x v="2"/>
    <x v="0"/>
    <s v="USD"/>
    <n v="1386568740"/>
    <n v="1383095125"/>
    <b v="0"/>
    <n v="24"/>
    <b v="0"/>
    <s v="games/video games"/>
    <n v="5.3124999999999999E-2"/>
    <n v="17.707999999999998"/>
    <x v="6"/>
    <x v="17"/>
  </r>
  <r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2"/>
    <x v="1"/>
    <s v="GBP"/>
    <n v="1402480221"/>
    <n v="1399888221"/>
    <b v="0"/>
    <n v="37"/>
    <b v="0"/>
    <s v="games/video games"/>
    <n v="4.9516666666666667E-2"/>
    <n v="80.296999999999997"/>
    <x v="6"/>
    <x v="17"/>
  </r>
  <r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2"/>
    <x v="0"/>
    <s v="USD"/>
    <n v="1333557975"/>
    <n v="1330969575"/>
    <b v="0"/>
    <n v="7"/>
    <b v="0"/>
    <s v="games/video games"/>
    <n v="0.41249999999999998"/>
    <n v="23.571000000000002"/>
    <x v="6"/>
    <x v="17"/>
  </r>
  <r>
    <x v="2"/>
    <x v="0"/>
    <s v="USD"/>
    <n v="1406148024"/>
    <n v="1403556024"/>
    <b v="0"/>
    <n v="0"/>
    <b v="0"/>
    <s v="games/video games"/>
    <n v="0"/>
    <n v="0"/>
    <x v="6"/>
    <x v="17"/>
  </r>
  <r>
    <x v="2"/>
    <x v="0"/>
    <s v="USD"/>
    <n v="1334326635"/>
    <n v="1329146235"/>
    <b v="0"/>
    <n v="21"/>
    <b v="0"/>
    <s v="games/video games"/>
    <n v="2.93E-2"/>
    <n v="34.881"/>
    <x v="6"/>
    <x v="17"/>
  </r>
  <r>
    <x v="2"/>
    <x v="0"/>
    <s v="USD"/>
    <n v="1479495790"/>
    <n v="1476900190"/>
    <b v="0"/>
    <n v="3"/>
    <b v="0"/>
    <s v="games/video games"/>
    <n v="4.4999999999999997E-3"/>
    <n v="15"/>
    <x v="6"/>
    <x v="17"/>
  </r>
  <r>
    <x v="2"/>
    <x v="0"/>
    <s v="USD"/>
    <n v="1354919022"/>
    <n v="1352327022"/>
    <b v="0"/>
    <n v="11"/>
    <b v="0"/>
    <s v="games/video games"/>
    <n v="5.1000000000000004E-3"/>
    <n v="23.181999999999999"/>
    <x v="6"/>
    <x v="17"/>
  </r>
  <r>
    <x v="2"/>
    <x v="0"/>
    <s v="USD"/>
    <n v="1452228790"/>
    <n v="1449636790"/>
    <b v="0"/>
    <n v="1"/>
    <b v="0"/>
    <s v="games/video games"/>
    <n v="4.0000000000000002E-4"/>
    <n v="1"/>
    <x v="6"/>
    <x v="17"/>
  </r>
  <r>
    <x v="2"/>
    <x v="0"/>
    <s v="USD"/>
    <n v="1421656200"/>
    <n v="1416507211"/>
    <b v="0"/>
    <n v="312"/>
    <b v="0"/>
    <s v="games/video games"/>
    <n v="0.35537409090909089"/>
    <n v="100.23399999999999"/>
    <x v="6"/>
    <x v="17"/>
  </r>
  <r>
    <x v="2"/>
    <x v="1"/>
    <s v="GBP"/>
    <n v="1408058820"/>
    <n v="1405466820"/>
    <b v="0"/>
    <n v="1"/>
    <b v="0"/>
    <s v="games/video games"/>
    <n v="5.0000000000000001E-3"/>
    <n v="5"/>
    <x v="6"/>
    <x v="17"/>
  </r>
  <r>
    <x v="2"/>
    <x v="1"/>
    <s v="GBP"/>
    <n v="1381306687"/>
    <n v="1378714687"/>
    <b v="0"/>
    <n v="3"/>
    <b v="0"/>
    <s v="games/video games"/>
    <n v="1.6666666666666668E-3"/>
    <n v="3.3330000000000002"/>
    <x v="6"/>
    <x v="17"/>
  </r>
  <r>
    <x v="2"/>
    <x v="0"/>
    <s v="USD"/>
    <n v="1459352495"/>
    <n v="1456764095"/>
    <b v="0"/>
    <n v="4"/>
    <b v="0"/>
    <s v="games/video games"/>
    <n v="1.325E-3"/>
    <n v="13.25"/>
    <x v="6"/>
    <x v="17"/>
  </r>
  <r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2"/>
    <x v="2"/>
    <s v="AUD"/>
    <n v="1396666779"/>
    <n v="1394078379"/>
    <b v="0"/>
    <n v="3"/>
    <b v="0"/>
    <s v="games/video games"/>
    <n v="2.4222222222222221E-2"/>
    <n v="36.332999999999998"/>
    <x v="6"/>
    <x v="17"/>
  </r>
  <r>
    <x v="2"/>
    <x v="0"/>
    <s v="USD"/>
    <n v="1396810864"/>
    <n v="1395687664"/>
    <b v="0"/>
    <n v="1"/>
    <b v="0"/>
    <s v="games/video games"/>
    <n v="2.3809523809523812E-3"/>
    <n v="5"/>
    <x v="6"/>
    <x v="17"/>
  </r>
  <r>
    <x v="2"/>
    <x v="0"/>
    <s v="USD"/>
    <n v="1319835400"/>
    <n v="1315947400"/>
    <b v="0"/>
    <n v="0"/>
    <b v="0"/>
    <s v="games/video games"/>
    <n v="0"/>
    <n v="0"/>
    <x v="6"/>
    <x v="17"/>
  </r>
  <r>
    <x v="2"/>
    <x v="0"/>
    <s v="USD"/>
    <n v="1457904316"/>
    <n v="1455315916"/>
    <b v="0"/>
    <n v="5"/>
    <b v="0"/>
    <s v="games/video games"/>
    <n v="1.16E-4"/>
    <n v="5.8"/>
    <x v="6"/>
    <x v="17"/>
  </r>
  <r>
    <x v="2"/>
    <x v="1"/>
    <s v="GBP"/>
    <n v="1369932825"/>
    <n v="1368723225"/>
    <b v="0"/>
    <n v="0"/>
    <b v="0"/>
    <s v="games/video games"/>
    <n v="0"/>
    <n v="0"/>
    <x v="6"/>
    <x v="17"/>
  </r>
  <r>
    <x v="2"/>
    <x v="0"/>
    <s v="USD"/>
    <n v="1397910848"/>
    <n v="1395318848"/>
    <b v="0"/>
    <n v="3"/>
    <b v="0"/>
    <s v="games/video games"/>
    <n v="2.2000000000000001E-3"/>
    <n v="3.6669999999999998"/>
    <x v="6"/>
    <x v="17"/>
  </r>
  <r>
    <x v="2"/>
    <x v="0"/>
    <s v="USD"/>
    <n v="1430409651"/>
    <n v="1427817651"/>
    <b v="0"/>
    <n v="7"/>
    <b v="0"/>
    <s v="games/mobile games"/>
    <n v="4.7222222222222223E-3"/>
    <n v="60.713999999999999"/>
    <x v="6"/>
    <x v="18"/>
  </r>
  <r>
    <x v="2"/>
    <x v="1"/>
    <s v="GBP"/>
    <n v="1443193130"/>
    <n v="1438009130"/>
    <b v="0"/>
    <n v="0"/>
    <b v="0"/>
    <s v="games/mobile games"/>
    <n v="0"/>
    <n v="0"/>
    <x v="6"/>
    <x v="18"/>
  </r>
  <r>
    <x v="2"/>
    <x v="0"/>
    <s v="USD"/>
    <n v="1468482694"/>
    <n v="1465890694"/>
    <b v="0"/>
    <n v="2"/>
    <b v="0"/>
    <s v="games/mobile games"/>
    <n v="5.0000000000000001E-3"/>
    <n v="5"/>
    <x v="6"/>
    <x v="18"/>
  </r>
  <r>
    <x v="2"/>
    <x v="0"/>
    <s v="USD"/>
    <n v="1416000600"/>
    <n v="1413318600"/>
    <b v="0"/>
    <n v="23"/>
    <b v="0"/>
    <s v="games/mobile games"/>
    <n v="1.6714285714285713E-2"/>
    <n v="25.434999999999999"/>
    <x v="6"/>
    <x v="18"/>
  </r>
  <r>
    <x v="2"/>
    <x v="1"/>
    <s v="GBP"/>
    <n v="1407425717"/>
    <n v="1404833717"/>
    <b v="0"/>
    <n v="1"/>
    <b v="0"/>
    <s v="games/mobile games"/>
    <n v="1E-3"/>
    <n v="1"/>
    <x v="6"/>
    <x v="18"/>
  </r>
  <r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2"/>
    <x v="0"/>
    <s v="USD"/>
    <n v="1416963300"/>
    <n v="1411775700"/>
    <b v="0"/>
    <n v="3"/>
    <b v="0"/>
    <s v="games/mobile games"/>
    <n v="2.2000000000000001E-3"/>
    <n v="3.6669999999999998"/>
    <x v="6"/>
    <x v="18"/>
  </r>
  <r>
    <x v="2"/>
    <x v="2"/>
    <s v="AUD"/>
    <n v="1450993668"/>
    <n v="1448401668"/>
    <b v="0"/>
    <n v="0"/>
    <b v="0"/>
    <s v="games/mobile games"/>
    <n v="0"/>
    <n v="0"/>
    <x v="6"/>
    <x v="18"/>
  </r>
  <r>
    <x v="2"/>
    <x v="5"/>
    <s v="CAD"/>
    <n v="1483238771"/>
    <n v="1480646771"/>
    <b v="0"/>
    <n v="13"/>
    <b v="0"/>
    <s v="games/mobile games"/>
    <n v="0.14380000000000001"/>
    <n v="110.61499999999999"/>
    <x v="6"/>
    <x v="18"/>
  </r>
  <r>
    <x v="2"/>
    <x v="1"/>
    <s v="GBP"/>
    <n v="1406799981"/>
    <n v="1404207981"/>
    <b v="0"/>
    <n v="1"/>
    <b v="0"/>
    <s v="games/mobile games"/>
    <n v="6.6666666666666671E-3"/>
    <n v="20"/>
    <x v="6"/>
    <x v="18"/>
  </r>
  <r>
    <x v="2"/>
    <x v="2"/>
    <s v="AUD"/>
    <n v="1417235580"/>
    <n v="1416034228"/>
    <b v="0"/>
    <n v="1"/>
    <b v="0"/>
    <s v="games/mobile games"/>
    <n v="4.0000000000000003E-5"/>
    <n v="1"/>
    <x v="6"/>
    <x v="18"/>
  </r>
  <r>
    <x v="2"/>
    <x v="12"/>
    <s v="EUR"/>
    <n v="1470527094"/>
    <n v="1467935094"/>
    <b v="0"/>
    <n v="1"/>
    <b v="0"/>
    <s v="games/mobile games"/>
    <n v="0.05"/>
    <n v="50"/>
    <x v="6"/>
    <x v="18"/>
  </r>
  <r>
    <x v="2"/>
    <x v="6"/>
    <s v="EUR"/>
    <n v="1450541229"/>
    <n v="1447949229"/>
    <b v="0"/>
    <n v="6"/>
    <b v="0"/>
    <s v="games/mobile games"/>
    <n v="6.4439140811455853E-2"/>
    <n v="45"/>
    <x v="6"/>
    <x v="18"/>
  </r>
  <r>
    <x v="2"/>
    <x v="0"/>
    <s v="USD"/>
    <n v="1461440421"/>
    <n v="1458848421"/>
    <b v="0"/>
    <n v="39"/>
    <b v="0"/>
    <s v="games/mobile games"/>
    <n v="0.39500000000000002"/>
    <n v="253.20500000000001"/>
    <x v="6"/>
    <x v="18"/>
  </r>
  <r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2"/>
    <x v="0"/>
    <s v="USD"/>
    <n v="1420100426"/>
    <n v="1417508426"/>
    <b v="0"/>
    <n v="1"/>
    <b v="0"/>
    <s v="games/mobile games"/>
    <n v="6.2500000000000001E-4"/>
    <n v="5"/>
    <x v="6"/>
    <x v="18"/>
  </r>
  <r>
    <x v="2"/>
    <x v="1"/>
    <s v="GBP"/>
    <n v="1438859121"/>
    <n v="1436267121"/>
    <b v="0"/>
    <n v="0"/>
    <b v="0"/>
    <s v="games/mobile games"/>
    <n v="0"/>
    <n v="0"/>
    <x v="6"/>
    <x v="18"/>
  </r>
  <r>
    <x v="2"/>
    <x v="12"/>
    <s v="EUR"/>
    <n v="1436460450"/>
    <n v="1433868450"/>
    <b v="0"/>
    <n v="0"/>
    <b v="0"/>
    <s v="games/mobile games"/>
    <n v="0"/>
    <n v="0"/>
    <x v="6"/>
    <x v="18"/>
  </r>
  <r>
    <x v="2"/>
    <x v="0"/>
    <s v="USD"/>
    <n v="1424131727"/>
    <n v="1421539727"/>
    <b v="0"/>
    <n v="0"/>
    <b v="0"/>
    <s v="games/mobile games"/>
    <n v="0"/>
    <n v="0"/>
    <x v="6"/>
    <x v="18"/>
  </r>
  <r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2"/>
    <x v="0"/>
    <s v="USD"/>
    <n v="1430281320"/>
    <n v="1427689320"/>
    <b v="0"/>
    <n v="0"/>
    <b v="0"/>
    <s v="food/food trucks"/>
    <n v="0"/>
    <n v="0"/>
    <x v="7"/>
    <x v="19"/>
  </r>
  <r>
    <x v="2"/>
    <x v="0"/>
    <s v="USD"/>
    <n v="1412272592"/>
    <n v="1407088592"/>
    <b v="0"/>
    <n v="1"/>
    <b v="0"/>
    <s v="food/food trucks"/>
    <n v="1.25E-3"/>
    <n v="100"/>
    <x v="7"/>
    <x v="19"/>
  </r>
  <r>
    <x v="2"/>
    <x v="0"/>
    <s v="USD"/>
    <n v="1399071173"/>
    <n v="1395787973"/>
    <b v="0"/>
    <n v="12"/>
    <b v="0"/>
    <s v="food/food trucks"/>
    <n v="8.8333333333333333E-2"/>
    <n v="44.167000000000002"/>
    <x v="7"/>
    <x v="19"/>
  </r>
  <r>
    <x v="2"/>
    <x v="5"/>
    <s v="CAD"/>
    <n v="1413760783"/>
    <n v="1408576783"/>
    <b v="0"/>
    <n v="0"/>
    <b v="0"/>
    <s v="food/food trucks"/>
    <n v="0"/>
    <n v="0"/>
    <x v="7"/>
    <x v="19"/>
  </r>
  <r>
    <x v="2"/>
    <x v="0"/>
    <s v="USD"/>
    <n v="1480568781"/>
    <n v="1477973181"/>
    <b v="0"/>
    <n v="3"/>
    <b v="0"/>
    <s v="food/food trucks"/>
    <n v="4.8666666666666667E-3"/>
    <n v="24.332999999999998"/>
    <x v="7"/>
    <x v="19"/>
  </r>
  <r>
    <x v="2"/>
    <x v="0"/>
    <s v="USD"/>
    <n v="1466096566"/>
    <n v="1463504566"/>
    <b v="0"/>
    <n v="2"/>
    <b v="0"/>
    <s v="food/food trucks"/>
    <n v="1.5E-3"/>
    <n v="37.5"/>
    <x v="7"/>
    <x v="19"/>
  </r>
  <r>
    <x v="2"/>
    <x v="0"/>
    <s v="USD"/>
    <n v="1452293675"/>
    <n v="1447109675"/>
    <b v="0"/>
    <n v="6"/>
    <b v="0"/>
    <s v="food/food trucks"/>
    <n v="0.1008"/>
    <n v="42"/>
    <x v="7"/>
    <x v="19"/>
  </r>
  <r>
    <x v="2"/>
    <x v="0"/>
    <s v="USD"/>
    <n v="1441592863"/>
    <n v="1439000863"/>
    <b v="0"/>
    <n v="0"/>
    <b v="0"/>
    <s v="food/food trucks"/>
    <n v="0"/>
    <n v="0"/>
    <x v="7"/>
    <x v="19"/>
  </r>
  <r>
    <x v="2"/>
    <x v="0"/>
    <s v="USD"/>
    <n v="1431709312"/>
    <n v="1429117312"/>
    <b v="0"/>
    <n v="15"/>
    <b v="0"/>
    <s v="food/food trucks"/>
    <n v="5.6937500000000002E-2"/>
    <n v="60.732999999999997"/>
    <x v="7"/>
    <x v="19"/>
  </r>
  <r>
    <x v="2"/>
    <x v="0"/>
    <s v="USD"/>
    <n v="1434647305"/>
    <n v="1432055305"/>
    <b v="0"/>
    <n v="1"/>
    <b v="0"/>
    <s v="food/food trucks"/>
    <n v="6.2500000000000003E-3"/>
    <n v="50"/>
    <x v="7"/>
    <x v="19"/>
  </r>
  <r>
    <x v="2"/>
    <x v="0"/>
    <s v="USD"/>
    <n v="1441507006"/>
    <n v="1438915006"/>
    <b v="0"/>
    <n v="3"/>
    <b v="0"/>
    <s v="food/food trucks"/>
    <n v="6.5000000000000002E-2"/>
    <n v="108.333"/>
    <x v="7"/>
    <x v="19"/>
  </r>
  <r>
    <x v="2"/>
    <x v="0"/>
    <s v="USD"/>
    <n v="1408040408"/>
    <n v="1405448408"/>
    <b v="0"/>
    <n v="8"/>
    <b v="0"/>
    <s v="food/food trucks"/>
    <n v="7.5199999999999998E-3"/>
    <n v="23.5"/>
    <x v="7"/>
    <x v="19"/>
  </r>
  <r>
    <x v="2"/>
    <x v="0"/>
    <s v="USD"/>
    <n v="1424742162"/>
    <n v="1422150162"/>
    <b v="0"/>
    <n v="0"/>
    <b v="0"/>
    <s v="food/food trucks"/>
    <n v="0"/>
    <n v="0"/>
    <x v="7"/>
    <x v="19"/>
  </r>
  <r>
    <x v="2"/>
    <x v="0"/>
    <s v="USD"/>
    <n v="1417795480"/>
    <n v="1412607880"/>
    <b v="0"/>
    <n v="3"/>
    <b v="0"/>
    <s v="food/food trucks"/>
    <n v="1.5100000000000001E-2"/>
    <n v="50.332999999999998"/>
    <x v="7"/>
    <x v="19"/>
  </r>
  <r>
    <x v="2"/>
    <x v="0"/>
    <s v="USD"/>
    <n v="1418091128"/>
    <n v="1415499128"/>
    <b v="0"/>
    <n v="3"/>
    <b v="0"/>
    <s v="food/food trucks"/>
    <n v="4.6666666666666671E-3"/>
    <n v="11.667"/>
    <x v="7"/>
    <x v="19"/>
  </r>
  <r>
    <x v="2"/>
    <x v="0"/>
    <s v="USD"/>
    <n v="1435679100"/>
    <n v="1433006765"/>
    <b v="0"/>
    <n v="0"/>
    <b v="0"/>
    <s v="food/food trucks"/>
    <n v="0"/>
    <n v="0"/>
    <x v="7"/>
    <x v="19"/>
  </r>
  <r>
    <x v="2"/>
    <x v="0"/>
    <s v="USD"/>
    <n v="1427510586"/>
    <n v="1424922186"/>
    <b v="0"/>
    <n v="19"/>
    <b v="0"/>
    <s v="food/food trucks"/>
    <n v="3.85E-2"/>
    <n v="60.789000000000001"/>
    <x v="7"/>
    <x v="19"/>
  </r>
  <r>
    <x v="2"/>
    <x v="0"/>
    <s v="USD"/>
    <n v="1432047989"/>
    <n v="1430233589"/>
    <b v="0"/>
    <n v="0"/>
    <b v="0"/>
    <s v="food/food trucks"/>
    <n v="0"/>
    <n v="0"/>
    <x v="7"/>
    <x v="19"/>
  </r>
  <r>
    <x v="2"/>
    <x v="0"/>
    <s v="USD"/>
    <n v="1411662264"/>
    <n v="1408983864"/>
    <b v="0"/>
    <n v="2"/>
    <b v="0"/>
    <s v="food/food trucks"/>
    <n v="5.8333333333333338E-4"/>
    <n v="17.5"/>
    <x v="7"/>
    <x v="19"/>
  </r>
  <r>
    <x v="2"/>
    <x v="0"/>
    <s v="USD"/>
    <n v="1407604920"/>
    <n v="1405012920"/>
    <b v="0"/>
    <n v="0"/>
    <b v="0"/>
    <s v="food/food trucks"/>
    <n v="0"/>
    <n v="0"/>
    <x v="7"/>
    <x v="19"/>
  </r>
  <r>
    <x v="2"/>
    <x v="0"/>
    <s v="USD"/>
    <n v="1466270582"/>
    <n v="1463678582"/>
    <b v="0"/>
    <n v="0"/>
    <b v="0"/>
    <s v="food/food trucks"/>
    <n v="0"/>
    <n v="0"/>
    <x v="7"/>
    <x v="19"/>
  </r>
  <r>
    <x v="2"/>
    <x v="0"/>
    <s v="USD"/>
    <n v="1404623330"/>
    <n v="1401685730"/>
    <b v="0"/>
    <n v="25"/>
    <b v="0"/>
    <s v="food/food trucks"/>
    <n v="0.20705000000000001"/>
    <n v="82.82"/>
    <x v="7"/>
    <x v="19"/>
  </r>
  <r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2"/>
    <x v="0"/>
    <s v="USD"/>
    <n v="1410543495"/>
    <n v="1407865095"/>
    <b v="0"/>
    <n v="16"/>
    <b v="0"/>
    <s v="food/food trucks"/>
    <n v="1.6316666666666667E-2"/>
    <n v="61.188000000000002"/>
    <x v="7"/>
    <x v="19"/>
  </r>
  <r>
    <x v="2"/>
    <x v="0"/>
    <s v="USD"/>
    <n v="1474507065"/>
    <n v="1471915065"/>
    <b v="0"/>
    <n v="3"/>
    <b v="0"/>
    <s v="food/food trucks"/>
    <n v="5.6666666666666664E-2"/>
    <n v="340"/>
    <x v="7"/>
    <x v="19"/>
  </r>
  <r>
    <x v="2"/>
    <x v="0"/>
    <s v="USD"/>
    <n v="1424593763"/>
    <n v="1422001763"/>
    <b v="0"/>
    <n v="3"/>
    <b v="0"/>
    <s v="food/food trucks"/>
    <n v="1.6999999999999999E-3"/>
    <n v="5.6669999999999998"/>
    <x v="7"/>
    <x v="19"/>
  </r>
  <r>
    <x v="2"/>
    <x v="1"/>
    <s v="GBP"/>
    <n v="1433021171"/>
    <n v="1430429171"/>
    <b v="0"/>
    <n v="2"/>
    <b v="0"/>
    <s v="food/food trucks"/>
    <n v="4.0000000000000001E-3"/>
    <n v="50"/>
    <x v="7"/>
    <x v="19"/>
  </r>
  <r>
    <x v="2"/>
    <x v="0"/>
    <s v="USD"/>
    <n v="1415909927"/>
    <n v="1414351127"/>
    <b v="0"/>
    <n v="1"/>
    <b v="0"/>
    <s v="food/food trucks"/>
    <n v="1E-3"/>
    <n v="25"/>
    <x v="7"/>
    <x v="19"/>
  </r>
  <r>
    <x v="2"/>
    <x v="0"/>
    <s v="USD"/>
    <n v="1408551752"/>
    <n v="1405959752"/>
    <b v="0"/>
    <n v="0"/>
    <b v="0"/>
    <s v="food/food trucks"/>
    <n v="0"/>
    <n v="0"/>
    <x v="7"/>
    <x v="19"/>
  </r>
  <r>
    <x v="2"/>
    <x v="0"/>
    <s v="USD"/>
    <n v="1438576057"/>
    <n v="1435552057"/>
    <b v="0"/>
    <n v="1"/>
    <b v="0"/>
    <s v="food/food trucks"/>
    <n v="2.4000000000000001E-4"/>
    <n v="30"/>
    <x v="7"/>
    <x v="19"/>
  </r>
  <r>
    <x v="2"/>
    <x v="0"/>
    <s v="USD"/>
    <n v="1462738327"/>
    <n v="1460146327"/>
    <b v="0"/>
    <n v="19"/>
    <b v="0"/>
    <s v="food/food trucks"/>
    <n v="5.906666666666667E-2"/>
    <n v="46.631999999999998"/>
    <x v="7"/>
    <x v="19"/>
  </r>
  <r>
    <x v="2"/>
    <x v="0"/>
    <s v="USD"/>
    <n v="1436981339"/>
    <n v="1434389339"/>
    <b v="0"/>
    <n v="9"/>
    <b v="0"/>
    <s v="food/food trucks"/>
    <n v="2.9250000000000002E-2"/>
    <n v="65"/>
    <x v="7"/>
    <x v="19"/>
  </r>
  <r>
    <x v="2"/>
    <x v="2"/>
    <s v="AUD"/>
    <n v="1488805200"/>
    <n v="1484094498"/>
    <b v="0"/>
    <n v="1"/>
    <b v="0"/>
    <s v="food/food trucks"/>
    <n v="5.7142857142857142E-5"/>
    <n v="10"/>
    <x v="7"/>
    <x v="19"/>
  </r>
  <r>
    <x v="2"/>
    <x v="1"/>
    <s v="GBP"/>
    <n v="1413388296"/>
    <n v="1410796296"/>
    <b v="0"/>
    <n v="0"/>
    <b v="0"/>
    <s v="food/food trucks"/>
    <n v="0"/>
    <n v="0"/>
    <x v="7"/>
    <x v="19"/>
  </r>
  <r>
    <x v="2"/>
    <x v="0"/>
    <s v="USD"/>
    <n v="1408225452"/>
    <n v="1405633452"/>
    <b v="0"/>
    <n v="1"/>
    <b v="0"/>
    <s v="food/food trucks"/>
    <n v="6.666666666666667E-5"/>
    <n v="5"/>
    <x v="7"/>
    <x v="19"/>
  </r>
  <r>
    <x v="2"/>
    <x v="5"/>
    <s v="CAD"/>
    <n v="1446052627"/>
    <n v="1443460627"/>
    <b v="0"/>
    <n v="5"/>
    <b v="0"/>
    <s v="food/food trucks"/>
    <n v="5.3333333333333337E-2"/>
    <n v="640"/>
    <x v="7"/>
    <x v="19"/>
  </r>
  <r>
    <x v="2"/>
    <x v="0"/>
    <s v="USD"/>
    <n v="1403983314"/>
    <n v="1400786514"/>
    <b v="0"/>
    <n v="85"/>
    <b v="0"/>
    <s v="food/food trucks"/>
    <n v="0.11749999999999999"/>
    <n v="69.117999999999995"/>
    <x v="7"/>
    <x v="19"/>
  </r>
  <r>
    <x v="2"/>
    <x v="0"/>
    <s v="USD"/>
    <n v="1425197321"/>
    <n v="1422605321"/>
    <b v="0"/>
    <n v="3"/>
    <b v="0"/>
    <s v="food/food trucks"/>
    <n v="8.0000000000000007E-5"/>
    <n v="1.333"/>
    <x v="7"/>
    <x v="19"/>
  </r>
  <r>
    <x v="2"/>
    <x v="0"/>
    <s v="USD"/>
    <n v="1484239320"/>
    <n v="1482609088"/>
    <b v="0"/>
    <n v="4"/>
    <b v="0"/>
    <s v="food/food trucks"/>
    <n v="4.2000000000000003E-2"/>
    <n v="10.5"/>
    <x v="7"/>
    <x v="19"/>
  </r>
  <r>
    <x v="2"/>
    <x v="0"/>
    <s v="USD"/>
    <n v="1478059140"/>
    <n v="1476391223"/>
    <b v="0"/>
    <n v="3"/>
    <b v="0"/>
    <s v="food/food trucks"/>
    <n v="0.04"/>
    <n v="33.332999999999998"/>
    <x v="7"/>
    <x v="19"/>
  </r>
  <r>
    <x v="0"/>
    <x v="1"/>
    <s v="GBP"/>
    <n v="1486391011"/>
    <n v="1483712611"/>
    <b v="0"/>
    <n v="375"/>
    <b v="1"/>
    <s v="photography/photobooks"/>
    <n v="1.0493636363636363"/>
    <n v="61.563000000000002"/>
    <x v="8"/>
    <x v="20"/>
  </r>
  <r>
    <x v="0"/>
    <x v="0"/>
    <s v="USD"/>
    <n v="1433736000"/>
    <n v="1430945149"/>
    <b v="0"/>
    <n v="111"/>
    <b v="1"/>
    <s v="photography/photobooks"/>
    <n v="1.0544"/>
    <n v="118.739"/>
    <x v="8"/>
    <x v="20"/>
  </r>
  <r>
    <x v="0"/>
    <x v="1"/>
    <s v="GBP"/>
    <n v="1433198520"/>
    <n v="1430340195"/>
    <b v="0"/>
    <n v="123"/>
    <b v="1"/>
    <s v="photography/photobooks"/>
    <n v="1.0673333333333332"/>
    <n v="65.081000000000003"/>
    <x v="8"/>
    <x v="20"/>
  </r>
  <r>
    <x v="0"/>
    <x v="0"/>
    <s v="USD"/>
    <n v="1431885600"/>
    <n v="1429133323"/>
    <b v="0"/>
    <n v="70"/>
    <b v="1"/>
    <s v="photography/photobooks"/>
    <n v="1.0412571428571429"/>
    <n v="130.15700000000001"/>
    <x v="8"/>
    <x v="20"/>
  </r>
  <r>
    <x v="0"/>
    <x v="5"/>
    <s v="CAD"/>
    <n v="1482943740"/>
    <n v="1481129340"/>
    <b v="0"/>
    <n v="85"/>
    <b v="1"/>
    <s v="photography/photobooks"/>
    <n v="1.6054999999999999"/>
    <n v="37.776000000000003"/>
    <x v="8"/>
    <x v="20"/>
  </r>
  <r>
    <x v="0"/>
    <x v="0"/>
    <s v="USD"/>
    <n v="1467242995"/>
    <n v="1465428595"/>
    <b v="0"/>
    <n v="86"/>
    <b v="1"/>
    <s v="photography/photobooks"/>
    <n v="1.0777777777777777"/>
    <n v="112.791"/>
    <x v="8"/>
    <x v="20"/>
  </r>
  <r>
    <x v="0"/>
    <x v="0"/>
    <s v="USD"/>
    <n v="1409500725"/>
    <n v="1406908725"/>
    <b v="0"/>
    <n v="13"/>
    <b v="1"/>
    <s v="photography/photobooks"/>
    <n v="1.35"/>
    <n v="51.923000000000002"/>
    <x v="8"/>
    <x v="20"/>
  </r>
  <r>
    <x v="0"/>
    <x v="0"/>
    <s v="USD"/>
    <n v="1458480560"/>
    <n v="1455892160"/>
    <b v="0"/>
    <n v="33"/>
    <b v="1"/>
    <s v="photography/photobooks"/>
    <n v="1.0907407407407408"/>
    <n v="89.242000000000004"/>
    <x v="8"/>
    <x v="20"/>
  </r>
  <r>
    <x v="0"/>
    <x v="1"/>
    <s v="GBP"/>
    <n v="1486814978"/>
    <n v="1484222978"/>
    <b v="0"/>
    <n v="15"/>
    <b v="1"/>
    <s v="photography/photobooks"/>
    <n v="2.9"/>
    <n v="19.332999999999998"/>
    <x v="8"/>
    <x v="20"/>
  </r>
  <r>
    <x v="0"/>
    <x v="0"/>
    <s v="USD"/>
    <n v="1460223453"/>
    <n v="1455043053"/>
    <b v="0"/>
    <n v="273"/>
    <b v="1"/>
    <s v="photography/photobooks"/>
    <n v="1.0395714285714286"/>
    <n v="79.966999999999999"/>
    <x v="8"/>
    <x v="20"/>
  </r>
  <r>
    <x v="0"/>
    <x v="17"/>
    <s v="EUR"/>
    <n v="1428493379"/>
    <n v="1425901379"/>
    <b v="0"/>
    <n v="714"/>
    <b v="1"/>
    <s v="photography/photobooks"/>
    <n v="3.2223999999999999"/>
    <n v="56.414999999999999"/>
    <x v="8"/>
    <x v="20"/>
  </r>
  <r>
    <x v="0"/>
    <x v="13"/>
    <s v="EUR"/>
    <n v="1450602000"/>
    <n v="1445415653"/>
    <b v="0"/>
    <n v="170"/>
    <b v="1"/>
    <s v="photography/photobooks"/>
    <n v="1.35"/>
    <n v="79.412000000000006"/>
    <x v="8"/>
    <x v="20"/>
  </r>
  <r>
    <x v="0"/>
    <x v="1"/>
    <s v="GBP"/>
    <n v="1450467539"/>
    <n v="1447875539"/>
    <b v="0"/>
    <n v="512"/>
    <b v="1"/>
    <s v="photography/photobooks"/>
    <n v="2.6991034482758622"/>
    <n v="76.438999999999993"/>
    <x v="8"/>
    <x v="20"/>
  </r>
  <r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0"/>
    <x v="0"/>
    <s v="USD"/>
    <n v="1451530800"/>
    <n v="1448463086"/>
    <b v="0"/>
    <n v="167"/>
    <b v="1"/>
    <s v="photography/photobooks"/>
    <n v="2.6059999999999999"/>
    <n v="54.616999999999997"/>
    <x v="8"/>
    <x v="20"/>
  </r>
  <r>
    <x v="0"/>
    <x v="1"/>
    <s v="GBP"/>
    <n v="1436380200"/>
    <n v="1433615400"/>
    <b v="0"/>
    <n v="9"/>
    <b v="1"/>
    <s v="photography/photobooks"/>
    <n v="1.0131677953348381"/>
    <n v="299.22199999999998"/>
    <x v="8"/>
    <x v="20"/>
  </r>
  <r>
    <x v="0"/>
    <x v="0"/>
    <s v="USD"/>
    <n v="1429183656"/>
    <n v="1427369256"/>
    <b v="0"/>
    <n v="103"/>
    <b v="1"/>
    <s v="photography/photobooks"/>
    <n v="1.2560416666666667"/>
    <n v="58.533999999999999"/>
    <x v="8"/>
    <x v="20"/>
  </r>
  <r>
    <x v="0"/>
    <x v="1"/>
    <s v="GBP"/>
    <n v="1468593246"/>
    <n v="1466001246"/>
    <b v="0"/>
    <n v="111"/>
    <b v="1"/>
    <s v="photography/photobooks"/>
    <n v="1.0243783333333334"/>
    <n v="55.372"/>
    <x v="8"/>
    <x v="20"/>
  </r>
  <r>
    <x v="0"/>
    <x v="2"/>
    <s v="AUD"/>
    <n v="1435388154"/>
    <n v="1432796154"/>
    <b v="0"/>
    <n v="271"/>
    <b v="1"/>
    <s v="photography/photobooks"/>
    <n v="1.99244"/>
    <n v="183.804"/>
    <x v="8"/>
    <x v="20"/>
  </r>
  <r>
    <x v="0"/>
    <x v="0"/>
    <s v="USD"/>
    <n v="1433083527"/>
    <n v="1430491527"/>
    <b v="0"/>
    <n v="101"/>
    <b v="1"/>
    <s v="photography/photobooks"/>
    <n v="1.0245398773006136"/>
    <n v="165.34700000000001"/>
    <x v="8"/>
    <x v="20"/>
  </r>
  <r>
    <x v="0"/>
    <x v="0"/>
    <s v="USD"/>
    <n v="1449205200"/>
    <n v="1445363833"/>
    <b v="0"/>
    <n v="57"/>
    <b v="1"/>
    <s v="photography/photobooks"/>
    <n v="1.0294615384615384"/>
    <n v="234.78899999999999"/>
    <x v="8"/>
    <x v="20"/>
  </r>
  <r>
    <x v="0"/>
    <x v="12"/>
    <s v="EUR"/>
    <n v="1434197351"/>
    <n v="1431605351"/>
    <b v="0"/>
    <n v="62"/>
    <b v="1"/>
    <s v="photography/photobooks"/>
    <n v="1.0086153846153847"/>
    <n v="211.48400000000001"/>
    <x v="8"/>
    <x v="20"/>
  </r>
  <r>
    <x v="0"/>
    <x v="15"/>
    <s v="EUR"/>
    <n v="1489238940"/>
    <n v="1486406253"/>
    <b v="0"/>
    <n v="32"/>
    <b v="1"/>
    <s v="photography/photobooks"/>
    <n v="1.1499999999999999"/>
    <n v="32.344000000000001"/>
    <x v="8"/>
    <x v="20"/>
  </r>
  <r>
    <x v="0"/>
    <x v="13"/>
    <s v="EUR"/>
    <n v="1459418400"/>
    <n v="1456827573"/>
    <b v="0"/>
    <n v="141"/>
    <b v="1"/>
    <s v="photography/photobooks"/>
    <n v="1.0416766467065868"/>
    <n v="123.376"/>
    <x v="8"/>
    <x v="20"/>
  </r>
  <r>
    <x v="0"/>
    <x v="0"/>
    <s v="USD"/>
    <n v="1458835264"/>
    <n v="1456246864"/>
    <b v="0"/>
    <n v="75"/>
    <b v="1"/>
    <s v="photography/photobooks"/>
    <n v="1.5529999999999999"/>
    <n v="207.06700000000001"/>
    <x v="8"/>
    <x v="20"/>
  </r>
  <r>
    <x v="0"/>
    <x v="0"/>
    <s v="USD"/>
    <n v="1488053905"/>
    <n v="1485461905"/>
    <b v="0"/>
    <n v="46"/>
    <b v="1"/>
    <s v="photography/photobooks"/>
    <n v="1.06"/>
    <n v="138.261"/>
    <x v="8"/>
    <x v="20"/>
  </r>
  <r>
    <x v="0"/>
    <x v="11"/>
    <s v="SEK"/>
    <n v="1433106000"/>
    <n v="1431124572"/>
    <b v="0"/>
    <n v="103"/>
    <b v="1"/>
    <s v="photography/photobooks"/>
    <n v="2.5431499999999998"/>
    <n v="493.81599999999997"/>
    <x v="8"/>
    <x v="20"/>
  </r>
  <r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0"/>
    <x v="0"/>
    <s v="USD"/>
    <n v="1448586000"/>
    <n v="1447195695"/>
    <b v="0"/>
    <n v="83"/>
    <b v="1"/>
    <s v="photography/photobooks"/>
    <n v="1.2904"/>
    <n v="38.866999999999997"/>
    <x v="8"/>
    <x v="20"/>
  </r>
  <r>
    <x v="0"/>
    <x v="1"/>
    <s v="GBP"/>
    <n v="1485886100"/>
    <n v="1482862100"/>
    <b v="0"/>
    <n v="108"/>
    <b v="1"/>
    <s v="photography/photobooks"/>
    <n v="1.0223076923076924"/>
    <n v="61.527999999999999"/>
    <x v="8"/>
    <x v="20"/>
  </r>
  <r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0"/>
    <x v="0"/>
    <s v="USD"/>
    <n v="1401487756"/>
    <n v="1398895756"/>
    <b v="0"/>
    <n v="549"/>
    <b v="1"/>
    <s v="photography/photobooks"/>
    <n v="7.8608020000000005"/>
    <n v="71.591999999999999"/>
    <x v="8"/>
    <x v="20"/>
  </r>
  <r>
    <x v="0"/>
    <x v="0"/>
    <s v="USD"/>
    <n v="1443826980"/>
    <n v="1441032457"/>
    <b v="0"/>
    <n v="222"/>
    <b v="1"/>
    <s v="photography/photobooks"/>
    <n v="1.4570000000000001"/>
    <n v="91.882999999999996"/>
    <x v="8"/>
    <x v="20"/>
  </r>
  <r>
    <x v="0"/>
    <x v="0"/>
    <s v="USD"/>
    <n v="1468524340"/>
    <n v="1465932340"/>
    <b v="0"/>
    <n v="183"/>
    <b v="1"/>
    <s v="photography/photobooks"/>
    <n v="1.026"/>
    <n v="148.57400000000001"/>
    <x v="8"/>
    <x v="20"/>
  </r>
  <r>
    <x v="0"/>
    <x v="0"/>
    <s v="USD"/>
    <n v="1446346800"/>
    <n v="1443714800"/>
    <b v="0"/>
    <n v="89"/>
    <b v="1"/>
    <s v="photography/photobooks"/>
    <n v="1.7227777777777777"/>
    <n v="174.21299999999999"/>
    <x v="8"/>
    <x v="20"/>
  </r>
  <r>
    <x v="0"/>
    <x v="0"/>
    <s v="USD"/>
    <n v="1476961513"/>
    <n v="1474369513"/>
    <b v="0"/>
    <n v="253"/>
    <b v="1"/>
    <s v="photography/photobooks"/>
    <n v="1.5916819571865444"/>
    <n v="102.86199999999999"/>
    <x v="8"/>
    <x v="20"/>
  </r>
  <r>
    <x v="0"/>
    <x v="12"/>
    <s v="EUR"/>
    <n v="1440515112"/>
    <n v="1437923112"/>
    <b v="0"/>
    <n v="140"/>
    <b v="1"/>
    <s v="photography/photobooks"/>
    <n v="1.0376666666666667"/>
    <n v="111.179"/>
    <x v="8"/>
    <x v="20"/>
  </r>
  <r>
    <x v="0"/>
    <x v="1"/>
    <s v="GBP"/>
    <n v="1480809600"/>
    <n v="1478431488"/>
    <b v="0"/>
    <n v="103"/>
    <b v="1"/>
    <s v="photography/photobooks"/>
    <n v="1.1140954545454547"/>
    <n v="23.795999999999999"/>
    <x v="8"/>
    <x v="20"/>
  </r>
  <r>
    <x v="0"/>
    <x v="5"/>
    <s v="CAD"/>
    <n v="1459483200"/>
    <n v="1456852647"/>
    <b v="0"/>
    <n v="138"/>
    <b v="1"/>
    <s v="photography/photobooks"/>
    <n v="2.80375"/>
    <n v="81.268000000000001"/>
    <x v="8"/>
    <x v="20"/>
  </r>
  <r>
    <x v="0"/>
    <x v="0"/>
    <s v="USD"/>
    <n v="1478754909"/>
    <n v="1476159309"/>
    <b v="0"/>
    <n v="191"/>
    <b v="1"/>
    <s v="photography/photobooks"/>
    <n v="1.1210606060606061"/>
    <n v="116.215"/>
    <x v="8"/>
    <x v="20"/>
  </r>
  <r>
    <x v="1"/>
    <x v="0"/>
    <s v="USD"/>
    <n v="1402060302"/>
    <n v="1396876302"/>
    <b v="0"/>
    <n v="18"/>
    <b v="0"/>
    <s v="music/world music"/>
    <n v="7.0666666666666669E-2"/>
    <n v="58.889000000000003"/>
    <x v="4"/>
    <x v="21"/>
  </r>
  <r>
    <x v="1"/>
    <x v="0"/>
    <s v="USD"/>
    <n v="1382478278"/>
    <n v="1377294278"/>
    <b v="0"/>
    <n v="3"/>
    <b v="0"/>
    <s v="music/world music"/>
    <n v="4.3999999999999997E-2"/>
    <n v="44"/>
    <x v="4"/>
    <x v="21"/>
  </r>
  <r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"/>
    <x v="0"/>
    <s v="USD"/>
    <n v="1407394800"/>
    <n v="1404770616"/>
    <b v="0"/>
    <n v="0"/>
    <b v="0"/>
    <s v="music/world music"/>
    <n v="0"/>
    <n v="0"/>
    <x v="4"/>
    <x v="21"/>
  </r>
  <r>
    <x v="1"/>
    <x v="0"/>
    <s v="USD"/>
    <n v="1317231008"/>
    <n v="1312047008"/>
    <b v="0"/>
    <n v="24"/>
    <b v="0"/>
    <s v="music/world music"/>
    <n v="0.29299999999999998"/>
    <n v="61.042000000000002"/>
    <x v="4"/>
    <x v="21"/>
  </r>
  <r>
    <x v="1"/>
    <x v="0"/>
    <s v="USD"/>
    <n v="1334592000"/>
    <n v="1331982127"/>
    <b v="0"/>
    <n v="1"/>
    <b v="0"/>
    <s v="music/world music"/>
    <n v="9.0909090909090905E-3"/>
    <n v="25"/>
    <x v="4"/>
    <x v="21"/>
  </r>
  <r>
    <x v="1"/>
    <x v="0"/>
    <s v="USD"/>
    <n v="1298589630"/>
    <n v="1295997630"/>
    <b v="0"/>
    <n v="0"/>
    <b v="0"/>
    <s v="music/world music"/>
    <n v="0"/>
    <n v="0"/>
    <x v="4"/>
    <x v="21"/>
  </r>
  <r>
    <x v="1"/>
    <x v="0"/>
    <s v="USD"/>
    <n v="1440723600"/>
    <n v="1436394968"/>
    <b v="0"/>
    <n v="0"/>
    <b v="0"/>
    <s v="music/world music"/>
    <n v="0"/>
    <n v="0"/>
    <x v="4"/>
    <x v="21"/>
  </r>
  <r>
    <x v="1"/>
    <x v="0"/>
    <s v="USD"/>
    <n v="1381090870"/>
    <n v="1377030070"/>
    <b v="0"/>
    <n v="1"/>
    <b v="0"/>
    <s v="music/world music"/>
    <n v="8.0000000000000002E-3"/>
    <n v="40"/>
    <x v="4"/>
    <x v="21"/>
  </r>
  <r>
    <x v="1"/>
    <x v="0"/>
    <s v="USD"/>
    <n v="1329864374"/>
    <n v="1328049974"/>
    <b v="0"/>
    <n v="6"/>
    <b v="0"/>
    <s v="music/world music"/>
    <n v="0.11600000000000001"/>
    <n v="19.332999999999998"/>
    <x v="4"/>
    <x v="21"/>
  </r>
  <r>
    <x v="1"/>
    <x v="1"/>
    <s v="GBP"/>
    <n v="1422903342"/>
    <n v="1420311342"/>
    <b v="0"/>
    <n v="0"/>
    <b v="0"/>
    <s v="music/world music"/>
    <n v="0"/>
    <n v="0"/>
    <x v="4"/>
    <x v="21"/>
  </r>
  <r>
    <x v="1"/>
    <x v="0"/>
    <s v="USD"/>
    <n v="1387077299"/>
    <n v="1383621299"/>
    <b v="0"/>
    <n v="6"/>
    <b v="0"/>
    <s v="music/world music"/>
    <n v="2.787363950092912E-2"/>
    <n v="35"/>
    <x v="4"/>
    <x v="21"/>
  </r>
  <r>
    <x v="1"/>
    <x v="0"/>
    <s v="USD"/>
    <n v="1343491200"/>
    <n v="1342801164"/>
    <b v="0"/>
    <n v="0"/>
    <b v="0"/>
    <s v="music/world music"/>
    <n v="0"/>
    <n v="0"/>
    <x v="4"/>
    <x v="21"/>
  </r>
  <r>
    <x v="1"/>
    <x v="0"/>
    <s v="USD"/>
    <n v="1345790865"/>
    <n v="1344062865"/>
    <b v="0"/>
    <n v="0"/>
    <b v="0"/>
    <s v="music/world music"/>
    <n v="0"/>
    <n v="0"/>
    <x v="4"/>
    <x v="21"/>
  </r>
  <r>
    <x v="1"/>
    <x v="0"/>
    <s v="USD"/>
    <n v="1312641536"/>
    <n v="1310049536"/>
    <b v="0"/>
    <n v="3"/>
    <b v="0"/>
    <s v="music/world music"/>
    <n v="0.17799999999999999"/>
    <n v="59.332999999999998"/>
    <x v="4"/>
    <x v="21"/>
  </r>
  <r>
    <x v="1"/>
    <x v="0"/>
    <s v="USD"/>
    <n v="1325804767"/>
    <n v="1323212767"/>
    <b v="0"/>
    <n v="0"/>
    <b v="0"/>
    <s v="music/world music"/>
    <n v="0"/>
    <n v="0"/>
    <x v="4"/>
    <x v="21"/>
  </r>
  <r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"/>
    <x v="0"/>
    <s v="USD"/>
    <n v="1414994340"/>
    <n v="1413057980"/>
    <b v="0"/>
    <n v="34"/>
    <b v="0"/>
    <s v="music/world music"/>
    <n v="0.50739999999999996"/>
    <n v="74.617999999999995"/>
    <x v="4"/>
    <x v="21"/>
  </r>
  <r>
    <x v="1"/>
    <x v="0"/>
    <s v="USD"/>
    <n v="1315747080"/>
    <n v="1314417502"/>
    <b v="0"/>
    <n v="1"/>
    <b v="0"/>
    <s v="music/world music"/>
    <n v="5.4884742041712408E-3"/>
    <n v="5"/>
    <x v="4"/>
    <x v="21"/>
  </r>
  <r>
    <x v="1"/>
    <x v="0"/>
    <s v="USD"/>
    <n v="1310158800"/>
    <n v="1304888771"/>
    <b v="0"/>
    <n v="38"/>
    <b v="0"/>
    <s v="music/world music"/>
    <n v="0.14091666666666666"/>
    <n v="44.5"/>
    <x v="4"/>
    <x v="21"/>
  </r>
  <r>
    <x v="0"/>
    <x v="0"/>
    <s v="USD"/>
    <n v="1366664400"/>
    <n v="1363981723"/>
    <b v="1"/>
    <n v="45"/>
    <b v="1"/>
    <s v="music/rock"/>
    <n v="1.038"/>
    <n v="46.133000000000003"/>
    <x v="4"/>
    <x v="11"/>
  </r>
  <r>
    <x v="0"/>
    <x v="0"/>
    <s v="USD"/>
    <n v="1402755834"/>
    <n v="1400163834"/>
    <b v="1"/>
    <n v="17"/>
    <b v="1"/>
    <s v="music/rock"/>
    <n v="1.2024999999999999"/>
    <n v="141.471"/>
    <x v="4"/>
    <x v="11"/>
  </r>
  <r>
    <x v="0"/>
    <x v="0"/>
    <s v="USD"/>
    <n v="1323136949"/>
    <n v="1319245349"/>
    <b v="1"/>
    <n v="31"/>
    <b v="1"/>
    <s v="music/rock"/>
    <n v="1.17"/>
    <n v="75.483999999999995"/>
    <x v="4"/>
    <x v="11"/>
  </r>
  <r>
    <x v="0"/>
    <x v="0"/>
    <s v="USD"/>
    <n v="1367823655"/>
    <n v="1365231655"/>
    <b v="1"/>
    <n v="50"/>
    <b v="1"/>
    <s v="music/rock"/>
    <n v="1.2214285714285715"/>
    <n v="85.5"/>
    <x v="4"/>
    <x v="11"/>
  </r>
  <r>
    <x v="0"/>
    <x v="0"/>
    <s v="USD"/>
    <n v="1402642740"/>
    <n v="1399563953"/>
    <b v="1"/>
    <n v="59"/>
    <b v="1"/>
    <s v="music/rock"/>
    <n v="1.5164"/>
    <n v="64.254000000000005"/>
    <x v="4"/>
    <x v="11"/>
  </r>
  <r>
    <x v="0"/>
    <x v="0"/>
    <s v="USD"/>
    <n v="1341683211"/>
    <n v="1339091211"/>
    <b v="1"/>
    <n v="81"/>
    <b v="1"/>
    <s v="music/rock"/>
    <n v="1.0444"/>
    <n v="64.468999999999994"/>
    <x v="4"/>
    <x v="11"/>
  </r>
  <r>
    <x v="0"/>
    <x v="0"/>
    <s v="USD"/>
    <n v="1410017131"/>
    <n v="1406129131"/>
    <b v="1"/>
    <n v="508"/>
    <b v="1"/>
    <s v="music/rock"/>
    <n v="2.0015333333333332"/>
    <n v="118.20099999999999"/>
    <x v="4"/>
    <x v="11"/>
  </r>
  <r>
    <x v="0"/>
    <x v="0"/>
    <s v="USD"/>
    <n v="1316979167"/>
    <n v="1311795167"/>
    <b v="1"/>
    <n v="74"/>
    <b v="1"/>
    <s v="music/rock"/>
    <n v="1.018"/>
    <n v="82.540999999999997"/>
    <x v="4"/>
    <x v="11"/>
  </r>
  <r>
    <x v="0"/>
    <x v="0"/>
    <s v="USD"/>
    <n v="1382658169"/>
    <n v="1380238969"/>
    <b v="1"/>
    <n v="141"/>
    <b v="1"/>
    <s v="music/rock"/>
    <n v="1.3765714285714286"/>
    <n v="34.17"/>
    <x v="4"/>
    <x v="11"/>
  </r>
  <r>
    <x v="0"/>
    <x v="0"/>
    <s v="USD"/>
    <n v="1409770107"/>
    <n v="1407178107"/>
    <b v="1"/>
    <n v="711"/>
    <b v="1"/>
    <s v="music/rock"/>
    <n v="3038.3319999999999"/>
    <n v="42.732999999999997"/>
    <x v="4"/>
    <x v="11"/>
  </r>
  <r>
    <x v="0"/>
    <x v="0"/>
    <s v="USD"/>
    <n v="1293857940"/>
    <n v="1288968886"/>
    <b v="1"/>
    <n v="141"/>
    <b v="1"/>
    <s v="music/rock"/>
    <n v="1.9885074626865671"/>
    <n v="94.489000000000004"/>
    <x v="4"/>
    <x v="11"/>
  </r>
  <r>
    <x v="0"/>
    <x v="0"/>
    <s v="USD"/>
    <n v="1385932652"/>
    <n v="1383337052"/>
    <b v="1"/>
    <n v="109"/>
    <b v="1"/>
    <s v="music/rock"/>
    <n v="2.0236666666666667"/>
    <n v="55.697000000000003"/>
    <x v="4"/>
    <x v="11"/>
  </r>
  <r>
    <x v="0"/>
    <x v="0"/>
    <s v="USD"/>
    <n v="1329084231"/>
    <n v="1326492231"/>
    <b v="1"/>
    <n v="361"/>
    <b v="1"/>
    <s v="music/rock"/>
    <n v="1.1796376666666666"/>
    <n v="98.031000000000006"/>
    <x v="4"/>
    <x v="11"/>
  </r>
  <r>
    <x v="0"/>
    <x v="0"/>
    <s v="USD"/>
    <n v="1301792590"/>
    <n v="1297562590"/>
    <b v="1"/>
    <n v="176"/>
    <b v="1"/>
    <s v="music/rock"/>
    <n v="2.9472727272727273"/>
    <n v="92.102000000000004"/>
    <x v="4"/>
    <x v="11"/>
  </r>
  <r>
    <x v="0"/>
    <x v="0"/>
    <s v="USD"/>
    <n v="1377960012"/>
    <n v="1375368012"/>
    <b v="1"/>
    <n v="670"/>
    <b v="1"/>
    <s v="music/rock"/>
    <n v="2.1314633333333335"/>
    <n v="38.174999999999997"/>
    <x v="4"/>
    <x v="11"/>
  </r>
  <r>
    <x v="0"/>
    <x v="0"/>
    <s v="USD"/>
    <n v="1402286340"/>
    <n v="1399504664"/>
    <b v="1"/>
    <n v="96"/>
    <b v="1"/>
    <s v="music/rock"/>
    <n v="1.0424"/>
    <n v="27.146000000000001"/>
    <x v="4"/>
    <x v="11"/>
  </r>
  <r>
    <x v="0"/>
    <x v="0"/>
    <s v="USD"/>
    <n v="1393445620"/>
    <n v="1390853620"/>
    <b v="1"/>
    <n v="74"/>
    <b v="1"/>
    <s v="music/rock"/>
    <n v="1.1366666666666667"/>
    <n v="50.689"/>
    <x v="4"/>
    <x v="11"/>
  </r>
  <r>
    <x v="0"/>
    <x v="0"/>
    <s v="USD"/>
    <n v="1390983227"/>
    <n v="1388391227"/>
    <b v="1"/>
    <n v="52"/>
    <b v="1"/>
    <s v="music/rock"/>
    <n v="1.0125"/>
    <n v="38.942"/>
    <x v="4"/>
    <x v="11"/>
  </r>
  <r>
    <x v="0"/>
    <x v="5"/>
    <s v="CAD"/>
    <n v="1392574692"/>
    <n v="1389982692"/>
    <b v="1"/>
    <n v="105"/>
    <b v="1"/>
    <s v="music/rock"/>
    <n v="1.2541538461538462"/>
    <n v="77.638000000000005"/>
    <x v="4"/>
    <x v="11"/>
  </r>
  <r>
    <x v="0"/>
    <x v="0"/>
    <s v="USD"/>
    <n v="1396054800"/>
    <n v="1393034470"/>
    <b v="1"/>
    <n v="41"/>
    <b v="1"/>
    <s v="music/rock"/>
    <n v="1.19"/>
    <n v="43.536999999999999"/>
    <x v="4"/>
    <x v="11"/>
  </r>
  <r>
    <x v="0"/>
    <x v="0"/>
    <s v="USD"/>
    <n v="1383062083"/>
    <n v="1380556483"/>
    <b v="1"/>
    <n v="34"/>
    <b v="1"/>
    <s v="music/rock"/>
    <n v="1.6646153846153846"/>
    <n v="31.824000000000002"/>
    <x v="4"/>
    <x v="11"/>
  </r>
  <r>
    <x v="0"/>
    <x v="0"/>
    <s v="USD"/>
    <n v="1291131815"/>
    <n v="1287071015"/>
    <b v="1"/>
    <n v="66"/>
    <b v="1"/>
    <s v="music/rock"/>
    <n v="1.1914771428571429"/>
    <n v="63.183999999999997"/>
    <x v="4"/>
    <x v="11"/>
  </r>
  <r>
    <x v="0"/>
    <x v="0"/>
    <s v="USD"/>
    <n v="1389474145"/>
    <n v="1386882145"/>
    <b v="1"/>
    <n v="50"/>
    <b v="1"/>
    <s v="music/rock"/>
    <n v="1.0047368421052632"/>
    <n v="190.9"/>
    <x v="4"/>
    <x v="11"/>
  </r>
  <r>
    <x v="0"/>
    <x v="0"/>
    <s v="USD"/>
    <n v="1374674558"/>
    <n v="1372082558"/>
    <b v="1"/>
    <n v="159"/>
    <b v="1"/>
    <s v="music/rock"/>
    <n v="1.018"/>
    <n v="140.85499999999999"/>
    <x v="4"/>
    <x v="11"/>
  </r>
  <r>
    <x v="0"/>
    <x v="0"/>
    <s v="USD"/>
    <n v="1379708247"/>
    <n v="1377116247"/>
    <b v="1"/>
    <n v="182"/>
    <b v="1"/>
    <s v="music/rock"/>
    <n v="1.1666666666666667"/>
    <n v="76.923000000000002"/>
    <x v="4"/>
    <x v="11"/>
  </r>
  <r>
    <x v="0"/>
    <x v="0"/>
    <s v="USD"/>
    <n v="1460764800"/>
    <n v="1458157512"/>
    <b v="1"/>
    <n v="206"/>
    <b v="1"/>
    <s v="music/rock"/>
    <n v="1.0864893617021276"/>
    <n v="99.155000000000001"/>
    <x v="4"/>
    <x v="11"/>
  </r>
  <r>
    <x v="0"/>
    <x v="0"/>
    <s v="USD"/>
    <n v="1332704042"/>
    <n v="1327523642"/>
    <b v="1"/>
    <n v="169"/>
    <b v="1"/>
    <s v="music/rock"/>
    <n v="1.1472"/>
    <n v="67.882000000000005"/>
    <x v="4"/>
    <x v="11"/>
  </r>
  <r>
    <x v="0"/>
    <x v="0"/>
    <s v="USD"/>
    <n v="1384363459"/>
    <n v="1381767859"/>
    <b v="1"/>
    <n v="31"/>
    <b v="1"/>
    <s v="music/rock"/>
    <n v="1.018"/>
    <n v="246.29"/>
    <x v="4"/>
    <x v="11"/>
  </r>
  <r>
    <x v="0"/>
    <x v="0"/>
    <s v="USD"/>
    <n v="1276574400"/>
    <n v="1270576379"/>
    <b v="1"/>
    <n v="28"/>
    <b v="1"/>
    <s v="music/rock"/>
    <n v="1.06"/>
    <n v="189.286"/>
    <x v="4"/>
    <x v="11"/>
  </r>
  <r>
    <x v="0"/>
    <x v="5"/>
    <s v="CAD"/>
    <n v="1409506291"/>
    <n v="1406914291"/>
    <b v="1"/>
    <n v="54"/>
    <b v="1"/>
    <s v="music/rock"/>
    <n v="1.0349999999999999"/>
    <n v="76.667000000000002"/>
    <x v="4"/>
    <x v="11"/>
  </r>
  <r>
    <x v="0"/>
    <x v="0"/>
    <s v="USD"/>
    <n v="1346344425"/>
    <n v="1343320425"/>
    <b v="1"/>
    <n v="467"/>
    <b v="1"/>
    <s v="music/rock"/>
    <n v="1.5497535999999998"/>
    <n v="82.962999999999994"/>
    <x v="4"/>
    <x v="11"/>
  </r>
  <r>
    <x v="0"/>
    <x v="0"/>
    <s v="USD"/>
    <n v="1375908587"/>
    <n v="1372884587"/>
    <b v="1"/>
    <n v="389"/>
    <b v="1"/>
    <s v="music/rock"/>
    <n v="1.6214066666666667"/>
    <n v="62.521999999999998"/>
    <x v="4"/>
    <x v="11"/>
  </r>
  <r>
    <x v="0"/>
    <x v="0"/>
    <s v="USD"/>
    <n v="1251777600"/>
    <n v="1247504047"/>
    <b v="1"/>
    <n v="68"/>
    <b v="1"/>
    <s v="music/rock"/>
    <n v="1.0442100000000001"/>
    <n v="46.067999999999998"/>
    <x v="4"/>
    <x v="11"/>
  </r>
  <r>
    <x v="0"/>
    <x v="0"/>
    <s v="USD"/>
    <n v="1346765347"/>
    <n v="1343741347"/>
    <b v="1"/>
    <n v="413"/>
    <b v="1"/>
    <s v="music/rock"/>
    <n v="1.0612433333333333"/>
    <n v="38.543999999999997"/>
    <x v="4"/>
    <x v="11"/>
  </r>
  <r>
    <x v="0"/>
    <x v="0"/>
    <s v="USD"/>
    <n v="1403661600"/>
    <n v="1401196766"/>
    <b v="1"/>
    <n v="190"/>
    <b v="1"/>
    <s v="music/rock"/>
    <n v="1.5493846153846154"/>
    <n v="53.005000000000003"/>
    <x v="4"/>
    <x v="11"/>
  </r>
  <r>
    <x v="0"/>
    <x v="0"/>
    <s v="USD"/>
    <n v="1395624170"/>
    <n v="1392171770"/>
    <b v="1"/>
    <n v="189"/>
    <b v="1"/>
    <s v="music/rock"/>
    <n v="1.1077157238734421"/>
    <n v="73.355000000000004"/>
    <x v="4"/>
    <x v="11"/>
  </r>
  <r>
    <x v="0"/>
    <x v="0"/>
    <s v="USD"/>
    <n v="1299003054"/>
    <n v="1291227054"/>
    <b v="1"/>
    <n v="130"/>
    <b v="1"/>
    <s v="music/rock"/>
    <n v="1.1091186666666666"/>
    <n v="127.97499999999999"/>
    <x v="4"/>
    <x v="11"/>
  </r>
  <r>
    <x v="0"/>
    <x v="0"/>
    <s v="USD"/>
    <n v="1375033836"/>
    <n v="1373305836"/>
    <b v="1"/>
    <n v="74"/>
    <b v="1"/>
    <s v="music/rock"/>
    <n v="1.1071428571428572"/>
    <n v="104.73"/>
    <x v="4"/>
    <x v="11"/>
  </r>
  <r>
    <x v="0"/>
    <x v="0"/>
    <s v="USD"/>
    <n v="1386565140"/>
    <n v="1383909855"/>
    <b v="1"/>
    <n v="274"/>
    <b v="1"/>
    <s v="music/rock"/>
    <n v="1.2361333333333333"/>
    <n v="67.671999999999997"/>
    <x v="4"/>
    <x v="11"/>
  </r>
  <r>
    <x v="0"/>
    <x v="0"/>
    <s v="USD"/>
    <n v="1362974400"/>
    <n v="1360948389"/>
    <b v="1"/>
    <n v="22"/>
    <b v="1"/>
    <s v="music/rock"/>
    <n v="2.1105"/>
    <n v="95.932000000000002"/>
    <x v="4"/>
    <x v="11"/>
  </r>
  <r>
    <x v="0"/>
    <x v="0"/>
    <s v="USD"/>
    <n v="1483203540"/>
    <n v="1481175482"/>
    <b v="0"/>
    <n v="31"/>
    <b v="1"/>
    <s v="theater/plays"/>
    <n v="1.01"/>
    <n v="65.161000000000001"/>
    <x v="1"/>
    <x v="6"/>
  </r>
  <r>
    <x v="0"/>
    <x v="1"/>
    <s v="GBP"/>
    <n v="1434808775"/>
    <n v="1433512775"/>
    <b v="0"/>
    <n v="63"/>
    <b v="1"/>
    <s v="theater/plays"/>
    <n v="1.0165"/>
    <n v="32.270000000000003"/>
    <x v="1"/>
    <x v="6"/>
  </r>
  <r>
    <x v="0"/>
    <x v="1"/>
    <s v="GBP"/>
    <n v="1424181600"/>
    <n v="1423041227"/>
    <b v="0"/>
    <n v="20"/>
    <b v="1"/>
    <s v="theater/plays"/>
    <n v="1.0833333333333333"/>
    <n v="81.25"/>
    <x v="1"/>
    <x v="6"/>
  </r>
  <r>
    <x v="0"/>
    <x v="1"/>
    <s v="GBP"/>
    <n v="1434120856"/>
    <n v="1428936856"/>
    <b v="0"/>
    <n v="25"/>
    <b v="1"/>
    <s v="theater/plays"/>
    <n v="2.42"/>
    <n v="24.2"/>
    <x v="1"/>
    <x v="6"/>
  </r>
  <r>
    <x v="0"/>
    <x v="0"/>
    <s v="USD"/>
    <n v="1470801600"/>
    <n v="1468122163"/>
    <b v="0"/>
    <n v="61"/>
    <b v="1"/>
    <s v="theater/plays"/>
    <n v="1.0044999999999999"/>
    <n v="65.869"/>
    <x v="1"/>
    <x v="6"/>
  </r>
  <r>
    <x v="0"/>
    <x v="0"/>
    <s v="USD"/>
    <n v="1483499645"/>
    <n v="1480907645"/>
    <b v="0"/>
    <n v="52"/>
    <b v="1"/>
    <s v="theater/plays"/>
    <n v="1.2506666666666666"/>
    <n v="36.076999999999998"/>
    <x v="1"/>
    <x v="6"/>
  </r>
  <r>
    <x v="0"/>
    <x v="0"/>
    <s v="USD"/>
    <n v="1429772340"/>
    <n v="1427121931"/>
    <b v="0"/>
    <n v="86"/>
    <b v="1"/>
    <s v="theater/plays"/>
    <n v="1.0857142857142856"/>
    <n v="44.186"/>
    <x v="1"/>
    <x v="6"/>
  </r>
  <r>
    <x v="0"/>
    <x v="0"/>
    <s v="USD"/>
    <n v="1428390000"/>
    <n v="1425224391"/>
    <b v="0"/>
    <n v="42"/>
    <b v="1"/>
    <s v="theater/plays"/>
    <n v="1.4570000000000001"/>
    <n v="104.071"/>
    <x v="1"/>
    <x v="6"/>
  </r>
  <r>
    <x v="0"/>
    <x v="1"/>
    <s v="GBP"/>
    <n v="1444172340"/>
    <n v="1441822828"/>
    <b v="0"/>
    <n v="52"/>
    <b v="1"/>
    <s v="theater/plays"/>
    <n v="1.1000000000000001"/>
    <n v="35.962000000000003"/>
    <x v="1"/>
    <x v="6"/>
  </r>
  <r>
    <x v="0"/>
    <x v="0"/>
    <s v="USD"/>
    <n v="1447523371"/>
    <n v="1444927771"/>
    <b v="0"/>
    <n v="120"/>
    <b v="1"/>
    <s v="theater/plays"/>
    <n v="1.0223333333333333"/>
    <n v="127.792"/>
    <x v="1"/>
    <x v="6"/>
  </r>
  <r>
    <x v="0"/>
    <x v="1"/>
    <s v="GBP"/>
    <n v="1445252400"/>
    <n v="1443696797"/>
    <b v="0"/>
    <n v="22"/>
    <b v="1"/>
    <s v="theater/plays"/>
    <n v="1.22"/>
    <n v="27.727"/>
    <x v="1"/>
    <x v="6"/>
  </r>
  <r>
    <x v="0"/>
    <x v="1"/>
    <s v="GBP"/>
    <n v="1438189200"/>
    <n v="1435585497"/>
    <b v="0"/>
    <n v="64"/>
    <b v="1"/>
    <s v="theater/plays"/>
    <n v="1.0196000000000001"/>
    <n v="39.828000000000003"/>
    <x v="1"/>
    <x v="6"/>
  </r>
  <r>
    <x v="0"/>
    <x v="1"/>
    <s v="GBP"/>
    <n v="1457914373"/>
    <n v="1456189973"/>
    <b v="0"/>
    <n v="23"/>
    <b v="1"/>
    <s v="theater/plays"/>
    <n v="1.411764705882353"/>
    <n v="52.173999999999999"/>
    <x v="1"/>
    <x v="6"/>
  </r>
  <r>
    <x v="0"/>
    <x v="0"/>
    <s v="USD"/>
    <n v="1462125358"/>
    <n v="1459533358"/>
    <b v="0"/>
    <n v="238"/>
    <b v="1"/>
    <s v="theater/plays"/>
    <n v="1.0952500000000001"/>
    <n v="92.037999999999997"/>
    <x v="1"/>
    <x v="6"/>
  </r>
  <r>
    <x v="0"/>
    <x v="1"/>
    <s v="GBP"/>
    <n v="1461860432"/>
    <n v="1459268432"/>
    <b v="0"/>
    <n v="33"/>
    <b v="1"/>
    <s v="theater/plays"/>
    <n v="1.0465"/>
    <n v="63.423999999999999"/>
    <x v="1"/>
    <x v="6"/>
  </r>
  <r>
    <x v="0"/>
    <x v="0"/>
    <s v="USD"/>
    <n v="1436902359"/>
    <n v="1434310359"/>
    <b v="0"/>
    <n v="32"/>
    <b v="1"/>
    <s v="theater/plays"/>
    <n v="1.24"/>
    <n v="135.625"/>
    <x v="1"/>
    <x v="6"/>
  </r>
  <r>
    <x v="0"/>
    <x v="0"/>
    <s v="USD"/>
    <n v="1464807420"/>
    <n v="1461427938"/>
    <b v="0"/>
    <n v="24"/>
    <b v="1"/>
    <s v="theater/plays"/>
    <n v="1.35"/>
    <n v="168.75"/>
    <x v="1"/>
    <x v="6"/>
  </r>
  <r>
    <x v="0"/>
    <x v="0"/>
    <s v="USD"/>
    <n v="1437447600"/>
    <n v="1436551178"/>
    <b v="0"/>
    <n v="29"/>
    <b v="1"/>
    <s v="theater/plays"/>
    <n v="1.0275000000000001"/>
    <n v="70.861999999999995"/>
    <x v="1"/>
    <x v="6"/>
  </r>
  <r>
    <x v="0"/>
    <x v="0"/>
    <s v="USD"/>
    <n v="1480559011"/>
    <n v="1477963411"/>
    <b v="0"/>
    <n v="50"/>
    <b v="1"/>
    <s v="theater/plays"/>
    <n v="1"/>
    <n v="50"/>
    <x v="1"/>
    <x v="6"/>
  </r>
  <r>
    <x v="0"/>
    <x v="1"/>
    <s v="GBP"/>
    <n v="1469962800"/>
    <n v="1468578920"/>
    <b v="0"/>
    <n v="108"/>
    <b v="1"/>
    <s v="theater/plays"/>
    <n v="1.3026085714285716"/>
    <n v="42.213999999999999"/>
    <x v="1"/>
    <x v="6"/>
  </r>
  <r>
    <x v="1"/>
    <x v="1"/>
    <s v="GBP"/>
    <n v="1489376405"/>
    <n v="1484196005"/>
    <b v="0"/>
    <n v="104"/>
    <b v="0"/>
    <s v="technology/wearables"/>
    <n v="0.39627499999999999"/>
    <n v="152.41300000000001"/>
    <x v="2"/>
    <x v="8"/>
  </r>
  <r>
    <x v="1"/>
    <x v="0"/>
    <s v="USD"/>
    <n v="1469122200"/>
    <n v="1466611108"/>
    <b v="0"/>
    <n v="86"/>
    <b v="0"/>
    <s v="technology/wearables"/>
    <n v="0.25976666666666665"/>
    <n v="90.616"/>
    <x v="2"/>
    <x v="8"/>
  </r>
  <r>
    <x v="1"/>
    <x v="0"/>
    <s v="USD"/>
    <n v="1417690734"/>
    <n v="1415098734"/>
    <b v="0"/>
    <n v="356"/>
    <b v="0"/>
    <s v="technology/wearables"/>
    <n v="0.65246363636363636"/>
    <n v="201.60400000000001"/>
    <x v="2"/>
    <x v="8"/>
  </r>
  <r>
    <x v="1"/>
    <x v="0"/>
    <s v="USD"/>
    <n v="1455710679"/>
    <n v="1453118679"/>
    <b v="0"/>
    <n v="45"/>
    <b v="0"/>
    <s v="technology/wearables"/>
    <n v="0.11514000000000001"/>
    <n v="127.93300000000001"/>
    <x v="2"/>
    <x v="8"/>
  </r>
  <r>
    <x v="1"/>
    <x v="0"/>
    <s v="USD"/>
    <n v="1475937812"/>
    <n v="1472481812"/>
    <b v="0"/>
    <n v="38"/>
    <b v="0"/>
    <s v="technology/wearables"/>
    <n v="0.11360000000000001"/>
    <n v="29.895"/>
    <x v="2"/>
    <x v="8"/>
  </r>
  <r>
    <x v="1"/>
    <x v="0"/>
    <s v="USD"/>
    <n v="1444943468"/>
    <n v="1441919468"/>
    <b v="0"/>
    <n v="35"/>
    <b v="0"/>
    <s v="technology/wearables"/>
    <n v="1.1199130434782609"/>
    <n v="367.971"/>
    <x v="2"/>
    <x v="8"/>
  </r>
  <r>
    <x v="1"/>
    <x v="0"/>
    <s v="USD"/>
    <n v="1471622450"/>
    <n v="1467734450"/>
    <b v="0"/>
    <n v="24"/>
    <b v="0"/>
    <s v="technology/wearables"/>
    <n v="0.155"/>
    <n v="129.167"/>
    <x v="2"/>
    <x v="8"/>
  </r>
  <r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"/>
    <x v="0"/>
    <s v="USD"/>
    <n v="1457024514"/>
    <n v="1454432514"/>
    <b v="0"/>
    <n v="122"/>
    <b v="0"/>
    <s v="technology/wearables"/>
    <n v="0.31114999999999998"/>
    <n v="102.01600000000001"/>
    <x v="2"/>
    <x v="8"/>
  </r>
  <r>
    <x v="1"/>
    <x v="0"/>
    <s v="USD"/>
    <n v="1477065860"/>
    <n v="1471881860"/>
    <b v="0"/>
    <n v="11"/>
    <b v="0"/>
    <s v="technology/wearables"/>
    <n v="1.1266666666666666E-2"/>
    <n v="184.364"/>
    <x v="2"/>
    <x v="8"/>
  </r>
  <r>
    <x v="1"/>
    <x v="0"/>
    <s v="USD"/>
    <n v="1446771600"/>
    <n v="1443700648"/>
    <b v="0"/>
    <n v="248"/>
    <b v="0"/>
    <s v="technology/wearables"/>
    <n v="0.40404000000000001"/>
    <n v="162.91900000000001"/>
    <x v="2"/>
    <x v="8"/>
  </r>
  <r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"/>
    <x v="8"/>
    <s v="DKK"/>
    <n v="1469109600"/>
    <n v="1464586746"/>
    <b v="0"/>
    <n v="19"/>
    <b v="0"/>
    <s v="technology/wearables"/>
    <n v="5.7334999999999997E-2"/>
    <n v="603.52599999999995"/>
    <x v="2"/>
    <x v="8"/>
  </r>
  <r>
    <x v="1"/>
    <x v="0"/>
    <s v="USD"/>
    <n v="1420938172"/>
    <n v="1418346172"/>
    <b v="0"/>
    <n v="135"/>
    <b v="0"/>
    <s v="technology/wearables"/>
    <n v="0.15325"/>
    <n v="45.406999999999996"/>
    <x v="2"/>
    <x v="8"/>
  </r>
  <r>
    <x v="1"/>
    <x v="1"/>
    <s v="GBP"/>
    <n v="1405094400"/>
    <n v="1403810965"/>
    <b v="0"/>
    <n v="9"/>
    <b v="0"/>
    <s v="technology/wearables"/>
    <n v="0.15103448275862069"/>
    <n v="97.332999999999998"/>
    <x v="2"/>
    <x v="8"/>
  </r>
  <r>
    <x v="1"/>
    <x v="9"/>
    <s v="EUR"/>
    <n v="1483138800"/>
    <n v="1480610046"/>
    <b v="0"/>
    <n v="3"/>
    <b v="0"/>
    <s v="technology/wearables"/>
    <n v="5.0299999999999997E-3"/>
    <n v="167.667"/>
    <x v="2"/>
    <x v="8"/>
  </r>
  <r>
    <x v="1"/>
    <x v="11"/>
    <s v="SEK"/>
    <n v="1482515937"/>
    <n v="1479923937"/>
    <b v="0"/>
    <n v="7"/>
    <b v="0"/>
    <s v="technology/wearables"/>
    <n v="1.3028138528138528E-2"/>
    <n v="859.85699999999997"/>
    <x v="2"/>
    <x v="8"/>
  </r>
  <r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"/>
    <x v="0"/>
    <s v="USD"/>
    <n v="1461653700"/>
    <n v="1458665146"/>
    <b v="0"/>
    <n v="44"/>
    <b v="0"/>
    <s v="technology/wearables"/>
    <n v="8.8800000000000004E-2"/>
    <n v="30.273"/>
    <x v="2"/>
    <x v="8"/>
  </r>
  <r>
    <x v="1"/>
    <x v="0"/>
    <s v="USD"/>
    <n v="1476371552"/>
    <n v="1473779552"/>
    <b v="0"/>
    <n v="90"/>
    <b v="0"/>
    <s v="technology/wearables"/>
    <n v="9.8400000000000001E-2"/>
    <n v="54.667000000000002"/>
    <x v="2"/>
    <x v="8"/>
  </r>
  <r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"/>
    <x v="0"/>
    <s v="USD"/>
    <n v="1421348428"/>
    <n v="1417460428"/>
    <b v="0"/>
    <n v="11"/>
    <b v="0"/>
    <s v="technology/wearables"/>
    <n v="1.1299999999999999E-2"/>
    <n v="102.727"/>
    <x v="2"/>
    <x v="8"/>
  </r>
  <r>
    <x v="1"/>
    <x v="0"/>
    <s v="USD"/>
    <n v="1432916235"/>
    <n v="1430324235"/>
    <b v="0"/>
    <n v="41"/>
    <b v="0"/>
    <s v="technology/wearables"/>
    <n v="3.5520833333333335E-2"/>
    <n v="41.585000000000001"/>
    <x v="2"/>
    <x v="8"/>
  </r>
  <r>
    <x v="1"/>
    <x v="0"/>
    <s v="USD"/>
    <n v="1476458734"/>
    <n v="1472570734"/>
    <b v="0"/>
    <n v="15"/>
    <b v="0"/>
    <s v="technology/wearables"/>
    <n v="2.3306666666666667E-2"/>
    <n v="116.533"/>
    <x v="2"/>
    <x v="8"/>
  </r>
  <r>
    <x v="1"/>
    <x v="0"/>
    <s v="USD"/>
    <n v="1417501145"/>
    <n v="1414041545"/>
    <b v="0"/>
    <n v="9"/>
    <b v="0"/>
    <s v="technology/wearables"/>
    <n v="8.1600000000000006E-3"/>
    <n v="45.332999999999998"/>
    <x v="2"/>
    <x v="8"/>
  </r>
  <r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"/>
    <x v="0"/>
    <s v="USD"/>
    <n v="1471435554"/>
    <n v="1468843554"/>
    <b v="0"/>
    <n v="34"/>
    <b v="0"/>
    <s v="technology/wearables"/>
    <n v="1.3668E-2"/>
    <n v="100.5"/>
    <x v="2"/>
    <x v="8"/>
  </r>
  <r>
    <x v="1"/>
    <x v="16"/>
    <s v="CHF"/>
    <n v="1485480408"/>
    <n v="1482888408"/>
    <b v="0"/>
    <n v="0"/>
    <b v="0"/>
    <s v="technology/wearables"/>
    <n v="0"/>
    <n v="0"/>
    <x v="2"/>
    <x v="8"/>
  </r>
  <r>
    <x v="1"/>
    <x v="2"/>
    <s v="AUD"/>
    <n v="1405478025"/>
    <n v="1402886025"/>
    <b v="0"/>
    <n v="0"/>
    <b v="0"/>
    <s v="technology/wearables"/>
    <n v="0"/>
    <n v="0"/>
    <x v="2"/>
    <x v="8"/>
  </r>
  <r>
    <x v="1"/>
    <x v="0"/>
    <s v="USD"/>
    <n v="1457721287"/>
    <n v="1455129287"/>
    <b v="0"/>
    <n v="276"/>
    <b v="0"/>
    <s v="technology/wearables"/>
    <n v="0.10754135338345865"/>
    <n v="51.822000000000003"/>
    <x v="2"/>
    <x v="8"/>
  </r>
  <r>
    <x v="1"/>
    <x v="0"/>
    <s v="USD"/>
    <n v="1449354502"/>
    <n v="1446762502"/>
    <b v="0"/>
    <n v="16"/>
    <b v="0"/>
    <s v="technology/wearables"/>
    <n v="0.1976"/>
    <n v="308.75"/>
    <x v="2"/>
    <x v="8"/>
  </r>
  <r>
    <x v="1"/>
    <x v="0"/>
    <s v="USD"/>
    <n v="1418849028"/>
    <n v="1415825028"/>
    <b v="0"/>
    <n v="224"/>
    <b v="0"/>
    <s v="technology/wearables"/>
    <n v="0.84946999999999995"/>
    <n v="379.22800000000001"/>
    <x v="2"/>
    <x v="8"/>
  </r>
  <r>
    <x v="1"/>
    <x v="0"/>
    <s v="USD"/>
    <n v="1488549079"/>
    <n v="1485957079"/>
    <b v="0"/>
    <n v="140"/>
    <b v="0"/>
    <s v="technology/wearables"/>
    <n v="0.49381999999999998"/>
    <n v="176.364"/>
    <x v="2"/>
    <x v="8"/>
  </r>
  <r>
    <x v="1"/>
    <x v="0"/>
    <s v="USD"/>
    <n v="1438543033"/>
    <n v="1435951033"/>
    <b v="0"/>
    <n v="15"/>
    <b v="0"/>
    <s v="technology/wearables"/>
    <n v="3.3033333333333331E-2"/>
    <n v="66.066999999999993"/>
    <x v="2"/>
    <x v="8"/>
  </r>
  <r>
    <x v="1"/>
    <x v="0"/>
    <s v="USD"/>
    <n v="1418056315"/>
    <n v="1414164715"/>
    <b v="0"/>
    <n v="37"/>
    <b v="0"/>
    <s v="technology/wearables"/>
    <n v="6.6339999999999996E-2"/>
    <n v="89.649000000000001"/>
    <x v="2"/>
    <x v="8"/>
  </r>
  <r>
    <x v="1"/>
    <x v="0"/>
    <s v="USD"/>
    <n v="1408112253"/>
    <n v="1405520253"/>
    <b v="0"/>
    <n v="0"/>
    <b v="0"/>
    <s v="technology/wearables"/>
    <n v="0"/>
    <n v="0"/>
    <x v="2"/>
    <x v="8"/>
  </r>
  <r>
    <x v="1"/>
    <x v="1"/>
    <s v="GBP"/>
    <n v="1475333917"/>
    <n v="1472569117"/>
    <b v="0"/>
    <n v="46"/>
    <b v="0"/>
    <s v="technology/wearables"/>
    <n v="0.7036"/>
    <n v="382.39100000000002"/>
    <x v="2"/>
    <x v="8"/>
  </r>
  <r>
    <x v="1"/>
    <x v="0"/>
    <s v="USD"/>
    <n v="1437161739"/>
    <n v="1434569739"/>
    <b v="0"/>
    <n v="1"/>
    <b v="0"/>
    <s v="technology/wearables"/>
    <n v="2E-3"/>
    <n v="100"/>
    <x v="2"/>
    <x v="8"/>
  </r>
  <r>
    <x v="1"/>
    <x v="0"/>
    <s v="USD"/>
    <n v="1471579140"/>
    <n v="1466512683"/>
    <b v="0"/>
    <n v="323"/>
    <b v="0"/>
    <s v="technology/wearables"/>
    <n v="1.02298"/>
    <n v="158.35599999999999"/>
    <x v="2"/>
    <x v="8"/>
  </r>
  <r>
    <x v="0"/>
    <x v="5"/>
    <s v="CAD"/>
    <n v="1467313039"/>
    <n v="1464807439"/>
    <b v="0"/>
    <n v="139"/>
    <b v="1"/>
    <s v="publishing/nonfiction"/>
    <n v="3.7773333333333334"/>
    <n v="40.762999999999998"/>
    <x v="3"/>
    <x v="9"/>
  </r>
  <r>
    <x v="0"/>
    <x v="0"/>
    <s v="USD"/>
    <n v="1405366359"/>
    <n v="1402342359"/>
    <b v="0"/>
    <n v="7"/>
    <b v="1"/>
    <s v="publishing/nonfiction"/>
    <n v="1.25"/>
    <n v="53.570999999999998"/>
    <x v="3"/>
    <x v="9"/>
  </r>
  <r>
    <x v="0"/>
    <x v="0"/>
    <s v="USD"/>
    <n v="1372297751"/>
    <n v="1369705751"/>
    <b v="0"/>
    <n v="149"/>
    <b v="1"/>
    <s v="publishing/nonfiction"/>
    <n v="1.473265306122449"/>
    <n v="48.45"/>
    <x v="3"/>
    <x v="9"/>
  </r>
  <r>
    <x v="0"/>
    <x v="0"/>
    <s v="USD"/>
    <n v="1425741525"/>
    <n v="1423149525"/>
    <b v="0"/>
    <n v="31"/>
    <b v="1"/>
    <s v="publishing/nonfiction"/>
    <n v="1.022"/>
    <n v="82.418999999999997"/>
    <x v="3"/>
    <x v="9"/>
  </r>
  <r>
    <x v="0"/>
    <x v="0"/>
    <s v="USD"/>
    <n v="1418904533"/>
    <n v="1416485333"/>
    <b v="0"/>
    <n v="26"/>
    <b v="1"/>
    <s v="publishing/nonfiction"/>
    <n v="1.018723404255319"/>
    <n v="230.19200000000001"/>
    <x v="3"/>
    <x v="9"/>
  </r>
  <r>
    <x v="0"/>
    <x v="5"/>
    <s v="CAD"/>
    <n v="1450249140"/>
    <n v="1447055935"/>
    <b v="0"/>
    <n v="172"/>
    <b v="1"/>
    <s v="publishing/nonfiction"/>
    <n v="2.0419999999999998"/>
    <n v="59.36"/>
    <x v="3"/>
    <x v="9"/>
  </r>
  <r>
    <x v="0"/>
    <x v="0"/>
    <s v="USD"/>
    <n v="1451089134"/>
    <n v="1448497134"/>
    <b v="0"/>
    <n v="78"/>
    <b v="1"/>
    <s v="publishing/nonfiction"/>
    <n v="1.0405"/>
    <n v="66.698999999999998"/>
    <x v="3"/>
    <x v="9"/>
  </r>
  <r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0"/>
    <x v="0"/>
    <s v="USD"/>
    <n v="1441425540"/>
    <n v="1436968366"/>
    <b v="0"/>
    <n v="227"/>
    <b v="1"/>
    <s v="publishing/nonfiction"/>
    <n v="1.3613999999999999"/>
    <n v="59.973999999999997"/>
    <x v="3"/>
    <x v="9"/>
  </r>
  <r>
    <x v="0"/>
    <x v="0"/>
    <s v="USD"/>
    <n v="1362960000"/>
    <n v="1359946188"/>
    <b v="0"/>
    <n v="42"/>
    <b v="1"/>
    <s v="publishing/nonfiction"/>
    <n v="1.3360000000000001"/>
    <n v="31.81"/>
    <x v="3"/>
    <x v="9"/>
  </r>
  <r>
    <x v="0"/>
    <x v="1"/>
    <s v="GBP"/>
    <n v="1465672979"/>
    <n v="1463080979"/>
    <b v="0"/>
    <n v="64"/>
    <b v="1"/>
    <s v="publishing/nonfiction"/>
    <n v="1.3025"/>
    <n v="24.422000000000001"/>
    <x v="3"/>
    <x v="9"/>
  </r>
  <r>
    <x v="0"/>
    <x v="1"/>
    <s v="GBP"/>
    <n v="1354269600"/>
    <n v="1351663605"/>
    <b v="0"/>
    <n v="121"/>
    <b v="1"/>
    <s v="publishing/nonfiction"/>
    <n v="1.2267999999999999"/>
    <n v="25.347000000000001"/>
    <x v="3"/>
    <x v="9"/>
  </r>
  <r>
    <x v="0"/>
    <x v="0"/>
    <s v="USD"/>
    <n v="1372985760"/>
    <n v="1370393760"/>
    <b v="0"/>
    <n v="87"/>
    <b v="1"/>
    <s v="publishing/nonfiction"/>
    <n v="1.8281058823529412"/>
    <n v="71.442999999999998"/>
    <x v="3"/>
    <x v="9"/>
  </r>
  <r>
    <x v="0"/>
    <x v="0"/>
    <s v="USD"/>
    <n v="1362117540"/>
    <n v="1359587137"/>
    <b v="0"/>
    <n v="65"/>
    <b v="1"/>
    <s v="publishing/nonfiction"/>
    <n v="1.2529999999999999"/>
    <n v="38.554000000000002"/>
    <x v="3"/>
    <x v="9"/>
  </r>
  <r>
    <x v="0"/>
    <x v="0"/>
    <s v="USD"/>
    <n v="1309009323"/>
    <n v="1306417323"/>
    <b v="0"/>
    <n v="49"/>
    <b v="1"/>
    <s v="publishing/nonfiction"/>
    <n v="1.1166666666666667"/>
    <n v="68.367000000000004"/>
    <x v="3"/>
    <x v="9"/>
  </r>
  <r>
    <x v="0"/>
    <x v="0"/>
    <s v="USD"/>
    <n v="1309980790"/>
    <n v="1304623990"/>
    <b v="0"/>
    <n v="19"/>
    <b v="1"/>
    <s v="publishing/nonfiction"/>
    <n v="1.1575757575757575"/>
    <n v="40.210999999999999"/>
    <x v="3"/>
    <x v="9"/>
  </r>
  <r>
    <x v="0"/>
    <x v="0"/>
    <s v="USD"/>
    <n v="1343943420"/>
    <n v="1341524220"/>
    <b v="0"/>
    <n v="81"/>
    <b v="1"/>
    <s v="publishing/nonfiction"/>
    <n v="1.732"/>
    <n v="32.073999999999998"/>
    <x v="3"/>
    <x v="9"/>
  </r>
  <r>
    <x v="0"/>
    <x v="1"/>
    <s v="GBP"/>
    <n v="1403370772"/>
    <n v="1400778772"/>
    <b v="0"/>
    <n v="264"/>
    <b v="1"/>
    <s v="publishing/nonfiction"/>
    <n v="1.2598333333333334"/>
    <n v="28.632999999999999"/>
    <x v="3"/>
    <x v="9"/>
  </r>
  <r>
    <x v="0"/>
    <x v="0"/>
    <s v="USD"/>
    <n v="1378592731"/>
    <n v="1373408731"/>
    <b v="0"/>
    <n v="25"/>
    <b v="1"/>
    <s v="publishing/nonfiction"/>
    <n v="1.091"/>
    <n v="43.64"/>
    <x v="3"/>
    <x v="9"/>
  </r>
  <r>
    <x v="0"/>
    <x v="0"/>
    <s v="USD"/>
    <n v="1455523140"/>
    <n v="1453925727"/>
    <b v="0"/>
    <n v="5"/>
    <b v="1"/>
    <s v="publishing/nonfiction"/>
    <n v="1"/>
    <n v="40"/>
    <x v="3"/>
    <x v="9"/>
  </r>
  <r>
    <x v="0"/>
    <x v="8"/>
    <s v="DKK"/>
    <n v="1420648906"/>
    <n v="1415464906"/>
    <b v="0"/>
    <n v="144"/>
    <b v="1"/>
    <s v="music/rock"/>
    <n v="1.1864285714285714"/>
    <n v="346.04199999999997"/>
    <x v="4"/>
    <x v="11"/>
  </r>
  <r>
    <x v="0"/>
    <x v="0"/>
    <s v="USD"/>
    <n v="1426523752"/>
    <n v="1423935352"/>
    <b v="0"/>
    <n v="92"/>
    <b v="1"/>
    <s v="music/rock"/>
    <n v="1.0026666666666666"/>
    <n v="81.739000000000004"/>
    <x v="4"/>
    <x v="11"/>
  </r>
  <r>
    <x v="0"/>
    <x v="0"/>
    <s v="USD"/>
    <n v="1417049663"/>
    <n v="1413158063"/>
    <b v="0"/>
    <n v="147"/>
    <b v="1"/>
    <s v="music/rock"/>
    <n v="1.2648920000000001"/>
    <n v="64.534999999999997"/>
    <x v="4"/>
    <x v="11"/>
  </r>
  <r>
    <x v="0"/>
    <x v="0"/>
    <s v="USD"/>
    <n v="1447463050"/>
    <n v="1444867450"/>
    <b v="0"/>
    <n v="90"/>
    <b v="1"/>
    <s v="music/rock"/>
    <n v="1.1426000000000001"/>
    <n v="63.478000000000002"/>
    <x v="4"/>
    <x v="11"/>
  </r>
  <r>
    <x v="0"/>
    <x v="0"/>
    <s v="USD"/>
    <n v="1434342894"/>
    <n v="1432269294"/>
    <b v="0"/>
    <n v="87"/>
    <b v="1"/>
    <s v="music/rock"/>
    <n v="1.107"/>
    <n v="63.621000000000002"/>
    <x v="4"/>
    <x v="11"/>
  </r>
  <r>
    <x v="0"/>
    <x v="0"/>
    <s v="USD"/>
    <n v="1397225746"/>
    <n v="1394633746"/>
    <b v="0"/>
    <n v="406"/>
    <b v="1"/>
    <s v="music/rock"/>
    <n v="1.0534805315203954"/>
    <n v="83.966999999999999"/>
    <x v="4"/>
    <x v="11"/>
  </r>
  <r>
    <x v="0"/>
    <x v="0"/>
    <s v="USD"/>
    <n v="1381881890"/>
    <n v="1380585890"/>
    <b v="0"/>
    <n v="20"/>
    <b v="1"/>
    <s v="music/rock"/>
    <n v="1.0366666666666666"/>
    <n v="77.75"/>
    <x v="4"/>
    <x v="11"/>
  </r>
  <r>
    <x v="0"/>
    <x v="0"/>
    <s v="USD"/>
    <n v="1431022342"/>
    <n v="1428430342"/>
    <b v="0"/>
    <n v="70"/>
    <b v="1"/>
    <s v="music/rock"/>
    <n v="1.0708672667523933"/>
    <n v="107.071"/>
    <x v="4"/>
    <x v="11"/>
  </r>
  <r>
    <x v="0"/>
    <x v="0"/>
    <s v="USD"/>
    <n v="1342115132"/>
    <n v="1339523132"/>
    <b v="0"/>
    <n v="16"/>
    <b v="1"/>
    <s v="music/rock"/>
    <n v="1.24"/>
    <n v="38.75"/>
    <x v="4"/>
    <x v="11"/>
  </r>
  <r>
    <x v="0"/>
    <x v="0"/>
    <s v="USD"/>
    <n v="1483138233"/>
    <n v="1480546233"/>
    <b v="0"/>
    <n v="52"/>
    <b v="1"/>
    <s v="music/rock"/>
    <n v="1.0501"/>
    <n v="201.94200000000001"/>
    <x v="4"/>
    <x v="11"/>
  </r>
  <r>
    <x v="0"/>
    <x v="0"/>
    <s v="USD"/>
    <n v="1458874388"/>
    <n v="1456285988"/>
    <b v="0"/>
    <n v="66"/>
    <b v="1"/>
    <s v="music/rock"/>
    <n v="1.8946666666666667"/>
    <n v="43.061"/>
    <x v="4"/>
    <x v="11"/>
  </r>
  <r>
    <x v="0"/>
    <x v="6"/>
    <s v="EUR"/>
    <n v="1484444119"/>
    <n v="1481852119"/>
    <b v="0"/>
    <n v="109"/>
    <b v="1"/>
    <s v="music/rock"/>
    <n v="1.7132499999999999"/>
    <n v="62.872"/>
    <x v="4"/>
    <x v="11"/>
  </r>
  <r>
    <x v="0"/>
    <x v="1"/>
    <s v="GBP"/>
    <n v="1480784606"/>
    <n v="1478189006"/>
    <b v="0"/>
    <n v="168"/>
    <b v="1"/>
    <s v="music/rock"/>
    <n v="2.5248648648648651"/>
    <n v="55.606999999999999"/>
    <x v="4"/>
    <x v="11"/>
  </r>
  <r>
    <x v="0"/>
    <x v="0"/>
    <s v="USD"/>
    <n v="1486095060"/>
    <n v="1484198170"/>
    <b v="0"/>
    <n v="31"/>
    <b v="1"/>
    <s v="music/rock"/>
    <n v="1.1615384615384616"/>
    <n v="48.71"/>
    <x v="4"/>
    <x v="11"/>
  </r>
  <r>
    <x v="0"/>
    <x v="1"/>
    <s v="GBP"/>
    <n v="1470075210"/>
    <n v="1468779210"/>
    <b v="0"/>
    <n v="133"/>
    <b v="1"/>
    <s v="music/rock"/>
    <n v="2.0335000000000001"/>
    <n v="30.579000000000001"/>
    <x v="4"/>
    <x v="11"/>
  </r>
  <r>
    <x v="0"/>
    <x v="0"/>
    <s v="USD"/>
    <n v="1433504876"/>
    <n v="1430912876"/>
    <b v="0"/>
    <n v="151"/>
    <b v="1"/>
    <s v="music/rock"/>
    <n v="1.1160000000000001"/>
    <n v="73.906999999999996"/>
    <x v="4"/>
    <x v="11"/>
  </r>
  <r>
    <x v="0"/>
    <x v="0"/>
    <s v="USD"/>
    <n v="1433815200"/>
    <n v="1431886706"/>
    <b v="0"/>
    <n v="5"/>
    <b v="1"/>
    <s v="music/rock"/>
    <n v="4.24"/>
    <n v="21.2"/>
    <x v="4"/>
    <x v="11"/>
  </r>
  <r>
    <x v="0"/>
    <x v="0"/>
    <s v="USD"/>
    <n v="1482988125"/>
    <n v="1480396125"/>
    <b v="0"/>
    <n v="73"/>
    <b v="1"/>
    <s v="music/rock"/>
    <n v="1.071"/>
    <n v="73.355999999999995"/>
    <x v="4"/>
    <x v="11"/>
  </r>
  <r>
    <x v="0"/>
    <x v="0"/>
    <s v="USD"/>
    <n v="1367867536"/>
    <n v="1365275536"/>
    <b v="0"/>
    <n v="148"/>
    <b v="1"/>
    <s v="music/rock"/>
    <n v="1.043625"/>
    <n v="56.411999999999999"/>
    <x v="4"/>
    <x v="11"/>
  </r>
  <r>
    <x v="0"/>
    <x v="5"/>
    <s v="CAD"/>
    <n v="1482457678"/>
    <n v="1480729678"/>
    <b v="0"/>
    <n v="93"/>
    <b v="1"/>
    <s v="music/rock"/>
    <n v="2.124090909090909"/>
    <n v="50.247"/>
    <x v="4"/>
    <x v="11"/>
  </r>
  <r>
    <x v="0"/>
    <x v="0"/>
    <s v="USD"/>
    <n v="1436117922"/>
    <n v="1433525922"/>
    <b v="0"/>
    <n v="63"/>
    <b v="1"/>
    <s v="music/rock"/>
    <n v="1.2408571428571429"/>
    <n v="68.936999999999998"/>
    <x v="4"/>
    <x v="11"/>
  </r>
  <r>
    <x v="0"/>
    <x v="12"/>
    <s v="EUR"/>
    <n v="1461931860"/>
    <n v="1457109121"/>
    <b v="0"/>
    <n v="134"/>
    <b v="1"/>
    <s v="music/rock"/>
    <n v="1.10406125"/>
    <n v="65.914000000000001"/>
    <x v="4"/>
    <x v="11"/>
  </r>
  <r>
    <x v="0"/>
    <x v="0"/>
    <s v="USD"/>
    <n v="1438183889"/>
    <n v="1435591889"/>
    <b v="0"/>
    <n v="14"/>
    <b v="1"/>
    <s v="music/rock"/>
    <n v="2.1875"/>
    <n v="62.5"/>
    <x v="4"/>
    <x v="11"/>
  </r>
  <r>
    <x v="0"/>
    <x v="0"/>
    <s v="USD"/>
    <n v="1433305800"/>
    <n v="1430604395"/>
    <b v="0"/>
    <n v="78"/>
    <b v="1"/>
    <s v="music/rock"/>
    <n v="1.36625"/>
    <n v="70.063999999999993"/>
    <x v="4"/>
    <x v="11"/>
  </r>
  <r>
    <x v="0"/>
    <x v="0"/>
    <s v="USD"/>
    <n v="1476720840"/>
    <n v="1474469117"/>
    <b v="0"/>
    <n v="112"/>
    <b v="1"/>
    <s v="music/rock"/>
    <n v="1.348074"/>
    <n v="60.182000000000002"/>
    <x v="4"/>
    <x v="11"/>
  </r>
  <r>
    <x v="0"/>
    <x v="1"/>
    <s v="GBP"/>
    <n v="1471087957"/>
    <n v="1468495957"/>
    <b v="0"/>
    <n v="34"/>
    <b v="1"/>
    <s v="music/rock"/>
    <n v="1.454"/>
    <n v="21.382000000000001"/>
    <x v="4"/>
    <x v="11"/>
  </r>
  <r>
    <x v="0"/>
    <x v="0"/>
    <s v="USD"/>
    <n v="1430154720"/>
    <n v="1427224606"/>
    <b v="0"/>
    <n v="19"/>
    <b v="1"/>
    <s v="music/rock"/>
    <n v="1.0910714285714285"/>
    <n v="160.78899999999999"/>
    <x v="4"/>
    <x v="11"/>
  </r>
  <r>
    <x v="0"/>
    <x v="0"/>
    <s v="USD"/>
    <n v="1440219540"/>
    <n v="1436369818"/>
    <b v="0"/>
    <n v="13"/>
    <b v="1"/>
    <s v="music/rock"/>
    <n v="1.1020000000000001"/>
    <n v="42.384999999999998"/>
    <x v="4"/>
    <x v="11"/>
  </r>
  <r>
    <x v="0"/>
    <x v="0"/>
    <s v="USD"/>
    <n v="1456976586"/>
    <n v="1454298186"/>
    <b v="0"/>
    <n v="104"/>
    <b v="1"/>
    <s v="music/rock"/>
    <n v="1.1364000000000001"/>
    <n v="27.317"/>
    <x v="4"/>
    <x v="11"/>
  </r>
  <r>
    <x v="0"/>
    <x v="0"/>
    <s v="USD"/>
    <n v="1470068523"/>
    <n v="1467476523"/>
    <b v="0"/>
    <n v="52"/>
    <b v="1"/>
    <s v="music/rock"/>
    <n v="1.0235000000000001"/>
    <n v="196.827"/>
    <x v="4"/>
    <x v="11"/>
  </r>
  <r>
    <x v="0"/>
    <x v="0"/>
    <s v="USD"/>
    <n v="1488337200"/>
    <n v="1484623726"/>
    <b v="0"/>
    <n v="17"/>
    <b v="1"/>
    <s v="music/rock"/>
    <n v="1.2213333333333334"/>
    <n v="53.881999999999998"/>
    <x v="4"/>
    <x v="11"/>
  </r>
  <r>
    <x v="0"/>
    <x v="0"/>
    <s v="USD"/>
    <n v="1484430481"/>
    <n v="1481838481"/>
    <b v="0"/>
    <n v="82"/>
    <b v="1"/>
    <s v="music/rock"/>
    <n v="1.1188571428571428"/>
    <n v="47.756"/>
    <x v="4"/>
    <x v="11"/>
  </r>
  <r>
    <x v="0"/>
    <x v="0"/>
    <s v="USD"/>
    <n v="1423871882"/>
    <n v="1421279882"/>
    <b v="0"/>
    <n v="73"/>
    <b v="1"/>
    <s v="music/rock"/>
    <n v="1.073"/>
    <n v="88.191999999999993"/>
    <x v="4"/>
    <x v="11"/>
  </r>
  <r>
    <x v="0"/>
    <x v="0"/>
    <s v="USD"/>
    <n v="1477603140"/>
    <n v="1475013710"/>
    <b v="0"/>
    <n v="158"/>
    <b v="1"/>
    <s v="music/rock"/>
    <n v="1.1385000000000001"/>
    <n v="72.057000000000002"/>
    <x v="4"/>
    <x v="11"/>
  </r>
  <r>
    <x v="0"/>
    <x v="0"/>
    <s v="USD"/>
    <n v="1467752334"/>
    <n v="1465160334"/>
    <b v="0"/>
    <n v="65"/>
    <b v="1"/>
    <s v="music/rock"/>
    <n v="1.0968181818181819"/>
    <n v="74.245999999999995"/>
    <x v="4"/>
    <x v="11"/>
  </r>
  <r>
    <x v="0"/>
    <x v="0"/>
    <s v="USD"/>
    <n v="1412640373"/>
    <n v="1410048373"/>
    <b v="0"/>
    <n v="184"/>
    <b v="1"/>
    <s v="music/rock"/>
    <n v="1.2614444444444444"/>
    <n v="61.701000000000001"/>
    <x v="4"/>
    <x v="11"/>
  </r>
  <r>
    <x v="0"/>
    <x v="1"/>
    <s v="GBP"/>
    <n v="1465709400"/>
    <n v="1462695073"/>
    <b v="0"/>
    <n v="34"/>
    <b v="1"/>
    <s v="music/rock"/>
    <n v="1.6742857142857144"/>
    <n v="17.234999999999999"/>
    <x v="4"/>
    <x v="11"/>
  </r>
  <r>
    <x v="0"/>
    <x v="0"/>
    <s v="USD"/>
    <n v="1369612474"/>
    <n v="1367798074"/>
    <b v="0"/>
    <n v="240"/>
    <b v="1"/>
    <s v="music/rock"/>
    <n v="4.9652000000000003"/>
    <n v="51.720999999999997"/>
    <x v="4"/>
    <x v="11"/>
  </r>
  <r>
    <x v="0"/>
    <x v="1"/>
    <s v="GBP"/>
    <n v="1430439411"/>
    <n v="1425259011"/>
    <b v="0"/>
    <n v="113"/>
    <b v="1"/>
    <s v="music/rock"/>
    <n v="1.0915999999999999"/>
    <n v="24.15"/>
    <x v="4"/>
    <x v="11"/>
  </r>
  <r>
    <x v="0"/>
    <x v="0"/>
    <s v="USD"/>
    <n v="1374802235"/>
    <n v="1372210235"/>
    <b v="0"/>
    <n v="66"/>
    <b v="1"/>
    <s v="music/rock"/>
    <n v="1.0257499999999999"/>
    <n v="62.167000000000002"/>
    <x v="4"/>
    <x v="11"/>
  </r>
  <r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2"/>
    <x v="0"/>
    <s v="USD"/>
    <n v="1417195201"/>
    <n v="1414599601"/>
    <b v="1"/>
    <n v="17"/>
    <b v="0"/>
    <s v="publishing/translations"/>
    <n v="4.1999999999999997E-3"/>
    <n v="6.1760000000000002"/>
    <x v="3"/>
    <x v="22"/>
  </r>
  <r>
    <x v="2"/>
    <x v="13"/>
    <s v="EUR"/>
    <n v="1449914400"/>
    <n v="1445336607"/>
    <b v="0"/>
    <n v="3"/>
    <b v="0"/>
    <s v="publishing/translations"/>
    <n v="1.25E-3"/>
    <n v="5"/>
    <x v="3"/>
    <x v="22"/>
  </r>
  <r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2"/>
    <x v="0"/>
    <s v="USD"/>
    <n v="1420085535"/>
    <n v="1414897935"/>
    <b v="0"/>
    <n v="0"/>
    <b v="0"/>
    <s v="publishing/translations"/>
    <n v="0"/>
    <n v="0"/>
    <x v="3"/>
    <x v="22"/>
  </r>
  <r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2"/>
    <x v="1"/>
    <s v="GBP"/>
    <n v="1423185900"/>
    <n v="1420766700"/>
    <b v="0"/>
    <n v="3"/>
    <b v="0"/>
    <s v="publishing/translations"/>
    <n v="2.3333333333333335E-3"/>
    <n v="2.3330000000000002"/>
    <x v="3"/>
    <x v="22"/>
  </r>
  <r>
    <x v="2"/>
    <x v="0"/>
    <s v="USD"/>
    <n v="1417656699"/>
    <n v="1415064699"/>
    <b v="0"/>
    <n v="13"/>
    <b v="0"/>
    <s v="publishing/translations"/>
    <n v="4.5714285714285714E-2"/>
    <n v="24.614999999999998"/>
    <x v="3"/>
    <x v="22"/>
  </r>
  <r>
    <x v="2"/>
    <x v="13"/>
    <s v="EUR"/>
    <n v="1455964170"/>
    <n v="1450780170"/>
    <b v="0"/>
    <n v="1"/>
    <b v="0"/>
    <s v="publishing/translations"/>
    <n v="0.05"/>
    <n v="100"/>
    <x v="3"/>
    <x v="22"/>
  </r>
  <r>
    <x v="2"/>
    <x v="0"/>
    <s v="USD"/>
    <n v="1483423467"/>
    <n v="1480831467"/>
    <b v="0"/>
    <n v="1"/>
    <b v="0"/>
    <s v="publishing/translations"/>
    <n v="2E-3"/>
    <n v="1"/>
    <x v="3"/>
    <x v="22"/>
  </r>
  <r>
    <x v="2"/>
    <x v="0"/>
    <s v="USD"/>
    <n v="1439741591"/>
    <n v="1436285591"/>
    <b v="0"/>
    <n v="9"/>
    <b v="0"/>
    <s v="publishing/translations"/>
    <n v="0.18181818181818182"/>
    <n v="88.888999999999996"/>
    <x v="3"/>
    <x v="22"/>
  </r>
  <r>
    <x v="2"/>
    <x v="0"/>
    <s v="USD"/>
    <n v="1448147619"/>
    <n v="1445552019"/>
    <b v="0"/>
    <n v="0"/>
    <b v="0"/>
    <s v="publishing/translations"/>
    <n v="0"/>
    <n v="0"/>
    <x v="3"/>
    <x v="22"/>
  </r>
  <r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2"/>
    <x v="3"/>
    <s v="EUR"/>
    <n v="1456397834"/>
    <n v="1453805834"/>
    <b v="0"/>
    <n v="1"/>
    <b v="0"/>
    <s v="publishing/translations"/>
    <n v="2E-3"/>
    <n v="6"/>
    <x v="3"/>
    <x v="22"/>
  </r>
  <r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2"/>
    <x v="11"/>
    <s v="SEK"/>
    <n v="1423432709"/>
    <n v="1420840709"/>
    <b v="0"/>
    <n v="2"/>
    <b v="0"/>
    <s v="publishing/translations"/>
    <n v="1E-3"/>
    <n v="100"/>
    <x v="3"/>
    <x v="22"/>
  </r>
  <r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2"/>
    <x v="0"/>
    <s v="USD"/>
    <n v="1479233602"/>
    <n v="1478106802"/>
    <b v="0"/>
    <n v="14"/>
    <b v="0"/>
    <s v="publishing/translations"/>
    <n v="0.2036"/>
    <n v="109.071"/>
    <x v="3"/>
    <x v="22"/>
  </r>
  <r>
    <x v="2"/>
    <x v="0"/>
    <s v="USD"/>
    <n v="1430276959"/>
    <n v="1427684959"/>
    <b v="0"/>
    <n v="0"/>
    <b v="0"/>
    <s v="publishing/translations"/>
    <n v="0"/>
    <n v="0"/>
    <x v="3"/>
    <x v="22"/>
  </r>
  <r>
    <x v="2"/>
    <x v="12"/>
    <s v="EUR"/>
    <n v="1440408120"/>
    <n v="1435224120"/>
    <b v="0"/>
    <n v="0"/>
    <b v="0"/>
    <s v="publishing/translations"/>
    <n v="0"/>
    <n v="0"/>
    <x v="3"/>
    <x v="22"/>
  </r>
  <r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2"/>
    <x v="0"/>
    <s v="USD"/>
    <n v="1428629242"/>
    <n v="1426037242"/>
    <b v="0"/>
    <n v="0"/>
    <b v="0"/>
    <s v="publishing/translations"/>
    <n v="0"/>
    <n v="0"/>
    <x v="3"/>
    <x v="22"/>
  </r>
  <r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2"/>
    <x v="0"/>
    <s v="USD"/>
    <n v="1448517816"/>
    <n v="1445922216"/>
    <b v="0"/>
    <n v="47"/>
    <b v="0"/>
    <s v="publishing/translations"/>
    <n v="0.31947058823529412"/>
    <n v="115.553"/>
    <x v="3"/>
    <x v="22"/>
  </r>
  <r>
    <x v="2"/>
    <x v="0"/>
    <s v="USD"/>
    <n v="1437417828"/>
    <n v="1434825828"/>
    <b v="0"/>
    <n v="0"/>
    <b v="0"/>
    <s v="publishing/translations"/>
    <n v="0"/>
    <n v="0"/>
    <x v="3"/>
    <x v="22"/>
  </r>
  <r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2"/>
    <x v="8"/>
    <s v="DKK"/>
    <n v="1433775600"/>
    <n v="1431973478"/>
    <b v="0"/>
    <n v="11"/>
    <b v="0"/>
    <s v="publishing/translations"/>
    <n v="9.987804878048781E-2"/>
    <n v="744.54499999999996"/>
    <x v="3"/>
    <x v="22"/>
  </r>
  <r>
    <x v="2"/>
    <x v="13"/>
    <s v="EUR"/>
    <n v="1444589020"/>
    <n v="1441997020"/>
    <b v="0"/>
    <n v="2"/>
    <b v="0"/>
    <s v="publishing/translations"/>
    <n v="1E-3"/>
    <n v="7.5"/>
    <x v="3"/>
    <x v="22"/>
  </r>
  <r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2"/>
    <x v="0"/>
    <s v="USD"/>
    <n v="1405227540"/>
    <n v="1402058739"/>
    <b v="0"/>
    <n v="22"/>
    <b v="0"/>
    <s v="publishing/translations"/>
    <n v="0.26900000000000002"/>
    <n v="36.682000000000002"/>
    <x v="3"/>
    <x v="22"/>
  </r>
  <r>
    <x v="2"/>
    <x v="8"/>
    <s v="DKK"/>
    <n v="1461765300"/>
    <n v="1459198499"/>
    <b v="0"/>
    <n v="8"/>
    <b v="0"/>
    <s v="publishing/translations"/>
    <n v="0.03"/>
    <n v="75"/>
    <x v="3"/>
    <x v="22"/>
  </r>
  <r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2"/>
    <x v="1"/>
    <s v="GBP"/>
    <n v="1441995769"/>
    <n v="1436811769"/>
    <b v="0"/>
    <n v="3"/>
    <b v="0"/>
    <s v="publishing/translations"/>
    <n v="1.1222222222222222E-2"/>
    <n v="673.33299999999997"/>
    <x v="3"/>
    <x v="22"/>
  </r>
  <r>
    <x v="2"/>
    <x v="0"/>
    <s v="USD"/>
    <n v="1464190158"/>
    <n v="1461598158"/>
    <b v="0"/>
    <n v="0"/>
    <b v="0"/>
    <s v="publishing/translations"/>
    <n v="0"/>
    <n v="0"/>
    <x v="3"/>
    <x v="22"/>
  </r>
  <r>
    <x v="2"/>
    <x v="6"/>
    <s v="EUR"/>
    <n v="1483395209"/>
    <n v="1480803209"/>
    <b v="0"/>
    <n v="0"/>
    <b v="0"/>
    <s v="publishing/translations"/>
    <n v="0"/>
    <n v="0"/>
    <x v="3"/>
    <x v="22"/>
  </r>
  <r>
    <x v="2"/>
    <x v="12"/>
    <s v="EUR"/>
    <n v="1442091462"/>
    <n v="1436907462"/>
    <b v="0"/>
    <n v="0"/>
    <b v="0"/>
    <s v="publishing/translations"/>
    <n v="0"/>
    <n v="0"/>
    <x v="3"/>
    <x v="22"/>
  </r>
  <r>
    <x v="2"/>
    <x v="12"/>
    <s v="EUR"/>
    <n v="1434286855"/>
    <n v="1431694855"/>
    <b v="0"/>
    <n v="0"/>
    <b v="0"/>
    <s v="publishing/translations"/>
    <n v="0"/>
    <n v="0"/>
    <x v="3"/>
    <x v="22"/>
  </r>
  <r>
    <x v="2"/>
    <x v="13"/>
    <s v="EUR"/>
    <n v="1461235478"/>
    <n v="1459507478"/>
    <b v="0"/>
    <n v="0"/>
    <b v="0"/>
    <s v="publishing/translations"/>
    <n v="0"/>
    <n v="0"/>
    <x v="3"/>
    <x v="22"/>
  </r>
  <r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2"/>
    <x v="2"/>
    <s v="AUD"/>
    <n v="1432272300"/>
    <n v="1429655318"/>
    <b v="0"/>
    <n v="0"/>
    <b v="0"/>
    <s v="publishing/translations"/>
    <n v="0"/>
    <n v="0"/>
    <x v="3"/>
    <x v="22"/>
  </r>
  <r>
    <x v="2"/>
    <x v="0"/>
    <s v="USD"/>
    <n v="1431286105"/>
    <n v="1427138905"/>
    <b v="0"/>
    <n v="0"/>
    <b v="0"/>
    <s v="publishing/translations"/>
    <n v="0"/>
    <n v="0"/>
    <x v="3"/>
    <x v="22"/>
  </r>
  <r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"/>
    <x v="0"/>
    <s v="USD"/>
    <n v="1406566363"/>
    <n v="1403974363"/>
    <b v="0"/>
    <n v="0"/>
    <b v="0"/>
    <s v="publishing/translations"/>
    <n v="0"/>
    <n v="0"/>
    <x v="3"/>
    <x v="22"/>
  </r>
  <r>
    <x v="1"/>
    <x v="6"/>
    <s v="EUR"/>
    <n v="1492270947"/>
    <n v="1488386547"/>
    <b v="0"/>
    <n v="0"/>
    <b v="0"/>
    <s v="publishing/translations"/>
    <n v="0"/>
    <n v="0"/>
    <x v="3"/>
    <x v="22"/>
  </r>
  <r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"/>
    <x v="0"/>
    <s v="USD"/>
    <n v="1409924340"/>
    <n v="1405181320"/>
    <b v="0"/>
    <n v="7"/>
    <b v="0"/>
    <s v="publishing/translations"/>
    <n v="0.105"/>
    <n v="225"/>
    <x v="3"/>
    <x v="22"/>
  </r>
  <r>
    <x v="1"/>
    <x v="13"/>
    <s v="EUR"/>
    <n v="1483459365"/>
    <n v="1480867365"/>
    <b v="0"/>
    <n v="3"/>
    <b v="0"/>
    <s v="publishing/translations"/>
    <n v="2.9000000000000001E-2"/>
    <n v="48.332999999999998"/>
    <x v="3"/>
    <x v="22"/>
  </r>
  <r>
    <x v="1"/>
    <x v="0"/>
    <s v="USD"/>
    <n v="1447281044"/>
    <n v="1444685444"/>
    <b v="0"/>
    <n v="0"/>
    <b v="0"/>
    <s v="publishing/translations"/>
    <n v="0"/>
    <n v="0"/>
    <x v="3"/>
    <x v="22"/>
  </r>
  <r>
    <x v="1"/>
    <x v="0"/>
    <s v="USD"/>
    <n v="1407729600"/>
    <n v="1405097760"/>
    <b v="0"/>
    <n v="0"/>
    <b v="0"/>
    <s v="publishing/translations"/>
    <n v="0"/>
    <n v="0"/>
    <x v="3"/>
    <x v="22"/>
  </r>
  <r>
    <x v="1"/>
    <x v="8"/>
    <s v="DKK"/>
    <n v="1449077100"/>
    <n v="1446612896"/>
    <b v="0"/>
    <n v="0"/>
    <b v="0"/>
    <s v="publishing/translations"/>
    <n v="0"/>
    <n v="0"/>
    <x v="3"/>
    <x v="22"/>
  </r>
  <r>
    <x v="1"/>
    <x v="0"/>
    <s v="USD"/>
    <n v="1417391100"/>
    <n v="1412371898"/>
    <b v="0"/>
    <n v="0"/>
    <b v="0"/>
    <s v="publishing/translations"/>
    <n v="0"/>
    <n v="0"/>
    <x v="3"/>
    <x v="22"/>
  </r>
  <r>
    <x v="0"/>
    <x v="0"/>
    <s v="USD"/>
    <n v="1413849600"/>
    <n v="1410967754"/>
    <b v="1"/>
    <n v="340"/>
    <b v="1"/>
    <s v="publishing/radio &amp; podcasts"/>
    <n v="1.012446"/>
    <n v="44.667000000000002"/>
    <x v="3"/>
    <x v="23"/>
  </r>
  <r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0"/>
    <x v="0"/>
    <s v="USD"/>
    <n v="1361029958"/>
    <n v="1358437958"/>
    <b v="1"/>
    <n v="234"/>
    <b v="1"/>
    <s v="publishing/radio &amp; podcasts"/>
    <n v="1.6319999999999999"/>
    <n v="34.872"/>
    <x v="3"/>
    <x v="23"/>
  </r>
  <r>
    <x v="0"/>
    <x v="0"/>
    <s v="USD"/>
    <n v="1332385200"/>
    <n v="1329759452"/>
    <b v="1"/>
    <n v="2602"/>
    <b v="1"/>
    <s v="publishing/radio &amp; podcasts"/>
    <n v="4.5641449999999999"/>
    <n v="52.622999999999998"/>
    <x v="3"/>
    <x v="23"/>
  </r>
  <r>
    <x v="0"/>
    <x v="0"/>
    <s v="USD"/>
    <n v="1452574800"/>
    <n v="1449029266"/>
    <b v="1"/>
    <n v="248"/>
    <b v="1"/>
    <s v="publishing/radio &amp; podcasts"/>
    <n v="1.0787731249999999"/>
    <n v="69.597999999999999"/>
    <x v="3"/>
    <x v="23"/>
  </r>
  <r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0"/>
    <x v="0"/>
    <s v="USD"/>
    <n v="1307838049"/>
    <n v="1302654049"/>
    <b v="1"/>
    <n v="293"/>
    <b v="1"/>
    <s v="publishing/radio &amp; podcasts"/>
    <n v="1.0236842105263158"/>
    <n v="33.191000000000003"/>
    <x v="3"/>
    <x v="23"/>
  </r>
  <r>
    <x v="0"/>
    <x v="0"/>
    <s v="USD"/>
    <n v="1360938109"/>
    <n v="1358346109"/>
    <b v="1"/>
    <n v="321"/>
    <b v="1"/>
    <s v="publishing/radio &amp; podcasts"/>
    <n v="1.0842485875706214"/>
    <n v="149.464"/>
    <x v="3"/>
    <x v="23"/>
  </r>
  <r>
    <x v="0"/>
    <x v="0"/>
    <s v="USD"/>
    <n v="1356724263"/>
    <n v="1354909863"/>
    <b v="1"/>
    <n v="81"/>
    <b v="1"/>
    <s v="publishing/radio &amp; podcasts"/>
    <n v="1.2513333333333334"/>
    <n v="23.172999999999998"/>
    <x v="3"/>
    <x v="23"/>
  </r>
  <r>
    <x v="0"/>
    <x v="0"/>
    <s v="USD"/>
    <n v="1428620334"/>
    <n v="1426028334"/>
    <b v="1"/>
    <n v="343"/>
    <b v="1"/>
    <s v="publishing/radio &amp; podcasts"/>
    <n v="1.03840625"/>
    <n v="96.878"/>
    <x v="3"/>
    <x v="23"/>
  </r>
  <r>
    <x v="0"/>
    <x v="0"/>
    <s v="USD"/>
    <n v="1381928503"/>
    <n v="1379336503"/>
    <b v="1"/>
    <n v="336"/>
    <b v="1"/>
    <s v="publishing/radio &amp; podcasts"/>
    <n v="1.3870400000000001"/>
    <n v="103.202"/>
    <x v="3"/>
    <x v="23"/>
  </r>
  <r>
    <x v="0"/>
    <x v="0"/>
    <s v="USD"/>
    <n v="1330644639"/>
    <n v="1328052639"/>
    <b v="1"/>
    <n v="47"/>
    <b v="1"/>
    <s v="publishing/radio &amp; podcasts"/>
    <n v="1.20516"/>
    <n v="38.463000000000001"/>
    <x v="3"/>
    <x v="23"/>
  </r>
  <r>
    <x v="0"/>
    <x v="0"/>
    <s v="USD"/>
    <n v="1379093292"/>
    <n v="1376501292"/>
    <b v="1"/>
    <n v="76"/>
    <b v="1"/>
    <s v="publishing/radio &amp; podcasts"/>
    <n v="1.1226666666666667"/>
    <n v="44.316000000000003"/>
    <x v="3"/>
    <x v="23"/>
  </r>
  <r>
    <x v="0"/>
    <x v="0"/>
    <s v="USD"/>
    <n v="1419051540"/>
    <n v="1416244863"/>
    <b v="1"/>
    <n v="441"/>
    <b v="1"/>
    <s v="publishing/radio &amp; podcasts"/>
    <n v="1.8866966666666667"/>
    <n v="64.173000000000002"/>
    <x v="3"/>
    <x v="23"/>
  </r>
  <r>
    <x v="0"/>
    <x v="0"/>
    <s v="USD"/>
    <n v="1315616422"/>
    <n v="1313024422"/>
    <b v="1"/>
    <n v="916"/>
    <b v="1"/>
    <s v="publishing/radio &amp; podcasts"/>
    <n v="6.6155466666666669"/>
    <n v="43.332999999999998"/>
    <x v="3"/>
    <x v="23"/>
  </r>
  <r>
    <x v="0"/>
    <x v="0"/>
    <s v="USD"/>
    <n v="1324609200"/>
    <n v="1319467604"/>
    <b v="1"/>
    <n v="369"/>
    <b v="1"/>
    <s v="publishing/radio &amp; podcasts"/>
    <n v="1.1131"/>
    <n v="90.495999999999995"/>
    <x v="3"/>
    <x v="23"/>
  </r>
  <r>
    <x v="0"/>
    <x v="0"/>
    <s v="USD"/>
    <n v="1368564913"/>
    <n v="1367355313"/>
    <b v="1"/>
    <n v="20242"/>
    <b v="1"/>
    <s v="publishing/radio &amp; podcasts"/>
    <n v="11.8161422"/>
    <n v="29.187000000000001"/>
    <x v="3"/>
    <x v="23"/>
  </r>
  <r>
    <x v="0"/>
    <x v="0"/>
    <s v="USD"/>
    <n v="1399694340"/>
    <n v="1398448389"/>
    <b v="1"/>
    <n v="71"/>
    <b v="1"/>
    <s v="publishing/radio &amp; podcasts"/>
    <n v="1.37375"/>
    <n v="30.957999999999998"/>
    <x v="3"/>
    <x v="23"/>
  </r>
  <r>
    <x v="0"/>
    <x v="0"/>
    <s v="USD"/>
    <n v="1374858000"/>
    <n v="1373408699"/>
    <b v="1"/>
    <n v="635"/>
    <b v="1"/>
    <s v="publishing/radio &amp; podcasts"/>
    <n v="1.170404"/>
    <n v="92.158000000000001"/>
    <x v="3"/>
    <x v="23"/>
  </r>
  <r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2"/>
    <x v="0"/>
    <s v="USD"/>
    <n v="1347004260"/>
    <n v="1345062936"/>
    <b v="0"/>
    <n v="1"/>
    <b v="0"/>
    <s v="publishing/fiction"/>
    <n v="1E-3"/>
    <n v="5"/>
    <x v="3"/>
    <x v="10"/>
  </r>
  <r>
    <x v="2"/>
    <x v="0"/>
    <s v="USD"/>
    <n v="1469162275"/>
    <n v="1467002275"/>
    <b v="0"/>
    <n v="2"/>
    <b v="0"/>
    <s v="publishing/fiction"/>
    <n v="7.1428571428571426E-3"/>
    <n v="25"/>
    <x v="3"/>
    <x v="10"/>
  </r>
  <r>
    <x v="2"/>
    <x v="0"/>
    <s v="USD"/>
    <n v="1342882260"/>
    <n v="1337834963"/>
    <b v="0"/>
    <n v="0"/>
    <b v="0"/>
    <s v="publishing/fiction"/>
    <n v="0"/>
    <n v="0"/>
    <x v="3"/>
    <x v="10"/>
  </r>
  <r>
    <x v="2"/>
    <x v="0"/>
    <s v="USD"/>
    <n v="1434827173"/>
    <n v="1430939173"/>
    <b v="0"/>
    <n v="3"/>
    <b v="0"/>
    <s v="publishing/fiction"/>
    <n v="2.2388059701492536E-2"/>
    <n v="50"/>
    <x v="3"/>
    <x v="10"/>
  </r>
  <r>
    <x v="2"/>
    <x v="0"/>
    <s v="USD"/>
    <n v="1425009761"/>
    <n v="1422417761"/>
    <b v="0"/>
    <n v="3"/>
    <b v="0"/>
    <s v="publishing/fiction"/>
    <n v="2.3999999999999998E-3"/>
    <n v="16"/>
    <x v="3"/>
    <x v="10"/>
  </r>
  <r>
    <x v="2"/>
    <x v="0"/>
    <s v="USD"/>
    <n v="1470175271"/>
    <n v="1467583271"/>
    <b v="0"/>
    <n v="0"/>
    <b v="0"/>
    <s v="publishing/fiction"/>
    <n v="0"/>
    <n v="0"/>
    <x v="3"/>
    <x v="10"/>
  </r>
  <r>
    <x v="2"/>
    <x v="2"/>
    <s v="AUD"/>
    <n v="1388928660"/>
    <n v="1386336660"/>
    <b v="0"/>
    <n v="6"/>
    <b v="0"/>
    <s v="publishing/fiction"/>
    <n v="2.4E-2"/>
    <n v="60"/>
    <x v="3"/>
    <x v="10"/>
  </r>
  <r>
    <x v="2"/>
    <x v="0"/>
    <s v="USD"/>
    <n v="1352994052"/>
    <n v="1350398452"/>
    <b v="0"/>
    <n v="0"/>
    <b v="0"/>
    <s v="publishing/fiction"/>
    <n v="0"/>
    <n v="0"/>
    <x v="3"/>
    <x v="10"/>
  </r>
  <r>
    <x v="2"/>
    <x v="0"/>
    <s v="USD"/>
    <n v="1380720474"/>
    <n v="1378214874"/>
    <b v="0"/>
    <n v="19"/>
    <b v="0"/>
    <s v="publishing/fiction"/>
    <n v="0.30862068965517242"/>
    <n v="47.104999999999997"/>
    <x v="3"/>
    <x v="10"/>
  </r>
  <r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2"/>
    <x v="0"/>
    <s v="USD"/>
    <n v="1308431646"/>
    <n v="1305839646"/>
    <b v="0"/>
    <n v="2"/>
    <b v="0"/>
    <s v="publishing/fiction"/>
    <n v="7.4999999999999997E-3"/>
    <n v="15"/>
    <x v="3"/>
    <x v="10"/>
  </r>
  <r>
    <x v="2"/>
    <x v="0"/>
    <s v="USD"/>
    <n v="1371415675"/>
    <n v="1368823675"/>
    <b v="0"/>
    <n v="0"/>
    <b v="0"/>
    <s v="publishing/fiction"/>
    <n v="0"/>
    <n v="0"/>
    <x v="3"/>
    <x v="10"/>
  </r>
  <r>
    <x v="2"/>
    <x v="0"/>
    <s v="USD"/>
    <n v="1428075480"/>
    <n v="1425489613"/>
    <b v="0"/>
    <n v="11"/>
    <b v="0"/>
    <s v="publishing/fiction"/>
    <n v="8.8999999999999996E-2"/>
    <n v="40.454999999999998"/>
    <x v="3"/>
    <x v="10"/>
  </r>
  <r>
    <x v="2"/>
    <x v="0"/>
    <s v="USD"/>
    <n v="1314471431"/>
    <n v="1311879431"/>
    <b v="0"/>
    <n v="0"/>
    <b v="0"/>
    <s v="publishing/fiction"/>
    <n v="0"/>
    <n v="0"/>
    <x v="3"/>
    <x v="10"/>
  </r>
  <r>
    <x v="2"/>
    <x v="0"/>
    <s v="USD"/>
    <n v="1410866659"/>
    <n v="1405682659"/>
    <b v="0"/>
    <n v="0"/>
    <b v="0"/>
    <s v="publishing/fiction"/>
    <n v="0"/>
    <n v="0"/>
    <x v="3"/>
    <x v="10"/>
  </r>
  <r>
    <x v="2"/>
    <x v="0"/>
    <s v="USD"/>
    <n v="1375299780"/>
    <n v="1371655522"/>
    <b v="0"/>
    <n v="1"/>
    <b v="0"/>
    <s v="publishing/fiction"/>
    <n v="6.666666666666667E-5"/>
    <n v="1"/>
    <x v="3"/>
    <x v="10"/>
  </r>
  <r>
    <x v="2"/>
    <x v="0"/>
    <s v="USD"/>
    <n v="1409787378"/>
    <n v="1405899378"/>
    <b v="0"/>
    <n v="3"/>
    <b v="0"/>
    <s v="publishing/fiction"/>
    <n v="1.9E-2"/>
    <n v="19"/>
    <x v="3"/>
    <x v="10"/>
  </r>
  <r>
    <x v="2"/>
    <x v="0"/>
    <s v="USD"/>
    <n v="1470355833"/>
    <n v="1465171833"/>
    <b v="0"/>
    <n v="1"/>
    <b v="0"/>
    <s v="publishing/fiction"/>
    <n v="2.5000000000000001E-3"/>
    <n v="5"/>
    <x v="3"/>
    <x v="10"/>
  </r>
  <r>
    <x v="2"/>
    <x v="0"/>
    <s v="USD"/>
    <n v="1367444557"/>
    <n v="1364852557"/>
    <b v="0"/>
    <n v="15"/>
    <b v="0"/>
    <s v="publishing/fiction"/>
    <n v="0.25035714285714283"/>
    <n v="46.732999999999997"/>
    <x v="3"/>
    <x v="10"/>
  </r>
  <r>
    <x v="0"/>
    <x v="5"/>
    <s v="CAD"/>
    <n v="1436364023"/>
    <n v="1433772023"/>
    <b v="1"/>
    <n v="885"/>
    <b v="1"/>
    <s v="photography/photobooks"/>
    <n v="1.6633076923076924"/>
    <n v="97.730999999999995"/>
    <x v="8"/>
    <x v="20"/>
  </r>
  <r>
    <x v="0"/>
    <x v="1"/>
    <s v="GBP"/>
    <n v="1458943200"/>
    <n v="1456491680"/>
    <b v="1"/>
    <n v="329"/>
    <b v="1"/>
    <s v="photography/photobooks"/>
    <n v="1.0144545454545455"/>
    <n v="67.835999999999999"/>
    <x v="8"/>
    <x v="20"/>
  </r>
  <r>
    <x v="0"/>
    <x v="18"/>
    <s v="EUR"/>
    <n v="1477210801"/>
    <n v="1472026801"/>
    <b v="1"/>
    <n v="71"/>
    <b v="1"/>
    <s v="photography/photobooks"/>
    <n v="1.0789146666666667"/>
    <n v="56.984999999999999"/>
    <x v="8"/>
    <x v="20"/>
  </r>
  <r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x v="0"/>
    <x v="12"/>
    <s v="EUR"/>
    <n v="1458676860"/>
    <n v="1455446303"/>
    <b v="1"/>
    <n v="345"/>
    <b v="1"/>
    <s v="photography/photobooks"/>
    <n v="1.0358125"/>
    <n v="48.037999999999997"/>
    <x v="8"/>
    <x v="20"/>
  </r>
  <r>
    <x v="0"/>
    <x v="1"/>
    <s v="GBP"/>
    <n v="1406227904"/>
    <n v="1403635904"/>
    <b v="1"/>
    <n v="43"/>
    <b v="1"/>
    <s v="photography/photobooks"/>
    <n v="1.1140000000000001"/>
    <n v="38.86"/>
    <x v="8"/>
    <x v="20"/>
  </r>
  <r>
    <x v="0"/>
    <x v="0"/>
    <s v="USD"/>
    <n v="1273911000"/>
    <n v="1268822909"/>
    <b v="1"/>
    <n v="33"/>
    <b v="1"/>
    <s v="photography/photobooks"/>
    <n v="2.15"/>
    <n v="78.182000000000002"/>
    <x v="8"/>
    <x v="20"/>
  </r>
  <r>
    <x v="0"/>
    <x v="0"/>
    <s v="USD"/>
    <n v="1403880281"/>
    <n v="1401201881"/>
    <b v="1"/>
    <n v="211"/>
    <b v="1"/>
    <s v="photography/photobooks"/>
    <n v="1.1076216216216217"/>
    <n v="97.114000000000004"/>
    <x v="8"/>
    <x v="20"/>
  </r>
  <r>
    <x v="0"/>
    <x v="12"/>
    <s v="EUR"/>
    <n v="1487113140"/>
    <n v="1484570885"/>
    <b v="1"/>
    <n v="196"/>
    <b v="1"/>
    <s v="photography/photobooks"/>
    <n v="1.2364125714285714"/>
    <n v="110.39400000000001"/>
    <x v="8"/>
    <x v="20"/>
  </r>
  <r>
    <x v="0"/>
    <x v="1"/>
    <s v="GBP"/>
    <n v="1405761278"/>
    <n v="1403169278"/>
    <b v="1"/>
    <n v="405"/>
    <b v="1"/>
    <s v="photography/photobooks"/>
    <n v="1.0103500000000001"/>
    <n v="39.914999999999999"/>
    <x v="8"/>
    <x v="20"/>
  </r>
  <r>
    <x v="0"/>
    <x v="0"/>
    <s v="USD"/>
    <n v="1447858804"/>
    <n v="1445263204"/>
    <b v="1"/>
    <n v="206"/>
    <b v="1"/>
    <s v="photography/photobooks"/>
    <n v="1.1179285714285714"/>
    <n v="75.975999999999999"/>
    <x v="8"/>
    <x v="20"/>
  </r>
  <r>
    <x v="0"/>
    <x v="0"/>
    <s v="USD"/>
    <n v="1486311939"/>
    <n v="1483719939"/>
    <b v="1"/>
    <n v="335"/>
    <b v="1"/>
    <s v="photography/photobooks"/>
    <n v="5.5877142857142861"/>
    <n v="58.378999999999998"/>
    <x v="8"/>
    <x v="20"/>
  </r>
  <r>
    <x v="0"/>
    <x v="1"/>
    <s v="GBP"/>
    <n v="1405523866"/>
    <n v="1402931866"/>
    <b v="1"/>
    <n v="215"/>
    <b v="1"/>
    <s v="photography/photobooks"/>
    <n v="1.5001875"/>
    <n v="55.820999999999998"/>
    <x v="8"/>
    <x v="20"/>
  </r>
  <r>
    <x v="0"/>
    <x v="0"/>
    <s v="USD"/>
    <n v="1443363640"/>
    <n v="1439907640"/>
    <b v="1"/>
    <n v="176"/>
    <b v="1"/>
    <s v="photography/photobooks"/>
    <n v="1.0647599999999999"/>
    <n v="151.244"/>
    <x v="8"/>
    <x v="20"/>
  </r>
  <r>
    <x v="0"/>
    <x v="10"/>
    <s v="NOK"/>
    <n v="1458104697"/>
    <n v="1455516297"/>
    <b v="1"/>
    <n v="555"/>
    <b v="1"/>
    <s v="photography/photobooks"/>
    <n v="1.57189"/>
    <n v="849.67"/>
    <x v="8"/>
    <x v="20"/>
  </r>
  <r>
    <x v="0"/>
    <x v="0"/>
    <s v="USD"/>
    <n v="1475762400"/>
    <n v="1473160292"/>
    <b v="1"/>
    <n v="116"/>
    <b v="1"/>
    <s v="photography/photobooks"/>
    <n v="1.0865882352941176"/>
    <n v="159.24100000000001"/>
    <x v="8"/>
    <x v="20"/>
  </r>
  <r>
    <x v="0"/>
    <x v="0"/>
    <s v="USD"/>
    <n v="1417845600"/>
    <n v="1415194553"/>
    <b v="1"/>
    <n v="615"/>
    <b v="1"/>
    <s v="photography/photobooks"/>
    <n v="1.6197999999999999"/>
    <n v="39.506999999999998"/>
    <x v="8"/>
    <x v="20"/>
  </r>
  <r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x v="0"/>
    <x v="0"/>
    <s v="USD"/>
    <n v="1403301540"/>
    <n v="1400867283"/>
    <b v="1"/>
    <n v="145"/>
    <b v="1"/>
    <s v="photography/photobooks"/>
    <n v="1.033638888888889"/>
    <n v="64.156999999999996"/>
    <x v="8"/>
    <x v="20"/>
  </r>
  <r>
    <x v="0"/>
    <x v="0"/>
    <s v="USD"/>
    <n v="1418961600"/>
    <n v="1415824513"/>
    <b v="1"/>
    <n v="167"/>
    <b v="1"/>
    <s v="photography/photobooks"/>
    <n v="1.0347222222222223"/>
    <n v="111.527"/>
    <x v="8"/>
    <x v="20"/>
  </r>
  <r>
    <x v="0"/>
    <x v="0"/>
    <s v="USD"/>
    <n v="1465272091"/>
    <n v="1462248091"/>
    <b v="1"/>
    <n v="235"/>
    <b v="1"/>
    <s v="photography/photobooks"/>
    <n v="1.0681333333333334"/>
    <n v="170.447"/>
    <x v="8"/>
    <x v="20"/>
  </r>
  <r>
    <x v="0"/>
    <x v="0"/>
    <s v="USD"/>
    <n v="1413575739"/>
    <n v="1410983739"/>
    <b v="1"/>
    <n v="452"/>
    <b v="1"/>
    <s v="photography/photobooks"/>
    <n v="1.3896574712643677"/>
    <n v="133.739"/>
    <x v="8"/>
    <x v="20"/>
  </r>
  <r>
    <x v="0"/>
    <x v="0"/>
    <s v="USD"/>
    <n v="1419292800"/>
    <n v="1416592916"/>
    <b v="1"/>
    <n v="241"/>
    <b v="1"/>
    <s v="photography/photobooks"/>
    <n v="1.2484324324324325"/>
    <n v="95.834000000000003"/>
    <x v="8"/>
    <x v="20"/>
  </r>
  <r>
    <x v="0"/>
    <x v="11"/>
    <s v="SEK"/>
    <n v="1487592090"/>
    <n v="1485000090"/>
    <b v="1"/>
    <n v="28"/>
    <b v="1"/>
    <s v="photography/photobooks"/>
    <n v="2.0699999999999998"/>
    <n v="221.786"/>
    <x v="8"/>
    <x v="20"/>
  </r>
  <r>
    <x v="0"/>
    <x v="0"/>
    <s v="USD"/>
    <n v="1471539138"/>
    <n v="1468947138"/>
    <b v="1"/>
    <n v="140"/>
    <b v="1"/>
    <s v="photography/photobooks"/>
    <n v="1.7400576923076922"/>
    <n v="32.314999999999998"/>
    <x v="8"/>
    <x v="20"/>
  </r>
  <r>
    <x v="0"/>
    <x v="0"/>
    <s v="USD"/>
    <n v="1453185447"/>
    <n v="1448951847"/>
    <b v="1"/>
    <n v="280"/>
    <b v="1"/>
    <s v="photography/photobooks"/>
    <n v="1.2032608695652174"/>
    <n v="98.838999999999999"/>
    <x v="8"/>
    <x v="20"/>
  </r>
  <r>
    <x v="0"/>
    <x v="0"/>
    <s v="USD"/>
    <n v="1489497886"/>
    <n v="1487082286"/>
    <b v="1"/>
    <n v="70"/>
    <b v="1"/>
    <s v="photography/photobooks"/>
    <n v="1.1044428571428573"/>
    <n v="55.222000000000001"/>
    <x v="8"/>
    <x v="20"/>
  </r>
  <r>
    <x v="0"/>
    <x v="0"/>
    <s v="USD"/>
    <n v="1485907200"/>
    <n v="1483292122"/>
    <b v="1"/>
    <n v="160"/>
    <b v="1"/>
    <s v="photography/photobooks"/>
    <n v="2.8156666666666665"/>
    <n v="52.793999999999997"/>
    <x v="8"/>
    <x v="20"/>
  </r>
  <r>
    <x v="0"/>
    <x v="0"/>
    <s v="USD"/>
    <n v="1426773920"/>
    <n v="1424185520"/>
    <b v="1"/>
    <n v="141"/>
    <b v="1"/>
    <s v="photography/photobooks"/>
    <n v="1.0067894736842105"/>
    <n v="135.667"/>
    <x v="8"/>
    <x v="20"/>
  </r>
  <r>
    <x v="0"/>
    <x v="0"/>
    <s v="USD"/>
    <n v="1445624695"/>
    <n v="1443464695"/>
    <b v="1"/>
    <n v="874"/>
    <b v="1"/>
    <s v="photography/photobooks"/>
    <n v="1.3482571428571428"/>
    <n v="53.991999999999997"/>
    <x v="8"/>
    <x v="20"/>
  </r>
  <r>
    <x v="0"/>
    <x v="0"/>
    <s v="USD"/>
    <n v="1417402800"/>
    <n v="1414610126"/>
    <b v="1"/>
    <n v="73"/>
    <b v="1"/>
    <s v="photography/photobooks"/>
    <n v="1.7595744680851064"/>
    <n v="56.643999999999998"/>
    <x v="8"/>
    <x v="20"/>
  </r>
  <r>
    <x v="0"/>
    <x v="2"/>
    <s v="AUD"/>
    <n v="1455548400"/>
    <n v="1453461865"/>
    <b v="1"/>
    <n v="294"/>
    <b v="1"/>
    <s v="photography/photobooks"/>
    <n v="4.8402000000000003"/>
    <n v="82.316000000000003"/>
    <x v="8"/>
    <x v="20"/>
  </r>
  <r>
    <x v="0"/>
    <x v="0"/>
    <s v="USD"/>
    <n v="1462161540"/>
    <n v="1457913777"/>
    <b v="1"/>
    <n v="740"/>
    <b v="1"/>
    <s v="photography/photobooks"/>
    <n v="1.4514"/>
    <n v="88.260999999999996"/>
    <x v="8"/>
    <x v="20"/>
  </r>
  <r>
    <x v="0"/>
    <x v="0"/>
    <s v="USD"/>
    <n v="1441383062"/>
    <n v="1438791062"/>
    <b v="1"/>
    <n v="369"/>
    <b v="1"/>
    <s v="photography/photobooks"/>
    <n v="4.1773333333333333"/>
    <n v="84.905000000000001"/>
    <x v="8"/>
    <x v="20"/>
  </r>
  <r>
    <x v="0"/>
    <x v="0"/>
    <s v="USD"/>
    <n v="1464040800"/>
    <n v="1461527631"/>
    <b v="1"/>
    <n v="110"/>
    <b v="1"/>
    <s v="photography/photobooks"/>
    <n v="1.3242499999999999"/>
    <n v="48.155000000000001"/>
    <x v="8"/>
    <x v="20"/>
  </r>
  <r>
    <x v="0"/>
    <x v="0"/>
    <s v="USD"/>
    <n v="1440702910"/>
    <n v="1438110910"/>
    <b v="1"/>
    <n v="455"/>
    <b v="1"/>
    <s v="photography/photobooks"/>
    <n v="2.5030841666666666"/>
    <n v="66.015000000000001"/>
    <x v="8"/>
    <x v="20"/>
  </r>
  <r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0"/>
    <x v="0"/>
    <s v="USD"/>
    <n v="1421952370"/>
    <n v="1418064370"/>
    <b v="1"/>
    <n v="46"/>
    <b v="1"/>
    <s v="photography/photobooks"/>
    <n v="1.0262857142857142"/>
    <n v="156.17400000000001"/>
    <x v="8"/>
    <x v="20"/>
  </r>
  <r>
    <x v="0"/>
    <x v="0"/>
    <s v="USD"/>
    <n v="1483481019"/>
    <n v="1480629819"/>
    <b v="0"/>
    <n v="284"/>
    <b v="1"/>
    <s v="photography/photobooks"/>
    <n v="1.359861"/>
    <n v="95.765000000000001"/>
    <x v="8"/>
    <x v="20"/>
  </r>
  <r>
    <x v="0"/>
    <x v="0"/>
    <s v="USD"/>
    <n v="1416964500"/>
    <n v="1414368616"/>
    <b v="1"/>
    <n v="98"/>
    <b v="1"/>
    <s v="photography/photobooks"/>
    <n v="1.1786666666666668"/>
    <n v="180.40799999999999"/>
    <x v="8"/>
    <x v="20"/>
  </r>
  <r>
    <x v="2"/>
    <x v="0"/>
    <s v="USD"/>
    <n v="1420045538"/>
    <n v="1417453538"/>
    <b v="0"/>
    <n v="2"/>
    <b v="0"/>
    <s v="photography/nature"/>
    <n v="3.3333333333333332E-4"/>
    <n v="3"/>
    <x v="8"/>
    <x v="24"/>
  </r>
  <r>
    <x v="2"/>
    <x v="5"/>
    <s v="CAD"/>
    <n v="1435708500"/>
    <n v="1434412500"/>
    <b v="0"/>
    <n v="1"/>
    <b v="0"/>
    <s v="photography/nature"/>
    <n v="0.04"/>
    <n v="20"/>
    <x v="8"/>
    <x v="24"/>
  </r>
  <r>
    <x v="2"/>
    <x v="0"/>
    <s v="USD"/>
    <n v="1416662034"/>
    <n v="1414066434"/>
    <b v="0"/>
    <n v="1"/>
    <b v="0"/>
    <s v="photography/nature"/>
    <n v="4.4444444444444444E-3"/>
    <n v="10"/>
    <x v="8"/>
    <x v="24"/>
  </r>
  <r>
    <x v="2"/>
    <x v="0"/>
    <s v="USD"/>
    <n v="1427847480"/>
    <n v="1424222024"/>
    <b v="0"/>
    <n v="0"/>
    <b v="0"/>
    <s v="photography/nature"/>
    <n v="0"/>
    <n v="0"/>
    <x v="8"/>
    <x v="24"/>
  </r>
  <r>
    <x v="2"/>
    <x v="0"/>
    <s v="USD"/>
    <n v="1425330960"/>
    <n v="1422393234"/>
    <b v="0"/>
    <n v="1"/>
    <b v="0"/>
    <s v="photography/nature"/>
    <n v="3.3333333333333332E-4"/>
    <n v="1"/>
    <x v="8"/>
    <x v="24"/>
  </r>
  <r>
    <x v="2"/>
    <x v="1"/>
    <s v="GBP"/>
    <n v="1410930399"/>
    <n v="1405746399"/>
    <b v="0"/>
    <n v="11"/>
    <b v="0"/>
    <s v="photography/nature"/>
    <n v="0.28899999999999998"/>
    <n v="26.273"/>
    <x v="8"/>
    <x v="24"/>
  </r>
  <r>
    <x v="2"/>
    <x v="0"/>
    <s v="USD"/>
    <n v="1487844882"/>
    <n v="1487240082"/>
    <b v="0"/>
    <n v="0"/>
    <b v="0"/>
    <s v="photography/nature"/>
    <n v="0"/>
    <n v="0"/>
    <x v="8"/>
    <x v="24"/>
  </r>
  <r>
    <x v="2"/>
    <x v="0"/>
    <s v="USD"/>
    <n v="1447020620"/>
    <n v="1444425020"/>
    <b v="0"/>
    <n v="1"/>
    <b v="0"/>
    <s v="photography/nature"/>
    <n v="8.5714285714285715E-2"/>
    <n v="60"/>
    <x v="8"/>
    <x v="24"/>
  </r>
  <r>
    <x v="2"/>
    <x v="0"/>
    <s v="USD"/>
    <n v="1446524159"/>
    <n v="1443928559"/>
    <b v="0"/>
    <n v="6"/>
    <b v="0"/>
    <s v="photography/nature"/>
    <n v="0.34"/>
    <n v="28.332999999999998"/>
    <x v="8"/>
    <x v="24"/>
  </r>
  <r>
    <x v="2"/>
    <x v="1"/>
    <s v="GBP"/>
    <n v="1463050034"/>
    <n v="1460458034"/>
    <b v="0"/>
    <n v="7"/>
    <b v="0"/>
    <s v="photography/nature"/>
    <n v="0.13466666666666666"/>
    <n v="14.429"/>
    <x v="8"/>
    <x v="24"/>
  </r>
  <r>
    <x v="2"/>
    <x v="0"/>
    <s v="USD"/>
    <n v="1432756039"/>
    <n v="1430164039"/>
    <b v="0"/>
    <n v="0"/>
    <b v="0"/>
    <s v="photography/nature"/>
    <n v="0"/>
    <n v="0"/>
    <x v="8"/>
    <x v="24"/>
  </r>
  <r>
    <x v="2"/>
    <x v="0"/>
    <s v="USD"/>
    <n v="1412135940"/>
    <n v="1410366708"/>
    <b v="0"/>
    <n v="16"/>
    <b v="0"/>
    <s v="photography/nature"/>
    <n v="0.49186046511627907"/>
    <n v="132.18799999999999"/>
    <x v="8"/>
    <x v="24"/>
  </r>
  <r>
    <x v="2"/>
    <x v="0"/>
    <s v="USD"/>
    <n v="1441176447"/>
    <n v="1438584447"/>
    <b v="0"/>
    <n v="0"/>
    <b v="0"/>
    <s v="photography/nature"/>
    <n v="0"/>
    <n v="0"/>
    <x v="8"/>
    <x v="24"/>
  </r>
  <r>
    <x v="2"/>
    <x v="2"/>
    <s v="AUD"/>
    <n v="1438495390"/>
    <n v="1435903390"/>
    <b v="0"/>
    <n v="0"/>
    <b v="0"/>
    <s v="photography/nature"/>
    <n v="0"/>
    <n v="0"/>
    <x v="8"/>
    <x v="24"/>
  </r>
  <r>
    <x v="2"/>
    <x v="0"/>
    <s v="USD"/>
    <n v="1442509200"/>
    <n v="1440513832"/>
    <b v="0"/>
    <n v="0"/>
    <b v="0"/>
    <s v="photography/nature"/>
    <n v="0"/>
    <n v="0"/>
    <x v="8"/>
    <x v="24"/>
  </r>
  <r>
    <x v="2"/>
    <x v="5"/>
    <s v="CAD"/>
    <n v="1467603624"/>
    <n v="1465011624"/>
    <b v="0"/>
    <n v="12"/>
    <b v="0"/>
    <s v="photography/nature"/>
    <n v="0.45133333333333331"/>
    <n v="56.417000000000002"/>
    <x v="8"/>
    <x v="24"/>
  </r>
  <r>
    <x v="2"/>
    <x v="0"/>
    <s v="USD"/>
    <n v="1411227633"/>
    <n v="1408549233"/>
    <b v="0"/>
    <n v="1"/>
    <b v="0"/>
    <s v="photography/nature"/>
    <n v="0.04"/>
    <n v="100"/>
    <x v="8"/>
    <x v="24"/>
  </r>
  <r>
    <x v="2"/>
    <x v="1"/>
    <s v="GBP"/>
    <n v="1440763920"/>
    <n v="1435656759"/>
    <b v="0"/>
    <n v="3"/>
    <b v="0"/>
    <s v="photography/nature"/>
    <n v="4.6666666666666669E-2"/>
    <n v="11.667"/>
    <x v="8"/>
    <x v="24"/>
  </r>
  <r>
    <x v="2"/>
    <x v="0"/>
    <s v="USD"/>
    <n v="1430270199"/>
    <n v="1428974199"/>
    <b v="0"/>
    <n v="1"/>
    <b v="0"/>
    <s v="photography/nature"/>
    <n v="3.3333333333333335E-3"/>
    <n v="50"/>
    <x v="8"/>
    <x v="24"/>
  </r>
  <r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"/>
    <x v="0"/>
    <s v="USD"/>
    <n v="1259715000"/>
    <n v="1253712916"/>
    <b v="0"/>
    <n v="0"/>
    <b v="0"/>
    <s v="publishing/art books"/>
    <n v="0"/>
    <n v="0"/>
    <x v="3"/>
    <x v="25"/>
  </r>
  <r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"/>
    <x v="0"/>
    <s v="USD"/>
    <n v="1432843500"/>
    <n v="1430124509"/>
    <b v="0"/>
    <n v="1"/>
    <b v="0"/>
    <s v="publishing/art books"/>
    <n v="1E-3"/>
    <n v="10"/>
    <x v="3"/>
    <x v="25"/>
  </r>
  <r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"/>
    <x v="0"/>
    <s v="USD"/>
    <n v="1469656800"/>
    <n v="1467151204"/>
    <b v="0"/>
    <n v="59"/>
    <b v="0"/>
    <s v="publishing/art books"/>
    <n v="0.21249999999999999"/>
    <n v="108.051"/>
    <x v="3"/>
    <x v="25"/>
  </r>
  <r>
    <x v="1"/>
    <x v="0"/>
    <s v="USD"/>
    <n v="1392595200"/>
    <n v="1391293745"/>
    <b v="0"/>
    <n v="13"/>
    <b v="0"/>
    <s v="publishing/art books"/>
    <n v="4.1176470588235294E-2"/>
    <n v="26.922999999999998"/>
    <x v="3"/>
    <x v="25"/>
  </r>
  <r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"/>
    <x v="0"/>
    <s v="USD"/>
    <n v="1369498714"/>
    <n v="1366906714"/>
    <b v="0"/>
    <n v="0"/>
    <b v="0"/>
    <s v="publishing/art books"/>
    <n v="0"/>
    <n v="0"/>
    <x v="3"/>
    <x v="25"/>
  </r>
  <r>
    <x v="1"/>
    <x v="0"/>
    <s v="USD"/>
    <n v="1460140282"/>
    <n v="1457551882"/>
    <b v="0"/>
    <n v="52"/>
    <b v="0"/>
    <s v="publishing/art books"/>
    <n v="0.41399999999999998"/>
    <n v="47.768999999999998"/>
    <x v="3"/>
    <x v="25"/>
  </r>
  <r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"/>
    <x v="1"/>
    <s v="GBP"/>
    <n v="1456703940"/>
    <n v="1454546859"/>
    <b v="0"/>
    <n v="3"/>
    <b v="0"/>
    <s v="publishing/art books"/>
    <n v="0.05"/>
    <n v="41.667000000000002"/>
    <x v="3"/>
    <x v="25"/>
  </r>
  <r>
    <x v="1"/>
    <x v="5"/>
    <s v="CAD"/>
    <n v="1491019140"/>
    <n v="1487548802"/>
    <b v="0"/>
    <n v="3"/>
    <b v="0"/>
    <s v="publishing/art books"/>
    <n v="2.4777777777777777E-2"/>
    <n v="74.332999999999998"/>
    <x v="3"/>
    <x v="25"/>
  </r>
  <r>
    <x v="1"/>
    <x v="0"/>
    <s v="USD"/>
    <n v="1424211329"/>
    <n v="1421187329"/>
    <b v="0"/>
    <n v="6"/>
    <b v="0"/>
    <s v="publishing/art books"/>
    <n v="5.0599999999999999E-2"/>
    <n v="84.332999999999998"/>
    <x v="3"/>
    <x v="25"/>
  </r>
  <r>
    <x v="1"/>
    <x v="0"/>
    <s v="USD"/>
    <n v="1404909296"/>
    <n v="1402317296"/>
    <b v="0"/>
    <n v="35"/>
    <b v="0"/>
    <s v="publishing/art books"/>
    <n v="0.2291"/>
    <n v="65.456999999999994"/>
    <x v="3"/>
    <x v="25"/>
  </r>
  <r>
    <x v="1"/>
    <x v="0"/>
    <s v="USD"/>
    <n v="1435698368"/>
    <n v="1431810368"/>
    <b v="0"/>
    <n v="10"/>
    <b v="0"/>
    <s v="publishing/art books"/>
    <n v="0.13"/>
    <n v="65"/>
    <x v="3"/>
    <x v="25"/>
  </r>
  <r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"/>
    <x v="0"/>
    <s v="USD"/>
    <n v="1337562726"/>
    <n v="1332378726"/>
    <b v="0"/>
    <n v="0"/>
    <b v="0"/>
    <s v="publishing/art books"/>
    <n v="0"/>
    <n v="0"/>
    <x v="3"/>
    <x v="25"/>
  </r>
  <r>
    <x v="2"/>
    <x v="1"/>
    <s v="GBP"/>
    <n v="1450521990"/>
    <n v="1447757190"/>
    <b v="0"/>
    <n v="1"/>
    <b v="0"/>
    <s v="photography/places"/>
    <n v="5.0000000000000001E-3"/>
    <n v="5"/>
    <x v="8"/>
    <x v="26"/>
  </r>
  <r>
    <x v="2"/>
    <x v="0"/>
    <s v="USD"/>
    <n v="1445894400"/>
    <n v="1440961053"/>
    <b v="0"/>
    <n v="3"/>
    <b v="0"/>
    <s v="photography/places"/>
    <n v="9.2999999999999999E-2"/>
    <n v="31"/>
    <x v="8"/>
    <x v="26"/>
  </r>
  <r>
    <x v="2"/>
    <x v="1"/>
    <s v="GBP"/>
    <n v="1411681391"/>
    <n v="1409089391"/>
    <b v="0"/>
    <n v="1"/>
    <b v="0"/>
    <s v="photography/places"/>
    <n v="7.5000000000000002E-4"/>
    <n v="15"/>
    <x v="8"/>
    <x v="26"/>
  </r>
  <r>
    <x v="2"/>
    <x v="0"/>
    <s v="USD"/>
    <n v="1401464101"/>
    <n v="1400600101"/>
    <b v="0"/>
    <n v="0"/>
    <b v="0"/>
    <s v="photography/places"/>
    <n v="0"/>
    <n v="0"/>
    <x v="8"/>
    <x v="26"/>
  </r>
  <r>
    <x v="2"/>
    <x v="5"/>
    <s v="CAD"/>
    <n v="1482663600"/>
    <n v="1480800568"/>
    <b v="0"/>
    <n v="12"/>
    <b v="0"/>
    <s v="photography/places"/>
    <n v="0.79"/>
    <n v="131.667"/>
    <x v="8"/>
    <x v="26"/>
  </r>
  <r>
    <x v="2"/>
    <x v="0"/>
    <s v="USD"/>
    <n v="1428197422"/>
    <n v="1425609022"/>
    <b v="0"/>
    <n v="0"/>
    <b v="0"/>
    <s v="photography/places"/>
    <n v="0"/>
    <n v="0"/>
    <x v="8"/>
    <x v="26"/>
  </r>
  <r>
    <x v="2"/>
    <x v="0"/>
    <s v="USD"/>
    <n v="1418510965"/>
    <n v="1415918965"/>
    <b v="0"/>
    <n v="1"/>
    <b v="0"/>
    <s v="photography/places"/>
    <n v="1.3333333333333334E-4"/>
    <n v="1"/>
    <x v="8"/>
    <x v="26"/>
  </r>
  <r>
    <x v="2"/>
    <x v="0"/>
    <s v="USD"/>
    <n v="1422735120"/>
    <n v="1420091999"/>
    <b v="0"/>
    <n v="0"/>
    <b v="0"/>
    <s v="photography/places"/>
    <n v="0"/>
    <n v="0"/>
    <x v="8"/>
    <x v="26"/>
  </r>
  <r>
    <x v="2"/>
    <x v="0"/>
    <s v="USD"/>
    <n v="1444433886"/>
    <n v="1441841886"/>
    <b v="0"/>
    <n v="0"/>
    <b v="0"/>
    <s v="photography/places"/>
    <n v="0"/>
    <n v="0"/>
    <x v="8"/>
    <x v="26"/>
  </r>
  <r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2"/>
    <x v="1"/>
    <s v="GBP"/>
    <n v="1459700741"/>
    <n v="1457112341"/>
    <b v="0"/>
    <n v="92"/>
    <b v="0"/>
    <s v="photography/places"/>
    <n v="0.29228571428571426"/>
    <n v="44.478000000000002"/>
    <x v="8"/>
    <x v="26"/>
  </r>
  <r>
    <x v="2"/>
    <x v="0"/>
    <s v="USD"/>
    <n v="1427503485"/>
    <n v="1423619085"/>
    <b v="0"/>
    <n v="0"/>
    <b v="0"/>
    <s v="photography/places"/>
    <n v="0"/>
    <n v="0"/>
    <x v="8"/>
    <x v="26"/>
  </r>
  <r>
    <x v="2"/>
    <x v="0"/>
    <s v="USD"/>
    <n v="1425154655"/>
    <n v="1422562655"/>
    <b v="0"/>
    <n v="3"/>
    <b v="0"/>
    <s v="photography/places"/>
    <n v="1.3636363636363637E-4"/>
    <n v="1"/>
    <x v="8"/>
    <x v="26"/>
  </r>
  <r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2"/>
    <x v="0"/>
    <s v="USD"/>
    <n v="1403122380"/>
    <n v="1400634728"/>
    <b v="0"/>
    <n v="7"/>
    <b v="0"/>
    <s v="photography/places"/>
    <n v="2.8E-3"/>
    <n v="40"/>
    <x v="8"/>
    <x v="26"/>
  </r>
  <r>
    <x v="2"/>
    <x v="1"/>
    <s v="GBP"/>
    <n v="1418469569"/>
    <n v="1414577969"/>
    <b v="0"/>
    <n v="3"/>
    <b v="0"/>
    <s v="photography/places"/>
    <n v="2.3076923076923078E-2"/>
    <n v="25"/>
    <x v="8"/>
    <x v="26"/>
  </r>
  <r>
    <x v="2"/>
    <x v="0"/>
    <s v="USD"/>
    <n v="1474360197"/>
    <n v="1471768197"/>
    <b v="0"/>
    <n v="0"/>
    <b v="0"/>
    <s v="photography/places"/>
    <n v="0"/>
    <n v="0"/>
    <x v="8"/>
    <x v="26"/>
  </r>
  <r>
    <x v="2"/>
    <x v="0"/>
    <s v="USD"/>
    <n v="1437926458"/>
    <n v="1432742458"/>
    <b v="0"/>
    <n v="1"/>
    <b v="0"/>
    <s v="photography/places"/>
    <n v="1.25E-3"/>
    <n v="1"/>
    <x v="8"/>
    <x v="26"/>
  </r>
  <r>
    <x v="2"/>
    <x v="1"/>
    <s v="GBP"/>
    <n v="1460116576"/>
    <n v="1457528176"/>
    <b v="0"/>
    <n v="0"/>
    <b v="0"/>
    <s v="photography/places"/>
    <n v="0"/>
    <n v="0"/>
    <x v="8"/>
    <x v="26"/>
  </r>
  <r>
    <x v="2"/>
    <x v="0"/>
    <s v="USD"/>
    <n v="1405401060"/>
    <n v="1401585752"/>
    <b v="0"/>
    <n v="9"/>
    <b v="0"/>
    <s v="photography/places"/>
    <n v="7.3400000000000007E-2"/>
    <n v="40.777999999999999"/>
    <x v="8"/>
    <x v="26"/>
  </r>
  <r>
    <x v="0"/>
    <x v="0"/>
    <s v="USD"/>
    <n v="1304561633"/>
    <n v="1301969633"/>
    <b v="0"/>
    <n v="56"/>
    <b v="1"/>
    <s v="music/rock"/>
    <n v="1.082492"/>
    <n v="48.326000000000001"/>
    <x v="4"/>
    <x v="11"/>
  </r>
  <r>
    <x v="0"/>
    <x v="0"/>
    <s v="USD"/>
    <n v="1318633200"/>
    <n v="1314947317"/>
    <b v="0"/>
    <n v="32"/>
    <b v="1"/>
    <s v="music/rock"/>
    <n v="1.0016666666666667"/>
    <n v="46.953000000000003"/>
    <x v="4"/>
    <x v="11"/>
  </r>
  <r>
    <x v="0"/>
    <x v="0"/>
    <s v="USD"/>
    <n v="1327723459"/>
    <n v="1322539459"/>
    <b v="0"/>
    <n v="30"/>
    <b v="1"/>
    <s v="music/rock"/>
    <n v="1.0003299999999999"/>
    <n v="66.688999999999993"/>
    <x v="4"/>
    <x v="11"/>
  </r>
  <r>
    <x v="0"/>
    <x v="0"/>
    <s v="USD"/>
    <n v="1332011835"/>
    <n v="1328559435"/>
    <b v="0"/>
    <n v="70"/>
    <b v="1"/>
    <s v="music/rock"/>
    <n v="1.2210714285714286"/>
    <n v="48.843000000000004"/>
    <x v="4"/>
    <x v="11"/>
  </r>
  <r>
    <x v="0"/>
    <x v="0"/>
    <s v="USD"/>
    <n v="1312182000"/>
    <n v="1311380313"/>
    <b v="0"/>
    <n v="44"/>
    <b v="1"/>
    <s v="music/rock"/>
    <n v="1.0069333333333335"/>
    <n v="137.309"/>
    <x v="4"/>
    <x v="11"/>
  </r>
  <r>
    <x v="0"/>
    <x v="0"/>
    <s v="USD"/>
    <n v="1300930838"/>
    <n v="1293158438"/>
    <b v="0"/>
    <n v="92"/>
    <b v="1"/>
    <s v="music/rock"/>
    <n v="1.01004125"/>
    <n v="87.83"/>
    <x v="4"/>
    <x v="11"/>
  </r>
  <r>
    <x v="0"/>
    <x v="0"/>
    <s v="USD"/>
    <n v="1339701851"/>
    <n v="1337887451"/>
    <b v="0"/>
    <n v="205"/>
    <b v="1"/>
    <s v="music/rock"/>
    <n v="1.4511000000000001"/>
    <n v="70.784999999999997"/>
    <x v="4"/>
    <x v="11"/>
  </r>
  <r>
    <x v="0"/>
    <x v="0"/>
    <s v="USD"/>
    <n v="1388553960"/>
    <n v="1385754986"/>
    <b v="0"/>
    <n v="23"/>
    <b v="1"/>
    <s v="music/rock"/>
    <n v="1.0125"/>
    <n v="52.826000000000001"/>
    <x v="4"/>
    <x v="11"/>
  </r>
  <r>
    <x v="0"/>
    <x v="0"/>
    <s v="USD"/>
    <n v="1320220800"/>
    <n v="1315612909"/>
    <b v="0"/>
    <n v="4"/>
    <b v="1"/>
    <s v="music/rock"/>
    <n v="1.1833333333333333"/>
    <n v="443.75"/>
    <x v="4"/>
    <x v="11"/>
  </r>
  <r>
    <x v="0"/>
    <x v="0"/>
    <s v="USD"/>
    <n v="1355609510"/>
    <n v="1353017510"/>
    <b v="0"/>
    <n v="112"/>
    <b v="1"/>
    <s v="music/rock"/>
    <n v="2.7185000000000001"/>
    <n v="48.545000000000002"/>
    <x v="4"/>
    <x v="11"/>
  </r>
  <r>
    <x v="0"/>
    <x v="0"/>
    <s v="USD"/>
    <n v="1370390432"/>
    <n v="1368576032"/>
    <b v="0"/>
    <n v="27"/>
    <b v="1"/>
    <s v="music/rock"/>
    <n v="1.25125"/>
    <n v="37.073999999999998"/>
    <x v="4"/>
    <x v="11"/>
  </r>
  <r>
    <x v="0"/>
    <x v="0"/>
    <s v="USD"/>
    <n v="1357160384"/>
    <n v="1354568384"/>
    <b v="0"/>
    <n v="11"/>
    <b v="1"/>
    <s v="music/rock"/>
    <n v="1.1000000000000001"/>
    <n v="50"/>
    <x v="4"/>
    <x v="11"/>
  </r>
  <r>
    <x v="0"/>
    <x v="0"/>
    <s v="USD"/>
    <n v="1342921202"/>
    <n v="1340329202"/>
    <b v="0"/>
    <n v="26"/>
    <b v="1"/>
    <s v="music/rock"/>
    <n v="1.0149999999999999"/>
    <n v="39.037999999999997"/>
    <x v="4"/>
    <x v="11"/>
  </r>
  <r>
    <x v="0"/>
    <x v="0"/>
    <s v="USD"/>
    <n v="1407085200"/>
    <n v="1401924769"/>
    <b v="0"/>
    <n v="77"/>
    <b v="1"/>
    <s v="music/rock"/>
    <n v="1.0269999999999999"/>
    <n v="66.688000000000002"/>
    <x v="4"/>
    <x v="11"/>
  </r>
  <r>
    <x v="0"/>
    <x v="0"/>
    <s v="USD"/>
    <n v="1323742396"/>
    <n v="1319850796"/>
    <b v="0"/>
    <n v="136"/>
    <b v="1"/>
    <s v="music/rock"/>
    <n v="1.1412500000000001"/>
    <n v="67.132000000000005"/>
    <x v="4"/>
    <x v="11"/>
  </r>
  <r>
    <x v="0"/>
    <x v="0"/>
    <s v="USD"/>
    <n v="1353621600"/>
    <n v="1350061821"/>
    <b v="0"/>
    <n v="157"/>
    <b v="1"/>
    <s v="music/rock"/>
    <n v="1.042"/>
    <n v="66.369"/>
    <x v="4"/>
    <x v="11"/>
  </r>
  <r>
    <x v="0"/>
    <x v="0"/>
    <s v="USD"/>
    <n v="1383332400"/>
    <n v="1380470188"/>
    <b v="0"/>
    <n v="158"/>
    <b v="1"/>
    <s v="music/rock"/>
    <n v="1.4585714285714286"/>
    <n v="64.62"/>
    <x v="4"/>
    <x v="11"/>
  </r>
  <r>
    <x v="0"/>
    <x v="0"/>
    <s v="USD"/>
    <n v="1362757335"/>
    <n v="1359301335"/>
    <b v="0"/>
    <n v="27"/>
    <b v="1"/>
    <s v="music/rock"/>
    <n v="1.0506666666666666"/>
    <n v="58.37"/>
    <x v="4"/>
    <x v="11"/>
  </r>
  <r>
    <x v="0"/>
    <x v="0"/>
    <s v="USD"/>
    <n v="1410755286"/>
    <n v="1408940886"/>
    <b v="0"/>
    <n v="23"/>
    <b v="1"/>
    <s v="music/rock"/>
    <n v="1.3333333333333333"/>
    <n v="86.956999999999994"/>
    <x v="4"/>
    <x v="11"/>
  </r>
  <r>
    <x v="0"/>
    <x v="0"/>
    <s v="USD"/>
    <n v="1361606940"/>
    <n v="1361002140"/>
    <b v="0"/>
    <n v="17"/>
    <b v="1"/>
    <s v="music/rock"/>
    <n v="1.1299999999999999"/>
    <n v="66.471000000000004"/>
    <x v="4"/>
    <x v="11"/>
  </r>
  <r>
    <x v="0"/>
    <x v="0"/>
    <s v="USD"/>
    <n v="1338177540"/>
    <n v="1333550015"/>
    <b v="0"/>
    <n v="37"/>
    <b v="1"/>
    <s v="music/rock"/>
    <n v="1.212"/>
    <n v="163.78399999999999"/>
    <x v="4"/>
    <x v="11"/>
  </r>
  <r>
    <x v="0"/>
    <x v="0"/>
    <s v="USD"/>
    <n v="1418803140"/>
    <n v="1415343874"/>
    <b v="0"/>
    <n v="65"/>
    <b v="1"/>
    <s v="music/rock"/>
    <n v="1.0172463768115942"/>
    <n v="107.985"/>
    <x v="4"/>
    <x v="11"/>
  </r>
  <r>
    <x v="0"/>
    <x v="1"/>
    <s v="GBP"/>
    <n v="1377621089"/>
    <n v="1372437089"/>
    <b v="0"/>
    <n v="18"/>
    <b v="1"/>
    <s v="music/rock"/>
    <n v="1.0106666666666666"/>
    <n v="42.110999999999997"/>
    <x v="4"/>
    <x v="11"/>
  </r>
  <r>
    <x v="0"/>
    <x v="0"/>
    <s v="USD"/>
    <n v="1357721335"/>
    <n v="1354265335"/>
    <b v="0"/>
    <n v="25"/>
    <b v="1"/>
    <s v="music/rock"/>
    <n v="1.18"/>
    <n v="47.2"/>
    <x v="4"/>
    <x v="11"/>
  </r>
  <r>
    <x v="0"/>
    <x v="0"/>
    <s v="USD"/>
    <n v="1347382053"/>
    <n v="1344962853"/>
    <b v="0"/>
    <n v="104"/>
    <b v="1"/>
    <s v="music/rock"/>
    <n v="1.5533333333333332"/>
    <n v="112.01900000000001"/>
    <x v="4"/>
    <x v="11"/>
  </r>
  <r>
    <x v="0"/>
    <x v="0"/>
    <s v="USD"/>
    <n v="1385932867"/>
    <n v="1383337267"/>
    <b v="0"/>
    <n v="108"/>
    <b v="1"/>
    <s v="music/rock"/>
    <n v="1.0118750000000001"/>
    <n v="74.953999999999994"/>
    <x v="4"/>
    <x v="11"/>
  </r>
  <r>
    <x v="0"/>
    <x v="0"/>
    <s v="USD"/>
    <n v="1353905940"/>
    <n v="1351011489"/>
    <b v="0"/>
    <n v="38"/>
    <b v="1"/>
    <s v="music/rock"/>
    <n v="1.17"/>
    <n v="61.579000000000001"/>
    <x v="4"/>
    <x v="11"/>
  </r>
  <r>
    <x v="0"/>
    <x v="0"/>
    <s v="USD"/>
    <n v="1403026882"/>
    <n v="1400175682"/>
    <b v="0"/>
    <n v="88"/>
    <b v="1"/>
    <s v="music/rock"/>
    <n v="1.00925"/>
    <n v="45.875"/>
    <x v="4"/>
    <x v="11"/>
  </r>
  <r>
    <x v="0"/>
    <x v="0"/>
    <s v="USD"/>
    <n v="1392929333"/>
    <n v="1389041333"/>
    <b v="0"/>
    <n v="82"/>
    <b v="1"/>
    <s v="music/rock"/>
    <n v="1.0366666666666666"/>
    <n v="75.853999999999999"/>
    <x v="4"/>
    <x v="11"/>
  </r>
  <r>
    <x v="0"/>
    <x v="0"/>
    <s v="USD"/>
    <n v="1330671540"/>
    <n v="1328040375"/>
    <b v="0"/>
    <n v="126"/>
    <b v="1"/>
    <s v="music/rock"/>
    <n v="2.6524999999999999"/>
    <n v="84.206000000000003"/>
    <x v="4"/>
    <x v="11"/>
  </r>
  <r>
    <x v="0"/>
    <x v="0"/>
    <s v="USD"/>
    <n v="1350074261"/>
    <n v="1347482261"/>
    <b v="0"/>
    <n v="133"/>
    <b v="1"/>
    <s v="music/rock"/>
    <n v="1.5590999999999999"/>
    <n v="117.226"/>
    <x v="4"/>
    <x v="11"/>
  </r>
  <r>
    <x v="0"/>
    <x v="0"/>
    <s v="USD"/>
    <n v="1316851854"/>
    <n v="1311667854"/>
    <b v="0"/>
    <n v="47"/>
    <b v="1"/>
    <s v="music/rock"/>
    <n v="1.0162500000000001"/>
    <n v="86.489000000000004"/>
    <x v="4"/>
    <x v="11"/>
  </r>
  <r>
    <x v="0"/>
    <x v="0"/>
    <s v="USD"/>
    <n v="1326690000"/>
    <n v="1324329156"/>
    <b v="0"/>
    <n v="58"/>
    <b v="1"/>
    <s v="music/rock"/>
    <n v="1"/>
    <n v="172.41399999999999"/>
    <x v="4"/>
    <x v="11"/>
  </r>
  <r>
    <x v="0"/>
    <x v="0"/>
    <s v="USD"/>
    <n v="1306994340"/>
    <n v="1303706001"/>
    <b v="0"/>
    <n v="32"/>
    <b v="1"/>
    <s v="music/rock"/>
    <n v="1.0049999999999999"/>
    <n v="62.813000000000002"/>
    <x v="4"/>
    <x v="11"/>
  </r>
  <r>
    <x v="0"/>
    <x v="0"/>
    <s v="USD"/>
    <n v="1468270261"/>
    <n v="1463086261"/>
    <b v="0"/>
    <n v="37"/>
    <b v="1"/>
    <s v="music/rock"/>
    <n v="1.2529999999999999"/>
    <n v="67.73"/>
    <x v="4"/>
    <x v="11"/>
  </r>
  <r>
    <x v="0"/>
    <x v="0"/>
    <s v="USD"/>
    <n v="1307851200"/>
    <n v="1304129088"/>
    <b v="0"/>
    <n v="87"/>
    <b v="1"/>
    <s v="music/rock"/>
    <n v="1.0355555555555556"/>
    <n v="53.563000000000002"/>
    <x v="4"/>
    <x v="11"/>
  </r>
  <r>
    <x v="0"/>
    <x v="0"/>
    <s v="USD"/>
    <n v="1262302740"/>
    <n v="1257444140"/>
    <b v="0"/>
    <n v="15"/>
    <b v="1"/>
    <s v="music/rock"/>
    <n v="1.038"/>
    <n v="34.6"/>
    <x v="4"/>
    <x v="11"/>
  </r>
  <r>
    <x v="0"/>
    <x v="0"/>
    <s v="USD"/>
    <n v="1362086700"/>
    <n v="1358180968"/>
    <b v="0"/>
    <n v="27"/>
    <b v="1"/>
    <s v="music/rock"/>
    <n v="1.05"/>
    <n v="38.889000000000003"/>
    <x v="4"/>
    <x v="11"/>
  </r>
  <r>
    <x v="0"/>
    <x v="0"/>
    <s v="USD"/>
    <n v="1330789165"/>
    <n v="1328197165"/>
    <b v="0"/>
    <n v="19"/>
    <b v="1"/>
    <s v="music/rock"/>
    <n v="1"/>
    <n v="94.736999999999995"/>
    <x v="4"/>
    <x v="11"/>
  </r>
  <r>
    <x v="0"/>
    <x v="0"/>
    <s v="USD"/>
    <n v="1280800740"/>
    <n v="1279603955"/>
    <b v="0"/>
    <n v="17"/>
    <b v="1"/>
    <s v="music/rock"/>
    <n v="1.6986000000000001"/>
    <n v="39.966999999999999"/>
    <x v="4"/>
    <x v="11"/>
  </r>
  <r>
    <x v="0"/>
    <x v="0"/>
    <s v="USD"/>
    <n v="1418998744"/>
    <n v="1416406744"/>
    <b v="0"/>
    <n v="26"/>
    <b v="1"/>
    <s v="music/pop"/>
    <n v="1.014"/>
    <n v="97.5"/>
    <x v="4"/>
    <x v="27"/>
  </r>
  <r>
    <x v="0"/>
    <x v="0"/>
    <s v="USD"/>
    <n v="1308011727"/>
    <n v="1306283727"/>
    <b v="0"/>
    <n v="28"/>
    <b v="1"/>
    <s v="music/pop"/>
    <n v="1"/>
    <n v="42.856999999999999"/>
    <x v="4"/>
    <x v="27"/>
  </r>
  <r>
    <x v="0"/>
    <x v="0"/>
    <s v="USD"/>
    <n v="1348516012"/>
    <n v="1345924012"/>
    <b v="0"/>
    <n v="37"/>
    <b v="1"/>
    <s v="music/pop"/>
    <n v="1.2470000000000001"/>
    <n v="168.51400000000001"/>
    <x v="4"/>
    <x v="27"/>
  </r>
  <r>
    <x v="0"/>
    <x v="0"/>
    <s v="USD"/>
    <n v="1353551160"/>
    <n v="1348363560"/>
    <b v="0"/>
    <n v="128"/>
    <b v="1"/>
    <s v="music/pop"/>
    <n v="1.095"/>
    <n v="85.546999999999997"/>
    <x v="4"/>
    <x v="27"/>
  </r>
  <r>
    <x v="0"/>
    <x v="0"/>
    <s v="USD"/>
    <n v="1379515740"/>
    <n v="1378306140"/>
    <b v="0"/>
    <n v="10"/>
    <b v="1"/>
    <s v="music/pop"/>
    <n v="1.1080000000000001"/>
    <n v="554"/>
    <x v="4"/>
    <x v="27"/>
  </r>
  <r>
    <x v="0"/>
    <x v="1"/>
    <s v="GBP"/>
    <n v="1408039860"/>
    <n v="1405248503"/>
    <b v="0"/>
    <n v="83"/>
    <b v="1"/>
    <s v="music/pop"/>
    <n v="1.1020000000000001"/>
    <n v="26.553999999999998"/>
    <x v="4"/>
    <x v="27"/>
  </r>
  <r>
    <x v="0"/>
    <x v="0"/>
    <s v="USD"/>
    <n v="1339235377"/>
    <n v="1336643377"/>
    <b v="0"/>
    <n v="46"/>
    <b v="1"/>
    <s v="music/pop"/>
    <n v="1.0471999999999999"/>
    <n v="113.82599999999999"/>
    <x v="4"/>
    <x v="27"/>
  </r>
  <r>
    <x v="0"/>
    <x v="0"/>
    <s v="USD"/>
    <n v="1300636482"/>
    <n v="1298048082"/>
    <b v="0"/>
    <n v="90"/>
    <b v="1"/>
    <s v="music/pop"/>
    <n v="1.2526086956521738"/>
    <n v="32.011000000000003"/>
    <x v="4"/>
    <x v="27"/>
  </r>
  <r>
    <x v="0"/>
    <x v="0"/>
    <s v="USD"/>
    <n v="1400862355"/>
    <n v="1396974355"/>
    <b v="0"/>
    <n v="81"/>
    <b v="1"/>
    <s v="music/pop"/>
    <n v="1.0058763157894737"/>
    <n v="47.189"/>
    <x v="4"/>
    <x v="27"/>
  </r>
  <r>
    <x v="0"/>
    <x v="0"/>
    <s v="USD"/>
    <n v="1381314437"/>
    <n v="1378722437"/>
    <b v="0"/>
    <n v="32"/>
    <b v="1"/>
    <s v="music/pop"/>
    <n v="1.4155"/>
    <n v="88.468999999999994"/>
    <x v="4"/>
    <x v="27"/>
  </r>
  <r>
    <x v="0"/>
    <x v="0"/>
    <s v="USD"/>
    <n v="1303801140"/>
    <n v="1300916220"/>
    <b v="0"/>
    <n v="20"/>
    <b v="1"/>
    <s v="music/pop"/>
    <n v="1.0075000000000001"/>
    <n v="100.75"/>
    <x v="4"/>
    <x v="27"/>
  </r>
  <r>
    <x v="0"/>
    <x v="0"/>
    <s v="USD"/>
    <n v="1385297393"/>
    <n v="1382701793"/>
    <b v="0"/>
    <n v="70"/>
    <b v="1"/>
    <s v="music/pop"/>
    <n v="1.0066666666666666"/>
    <n v="64.713999999999999"/>
    <x v="4"/>
    <x v="27"/>
  </r>
  <r>
    <x v="0"/>
    <x v="0"/>
    <s v="USD"/>
    <n v="1303675296"/>
    <n v="1300996896"/>
    <b v="0"/>
    <n v="168"/>
    <b v="1"/>
    <s v="music/pop"/>
    <n v="1.7423040000000001"/>
    <n v="51.853999999999999"/>
    <x v="4"/>
    <x v="27"/>
  </r>
  <r>
    <x v="0"/>
    <x v="0"/>
    <s v="USD"/>
    <n v="1334784160"/>
    <n v="1332192160"/>
    <b v="0"/>
    <n v="34"/>
    <b v="1"/>
    <s v="music/pop"/>
    <n v="1.199090909090909"/>
    <n v="38.793999999999997"/>
    <x v="4"/>
    <x v="27"/>
  </r>
  <r>
    <x v="0"/>
    <x v="0"/>
    <s v="USD"/>
    <n v="1333648820"/>
    <n v="1331060420"/>
    <b v="0"/>
    <n v="48"/>
    <b v="1"/>
    <s v="music/pop"/>
    <n v="1.4286666666666668"/>
    <n v="44.646000000000001"/>
    <x v="4"/>
    <x v="27"/>
  </r>
  <r>
    <x v="0"/>
    <x v="0"/>
    <s v="USD"/>
    <n v="1355437052"/>
    <n v="1352845052"/>
    <b v="0"/>
    <n v="48"/>
    <b v="1"/>
    <s v="music/pop"/>
    <n v="1.0033493333333334"/>
    <n v="156.773"/>
    <x v="4"/>
    <x v="27"/>
  </r>
  <r>
    <x v="0"/>
    <x v="0"/>
    <s v="USD"/>
    <n v="1337885168"/>
    <n v="1335293168"/>
    <b v="0"/>
    <n v="221"/>
    <b v="1"/>
    <s v="music/pop"/>
    <n v="1.0493380000000001"/>
    <n v="118.703"/>
    <x v="4"/>
    <x v="27"/>
  </r>
  <r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x v="0"/>
    <x v="1"/>
    <s v="GBP"/>
    <n v="1387281600"/>
    <n v="1384811721"/>
    <b v="0"/>
    <n v="45"/>
    <b v="1"/>
    <s v="music/pop"/>
    <n v="1.1279999999999999"/>
    <n v="12.532999999999999"/>
    <x v="4"/>
    <x v="27"/>
  </r>
  <r>
    <x v="0"/>
    <x v="13"/>
    <s v="EUR"/>
    <n v="1462053540"/>
    <n v="1459355950"/>
    <b v="0"/>
    <n v="36"/>
    <b v="1"/>
    <s v="music/pop"/>
    <n v="12.5375"/>
    <n v="27.861000000000001"/>
    <x v="4"/>
    <x v="27"/>
  </r>
  <r>
    <x v="0"/>
    <x v="15"/>
    <s v="EUR"/>
    <n v="1453064400"/>
    <n v="1449359831"/>
    <b v="0"/>
    <n v="101"/>
    <b v="1"/>
    <s v="music/pop"/>
    <n v="1.0250632911392406"/>
    <n v="80.177999999999997"/>
    <x v="4"/>
    <x v="27"/>
  </r>
  <r>
    <x v="0"/>
    <x v="0"/>
    <s v="USD"/>
    <n v="1325310336"/>
    <n v="1320122736"/>
    <b v="0"/>
    <n v="62"/>
    <b v="1"/>
    <s v="music/pop"/>
    <n v="1.026375"/>
    <n v="132.435"/>
    <x v="4"/>
    <x v="27"/>
  </r>
  <r>
    <x v="0"/>
    <x v="0"/>
    <s v="USD"/>
    <n v="1422750707"/>
    <n v="1420158707"/>
    <b v="0"/>
    <n v="32"/>
    <b v="1"/>
    <s v="music/pop"/>
    <n v="1.08"/>
    <n v="33.75"/>
    <x v="4"/>
    <x v="27"/>
  </r>
  <r>
    <x v="0"/>
    <x v="0"/>
    <s v="USD"/>
    <n v="1331870340"/>
    <n v="1328033818"/>
    <b v="0"/>
    <n v="89"/>
    <b v="1"/>
    <s v="music/pop"/>
    <n v="1.2240879999999998"/>
    <n v="34.384"/>
    <x v="4"/>
    <x v="27"/>
  </r>
  <r>
    <x v="0"/>
    <x v="0"/>
    <s v="USD"/>
    <n v="1298343600"/>
    <n v="1295624113"/>
    <b v="0"/>
    <n v="93"/>
    <b v="1"/>
    <s v="music/pop"/>
    <n v="1.1945714285714286"/>
    <n v="44.957000000000001"/>
    <x v="4"/>
    <x v="27"/>
  </r>
  <r>
    <x v="0"/>
    <x v="0"/>
    <s v="USD"/>
    <n v="1364447073"/>
    <n v="1361858673"/>
    <b v="0"/>
    <n v="98"/>
    <b v="1"/>
    <s v="music/pop"/>
    <n v="1.6088"/>
    <n v="41.040999999999997"/>
    <x v="4"/>
    <x v="27"/>
  </r>
  <r>
    <x v="0"/>
    <x v="0"/>
    <s v="USD"/>
    <n v="1394521140"/>
    <n v="1392169298"/>
    <b v="0"/>
    <n v="82"/>
    <b v="1"/>
    <s v="music/pop"/>
    <n v="1.2685294117647059"/>
    <n v="52.597999999999999"/>
    <x v="4"/>
    <x v="27"/>
  </r>
  <r>
    <x v="0"/>
    <x v="0"/>
    <s v="USD"/>
    <n v="1322454939"/>
    <n v="1319859339"/>
    <b v="0"/>
    <n v="116"/>
    <b v="1"/>
    <s v="music/pop"/>
    <n v="1.026375"/>
    <n v="70.784000000000006"/>
    <x v="4"/>
    <x v="27"/>
  </r>
  <r>
    <x v="0"/>
    <x v="0"/>
    <s v="USD"/>
    <n v="1464729276"/>
    <n v="1459545276"/>
    <b v="0"/>
    <n v="52"/>
    <b v="1"/>
    <s v="music/pop"/>
    <n v="1.3975"/>
    <n v="53.75"/>
    <x v="4"/>
    <x v="27"/>
  </r>
  <r>
    <x v="0"/>
    <x v="0"/>
    <s v="USD"/>
    <n v="1278302400"/>
    <n v="1273961999"/>
    <b v="0"/>
    <n v="23"/>
    <b v="1"/>
    <s v="music/pop"/>
    <n v="1.026"/>
    <n v="44.609000000000002"/>
    <x v="4"/>
    <x v="27"/>
  </r>
  <r>
    <x v="0"/>
    <x v="0"/>
    <s v="USD"/>
    <n v="1470056614"/>
    <n v="1467464614"/>
    <b v="0"/>
    <n v="77"/>
    <b v="1"/>
    <s v="music/pop"/>
    <n v="1.0067349999999999"/>
    <n v="26.149000000000001"/>
    <x v="4"/>
    <x v="27"/>
  </r>
  <r>
    <x v="0"/>
    <x v="0"/>
    <s v="USD"/>
    <n v="1338824730"/>
    <n v="1336232730"/>
    <b v="0"/>
    <n v="49"/>
    <b v="1"/>
    <s v="music/pop"/>
    <n v="1.1294117647058823"/>
    <n v="39.183999999999997"/>
    <x v="4"/>
    <x v="27"/>
  </r>
  <r>
    <x v="0"/>
    <x v="0"/>
    <s v="USD"/>
    <n v="1425675892"/>
    <n v="1423083892"/>
    <b v="0"/>
    <n v="59"/>
    <b v="1"/>
    <s v="music/pop"/>
    <n v="1.2809523809523808"/>
    <n v="45.593000000000004"/>
    <x v="4"/>
    <x v="27"/>
  </r>
  <r>
    <x v="0"/>
    <x v="0"/>
    <s v="USD"/>
    <n v="1471503540"/>
    <n v="1468852306"/>
    <b v="0"/>
    <n v="113"/>
    <b v="1"/>
    <s v="music/pop"/>
    <n v="2.0169999999999999"/>
    <n v="89.248000000000005"/>
    <x v="4"/>
    <x v="27"/>
  </r>
  <r>
    <x v="0"/>
    <x v="0"/>
    <s v="USD"/>
    <n v="1318802580"/>
    <n v="1316194540"/>
    <b v="0"/>
    <n v="34"/>
    <b v="1"/>
    <s v="music/pop"/>
    <n v="1.37416"/>
    <n v="40.415999999999997"/>
    <x v="4"/>
    <x v="27"/>
  </r>
  <r>
    <x v="0"/>
    <x v="0"/>
    <s v="USD"/>
    <n v="1334980740"/>
    <n v="1330968347"/>
    <b v="0"/>
    <n v="42"/>
    <b v="1"/>
    <s v="music/pop"/>
    <n v="1.1533333333333333"/>
    <n v="82.381"/>
    <x v="4"/>
    <x v="27"/>
  </r>
  <r>
    <x v="0"/>
    <x v="3"/>
    <s v="EUR"/>
    <n v="1460786340"/>
    <n v="1455615976"/>
    <b v="0"/>
    <n v="42"/>
    <b v="1"/>
    <s v="music/pop"/>
    <n v="1.1166666666666667"/>
    <n v="159.524"/>
    <x v="4"/>
    <x v="27"/>
  </r>
  <r>
    <x v="0"/>
    <x v="0"/>
    <s v="USD"/>
    <n v="1391718671"/>
    <n v="1390509071"/>
    <b v="0"/>
    <n v="49"/>
    <b v="1"/>
    <s v="music/pop"/>
    <n v="1.1839999999999999"/>
    <n v="36.244999999999997"/>
    <x v="4"/>
    <x v="27"/>
  </r>
  <r>
    <x v="0"/>
    <x v="0"/>
    <s v="USD"/>
    <n v="1311298745"/>
    <n v="1309311545"/>
    <b v="0"/>
    <n v="56"/>
    <b v="1"/>
    <s v="music/pop"/>
    <n v="1.75"/>
    <n v="62.5"/>
    <x v="4"/>
    <x v="27"/>
  </r>
  <r>
    <x v="0"/>
    <x v="0"/>
    <s v="USD"/>
    <n v="1405188667"/>
    <n v="1402596667"/>
    <b v="0"/>
    <n v="25"/>
    <b v="1"/>
    <s v="music/pop"/>
    <n v="1.175"/>
    <n v="47"/>
    <x v="4"/>
    <x v="27"/>
  </r>
  <r>
    <x v="3"/>
    <x v="0"/>
    <s v="USD"/>
    <n v="1490752800"/>
    <n v="1486522484"/>
    <b v="0"/>
    <n v="884"/>
    <b v="0"/>
    <s v="music/faith"/>
    <n v="1.0142212307692309"/>
    <n v="74.575000000000003"/>
    <x v="4"/>
    <x v="28"/>
  </r>
  <r>
    <x v="3"/>
    <x v="0"/>
    <s v="USD"/>
    <n v="1492142860"/>
    <n v="1486962460"/>
    <b v="0"/>
    <n v="0"/>
    <b v="0"/>
    <s v="music/faith"/>
    <n v="0"/>
    <n v="0"/>
    <x v="4"/>
    <x v="28"/>
  </r>
  <r>
    <x v="3"/>
    <x v="6"/>
    <s v="EUR"/>
    <n v="1491590738"/>
    <n v="1489517138"/>
    <b v="0"/>
    <n v="10"/>
    <b v="0"/>
    <s v="music/faith"/>
    <n v="0.21714285714285714"/>
    <n v="76"/>
    <x v="4"/>
    <x v="28"/>
  </r>
  <r>
    <x v="3"/>
    <x v="0"/>
    <s v="USD"/>
    <n v="1489775641"/>
    <n v="1487360041"/>
    <b v="0"/>
    <n v="101"/>
    <b v="0"/>
    <s v="music/faith"/>
    <n v="1.0912500000000001"/>
    <n v="86.436000000000007"/>
    <x v="4"/>
    <x v="28"/>
  </r>
  <r>
    <x v="3"/>
    <x v="0"/>
    <s v="USD"/>
    <n v="1490331623"/>
    <n v="1487743223"/>
    <b v="0"/>
    <n v="15"/>
    <b v="0"/>
    <s v="music/faith"/>
    <n v="1.0285714285714285"/>
    <n v="24"/>
    <x v="4"/>
    <x v="28"/>
  </r>
  <r>
    <x v="3"/>
    <x v="5"/>
    <s v="CAD"/>
    <n v="1493320519"/>
    <n v="1488140119"/>
    <b v="0"/>
    <n v="1"/>
    <b v="0"/>
    <s v="music/faith"/>
    <n v="3.5999999999999999E-3"/>
    <n v="18"/>
    <x v="4"/>
    <x v="28"/>
  </r>
  <r>
    <x v="3"/>
    <x v="0"/>
    <s v="USD"/>
    <n v="1491855300"/>
    <n v="1488935245"/>
    <b v="0"/>
    <n v="39"/>
    <b v="0"/>
    <s v="music/faith"/>
    <n v="0.3125"/>
    <n v="80.128"/>
    <x v="4"/>
    <x v="28"/>
  </r>
  <r>
    <x v="3"/>
    <x v="0"/>
    <s v="USD"/>
    <n v="1491738594"/>
    <n v="1489150194"/>
    <b v="0"/>
    <n v="7"/>
    <b v="0"/>
    <s v="music/faith"/>
    <n v="0.443"/>
    <n v="253.143"/>
    <x v="4"/>
    <x v="28"/>
  </r>
  <r>
    <x v="3"/>
    <x v="0"/>
    <s v="USD"/>
    <n v="1489700230"/>
    <n v="1487111830"/>
    <b v="0"/>
    <n v="14"/>
    <b v="0"/>
    <s v="music/faith"/>
    <n v="1"/>
    <n v="171.429"/>
    <x v="4"/>
    <x v="28"/>
  </r>
  <r>
    <x v="3"/>
    <x v="0"/>
    <s v="USD"/>
    <n v="1491470442"/>
    <n v="1488882042"/>
    <b v="0"/>
    <n v="11"/>
    <b v="0"/>
    <s v="music/faith"/>
    <n v="0.254"/>
    <n v="57.726999999999997"/>
    <x v="4"/>
    <x v="28"/>
  </r>
  <r>
    <x v="3"/>
    <x v="0"/>
    <s v="USD"/>
    <n v="1491181200"/>
    <n v="1488387008"/>
    <b v="0"/>
    <n v="38"/>
    <b v="0"/>
    <s v="music/faith"/>
    <n v="0.33473333333333333"/>
    <n v="264.26299999999998"/>
    <x v="4"/>
    <x v="28"/>
  </r>
  <r>
    <x v="3"/>
    <x v="0"/>
    <s v="USD"/>
    <n v="1490572740"/>
    <n v="1487734667"/>
    <b v="0"/>
    <n v="15"/>
    <b v="0"/>
    <s v="music/faith"/>
    <n v="0.47799999999999998"/>
    <n v="159.333"/>
    <x v="4"/>
    <x v="28"/>
  </r>
  <r>
    <x v="3"/>
    <x v="1"/>
    <s v="GBP"/>
    <n v="1491768000"/>
    <n v="1489097112"/>
    <b v="0"/>
    <n v="8"/>
    <b v="0"/>
    <s v="music/faith"/>
    <n v="9.3333333333333338E-2"/>
    <n v="35"/>
    <x v="4"/>
    <x v="28"/>
  </r>
  <r>
    <x v="3"/>
    <x v="0"/>
    <s v="USD"/>
    <n v="1490589360"/>
    <n v="1488038674"/>
    <b v="0"/>
    <n v="1"/>
    <b v="0"/>
    <s v="music/faith"/>
    <n v="5.0000000000000001E-4"/>
    <n v="5"/>
    <x v="4"/>
    <x v="28"/>
  </r>
  <r>
    <x v="3"/>
    <x v="0"/>
    <s v="USD"/>
    <n v="1491786000"/>
    <n v="1488847514"/>
    <b v="0"/>
    <n v="23"/>
    <b v="0"/>
    <s v="music/faith"/>
    <n v="0.11708333333333333"/>
    <n v="61.087000000000003"/>
    <x v="4"/>
    <x v="28"/>
  </r>
  <r>
    <x v="3"/>
    <x v="0"/>
    <s v="USD"/>
    <n v="1491007211"/>
    <n v="1488418811"/>
    <b v="0"/>
    <n v="0"/>
    <b v="0"/>
    <s v="music/faith"/>
    <n v="0"/>
    <n v="0"/>
    <x v="4"/>
    <x v="28"/>
  </r>
  <r>
    <x v="3"/>
    <x v="0"/>
    <s v="USD"/>
    <n v="1491781648"/>
    <n v="1489193248"/>
    <b v="0"/>
    <n v="22"/>
    <b v="0"/>
    <s v="music/faith"/>
    <n v="0.20208000000000001"/>
    <n v="114.818"/>
    <x v="4"/>
    <x v="28"/>
  </r>
  <r>
    <x v="3"/>
    <x v="0"/>
    <s v="USD"/>
    <n v="1490499180"/>
    <n v="1488430760"/>
    <b v="0"/>
    <n v="0"/>
    <b v="0"/>
    <s v="music/faith"/>
    <n v="0"/>
    <n v="0"/>
    <x v="4"/>
    <x v="28"/>
  </r>
  <r>
    <x v="3"/>
    <x v="0"/>
    <s v="USD"/>
    <n v="1491943445"/>
    <n v="1489351445"/>
    <b v="0"/>
    <n v="4"/>
    <b v="0"/>
    <s v="music/faith"/>
    <n v="4.2311459353574929E-2"/>
    <n v="54"/>
    <x v="4"/>
    <x v="28"/>
  </r>
  <r>
    <x v="3"/>
    <x v="0"/>
    <s v="USD"/>
    <n v="1491019200"/>
    <n v="1488418990"/>
    <b v="0"/>
    <n v="79"/>
    <b v="0"/>
    <s v="music/faith"/>
    <n v="0.2606"/>
    <n v="65.974999999999994"/>
    <x v="4"/>
    <x v="28"/>
  </r>
  <r>
    <x v="2"/>
    <x v="0"/>
    <s v="USD"/>
    <n v="1421337405"/>
    <n v="1418745405"/>
    <b v="0"/>
    <n v="2"/>
    <b v="0"/>
    <s v="music/faith"/>
    <n v="1.9801980198019802E-3"/>
    <n v="5"/>
    <x v="4"/>
    <x v="28"/>
  </r>
  <r>
    <x v="2"/>
    <x v="0"/>
    <s v="USD"/>
    <n v="1427745150"/>
    <n v="1425156750"/>
    <b v="0"/>
    <n v="1"/>
    <b v="0"/>
    <s v="music/faith"/>
    <n v="6.0606060606060605E-5"/>
    <n v="1"/>
    <x v="4"/>
    <x v="28"/>
  </r>
  <r>
    <x v="2"/>
    <x v="0"/>
    <s v="USD"/>
    <n v="1441003537"/>
    <n v="1435819537"/>
    <b v="0"/>
    <n v="2"/>
    <b v="0"/>
    <s v="music/faith"/>
    <n v="1.0200000000000001E-2"/>
    <n v="25.5"/>
    <x v="4"/>
    <x v="28"/>
  </r>
  <r>
    <x v="2"/>
    <x v="0"/>
    <s v="USD"/>
    <n v="1424056873"/>
    <n v="1421464873"/>
    <b v="0"/>
    <n v="11"/>
    <b v="0"/>
    <s v="music/faith"/>
    <n v="0.65100000000000002"/>
    <n v="118.364"/>
    <x v="4"/>
    <x v="28"/>
  </r>
  <r>
    <x v="2"/>
    <x v="0"/>
    <s v="USD"/>
    <n v="1441814400"/>
    <n v="1440807846"/>
    <b v="0"/>
    <n v="0"/>
    <b v="0"/>
    <s v="music/faith"/>
    <n v="0"/>
    <n v="0"/>
    <x v="4"/>
    <x v="28"/>
  </r>
  <r>
    <x v="2"/>
    <x v="12"/>
    <s v="EUR"/>
    <n v="1440314472"/>
    <n v="1435130472"/>
    <b v="0"/>
    <n v="0"/>
    <b v="0"/>
    <s v="music/faith"/>
    <n v="0"/>
    <n v="0"/>
    <x v="4"/>
    <x v="28"/>
  </r>
  <r>
    <x v="2"/>
    <x v="0"/>
    <s v="USD"/>
    <n v="1459181895"/>
    <n v="1456593495"/>
    <b v="0"/>
    <n v="9"/>
    <b v="0"/>
    <s v="music/faith"/>
    <n v="9.74E-2"/>
    <n v="54.110999999999997"/>
    <x v="4"/>
    <x v="28"/>
  </r>
  <r>
    <x v="2"/>
    <x v="0"/>
    <s v="USD"/>
    <n v="1462135706"/>
    <n v="1458679706"/>
    <b v="0"/>
    <n v="0"/>
    <b v="0"/>
    <s v="music/faith"/>
    <n v="0"/>
    <n v="0"/>
    <x v="4"/>
    <x v="28"/>
  </r>
  <r>
    <x v="2"/>
    <x v="0"/>
    <s v="USD"/>
    <n v="1409513940"/>
    <n v="1405949514"/>
    <b v="0"/>
    <n v="4"/>
    <b v="0"/>
    <s v="music/faith"/>
    <n v="4.8571428571428571E-2"/>
    <n v="21.25"/>
    <x v="4"/>
    <x v="28"/>
  </r>
  <r>
    <x v="2"/>
    <x v="12"/>
    <s v="EUR"/>
    <n v="1453122000"/>
    <n v="1449151888"/>
    <b v="0"/>
    <n v="1"/>
    <b v="0"/>
    <s v="music/faith"/>
    <n v="6.7999999999999996E-3"/>
    <n v="34"/>
    <x v="4"/>
    <x v="28"/>
  </r>
  <r>
    <x v="2"/>
    <x v="0"/>
    <s v="USD"/>
    <n v="1409585434"/>
    <n v="1406907034"/>
    <b v="0"/>
    <n v="2"/>
    <b v="0"/>
    <s v="music/faith"/>
    <n v="0.105"/>
    <n v="525"/>
    <x v="4"/>
    <x v="28"/>
  </r>
  <r>
    <x v="2"/>
    <x v="0"/>
    <s v="USD"/>
    <n v="1435701353"/>
    <n v="1430517353"/>
    <b v="0"/>
    <n v="0"/>
    <b v="0"/>
    <s v="music/faith"/>
    <n v="0"/>
    <n v="0"/>
    <x v="4"/>
    <x v="28"/>
  </r>
  <r>
    <x v="2"/>
    <x v="0"/>
    <s v="USD"/>
    <n v="1412536412"/>
    <n v="1409944412"/>
    <b v="0"/>
    <n v="1"/>
    <b v="0"/>
    <s v="music/faith"/>
    <n v="1.6666666666666666E-2"/>
    <n v="50"/>
    <x v="4"/>
    <x v="28"/>
  </r>
  <r>
    <x v="2"/>
    <x v="0"/>
    <s v="USD"/>
    <n v="1430517761"/>
    <n v="1427925761"/>
    <b v="0"/>
    <n v="17"/>
    <b v="0"/>
    <s v="music/faith"/>
    <n v="7.868E-2"/>
    <n v="115.706"/>
    <x v="4"/>
    <x v="28"/>
  </r>
  <r>
    <x v="2"/>
    <x v="0"/>
    <s v="USD"/>
    <n v="1427772120"/>
    <n v="1425186785"/>
    <b v="0"/>
    <n v="2"/>
    <b v="0"/>
    <s v="music/faith"/>
    <n v="2.2000000000000001E-3"/>
    <n v="5.5"/>
    <x v="4"/>
    <x v="28"/>
  </r>
  <r>
    <x v="2"/>
    <x v="0"/>
    <s v="USD"/>
    <n v="1481295099"/>
    <n v="1477835499"/>
    <b v="0"/>
    <n v="3"/>
    <b v="0"/>
    <s v="music/faith"/>
    <n v="7.4999999999999997E-2"/>
    <n v="50"/>
    <x v="4"/>
    <x v="28"/>
  </r>
  <r>
    <x v="2"/>
    <x v="0"/>
    <s v="USD"/>
    <n v="1461211200"/>
    <n v="1459467238"/>
    <b v="0"/>
    <n v="41"/>
    <b v="0"/>
    <s v="music/faith"/>
    <n v="0.42725880551301687"/>
    <n v="34.024000000000001"/>
    <x v="4"/>
    <x v="28"/>
  </r>
  <r>
    <x v="2"/>
    <x v="0"/>
    <s v="USD"/>
    <n v="1463201940"/>
    <n v="1459435149"/>
    <b v="0"/>
    <n v="2"/>
    <b v="0"/>
    <s v="music/faith"/>
    <n v="2.142857142857143E-3"/>
    <n v="37.5"/>
    <x v="4"/>
    <x v="28"/>
  </r>
  <r>
    <x v="2"/>
    <x v="0"/>
    <s v="USD"/>
    <n v="1410958191"/>
    <n v="1408366191"/>
    <b v="0"/>
    <n v="3"/>
    <b v="0"/>
    <s v="music/faith"/>
    <n v="8.7500000000000008E-3"/>
    <n v="11.667"/>
    <x v="4"/>
    <x v="28"/>
  </r>
  <r>
    <x v="2"/>
    <x v="0"/>
    <s v="USD"/>
    <n v="1415562471"/>
    <n v="1412966871"/>
    <b v="0"/>
    <n v="8"/>
    <b v="0"/>
    <s v="music/faith"/>
    <n v="5.6250000000000001E-2"/>
    <n v="28.125"/>
    <x v="4"/>
    <x v="28"/>
  </r>
  <r>
    <x v="2"/>
    <x v="0"/>
    <s v="USD"/>
    <n v="1449831863"/>
    <n v="1447239863"/>
    <b v="0"/>
    <n v="0"/>
    <b v="0"/>
    <s v="music/faith"/>
    <n v="0"/>
    <n v="0"/>
    <x v="4"/>
    <x v="28"/>
  </r>
  <r>
    <x v="2"/>
    <x v="0"/>
    <s v="USD"/>
    <n v="1459642200"/>
    <n v="1456441429"/>
    <b v="0"/>
    <n v="1"/>
    <b v="0"/>
    <s v="music/faith"/>
    <n v="3.4722222222222224E-4"/>
    <n v="1"/>
    <x v="4"/>
    <x v="28"/>
  </r>
  <r>
    <x v="2"/>
    <x v="0"/>
    <s v="USD"/>
    <n v="1435730400"/>
    <n v="1430855315"/>
    <b v="0"/>
    <n v="3"/>
    <b v="0"/>
    <s v="music/faith"/>
    <n v="6.5000000000000002E-2"/>
    <n v="216.667"/>
    <x v="4"/>
    <x v="28"/>
  </r>
  <r>
    <x v="2"/>
    <x v="0"/>
    <s v="USD"/>
    <n v="1414707762"/>
    <n v="1412115762"/>
    <b v="0"/>
    <n v="4"/>
    <b v="0"/>
    <s v="music/faith"/>
    <n v="5.8333333333333336E-3"/>
    <n v="8.75"/>
    <x v="4"/>
    <x v="28"/>
  </r>
  <r>
    <x v="2"/>
    <x v="0"/>
    <s v="USD"/>
    <n v="1408922049"/>
    <n v="1406330049"/>
    <b v="0"/>
    <n v="9"/>
    <b v="0"/>
    <s v="music/faith"/>
    <n v="0.10181818181818182"/>
    <n v="62.222000000000001"/>
    <x v="4"/>
    <x v="28"/>
  </r>
  <r>
    <x v="2"/>
    <x v="0"/>
    <s v="USD"/>
    <n v="1403906664"/>
    <n v="1401401064"/>
    <b v="0"/>
    <n v="16"/>
    <b v="0"/>
    <s v="music/faith"/>
    <n v="0.33784615384615385"/>
    <n v="137.25"/>
    <x v="4"/>
    <x v="28"/>
  </r>
  <r>
    <x v="2"/>
    <x v="1"/>
    <s v="GBP"/>
    <n v="1428231600"/>
    <n v="1423520177"/>
    <b v="0"/>
    <n v="1"/>
    <b v="0"/>
    <s v="music/faith"/>
    <n v="3.3333333333333332E-4"/>
    <n v="1"/>
    <x v="4"/>
    <x v="28"/>
  </r>
  <r>
    <x v="2"/>
    <x v="0"/>
    <s v="USD"/>
    <n v="1445439674"/>
    <n v="1442847674"/>
    <b v="0"/>
    <n v="7"/>
    <b v="0"/>
    <s v="music/faith"/>
    <n v="0.68400000000000005"/>
    <n v="122.143"/>
    <x v="4"/>
    <x v="28"/>
  </r>
  <r>
    <x v="2"/>
    <x v="0"/>
    <s v="USD"/>
    <n v="1465521306"/>
    <n v="1460337306"/>
    <b v="0"/>
    <n v="0"/>
    <b v="0"/>
    <s v="music/faith"/>
    <n v="0"/>
    <n v="0"/>
    <x v="4"/>
    <x v="28"/>
  </r>
  <r>
    <x v="2"/>
    <x v="0"/>
    <s v="USD"/>
    <n v="1445738783"/>
    <n v="1443146783"/>
    <b v="0"/>
    <n v="0"/>
    <b v="0"/>
    <s v="music/faith"/>
    <n v="0"/>
    <n v="0"/>
    <x v="4"/>
    <x v="28"/>
  </r>
  <r>
    <x v="2"/>
    <x v="0"/>
    <s v="USD"/>
    <n v="1434034800"/>
    <n v="1432849552"/>
    <b v="0"/>
    <n v="0"/>
    <b v="0"/>
    <s v="music/faith"/>
    <n v="0"/>
    <n v="0"/>
    <x v="4"/>
    <x v="28"/>
  </r>
  <r>
    <x v="2"/>
    <x v="0"/>
    <s v="USD"/>
    <n v="1452920400"/>
    <n v="1447777481"/>
    <b v="0"/>
    <n v="0"/>
    <b v="0"/>
    <s v="music/faith"/>
    <n v="0"/>
    <n v="0"/>
    <x v="4"/>
    <x v="28"/>
  </r>
  <r>
    <x v="2"/>
    <x v="0"/>
    <s v="USD"/>
    <n v="1473802200"/>
    <n v="1472746374"/>
    <b v="0"/>
    <n v="0"/>
    <b v="0"/>
    <s v="music/faith"/>
    <n v="0"/>
    <n v="0"/>
    <x v="4"/>
    <x v="28"/>
  </r>
  <r>
    <x v="2"/>
    <x v="0"/>
    <s v="USD"/>
    <n v="1431046356"/>
    <n v="1428454356"/>
    <b v="0"/>
    <n v="1"/>
    <b v="0"/>
    <s v="music/faith"/>
    <n v="2.2222222222222223E-4"/>
    <n v="1"/>
    <x v="4"/>
    <x v="28"/>
  </r>
  <r>
    <x v="2"/>
    <x v="0"/>
    <s v="USD"/>
    <n v="1470598345"/>
    <n v="1468006345"/>
    <b v="0"/>
    <n v="2"/>
    <b v="0"/>
    <s v="music/faith"/>
    <n v="0.11"/>
    <n v="55"/>
    <x v="4"/>
    <x v="28"/>
  </r>
  <r>
    <x v="2"/>
    <x v="0"/>
    <s v="USD"/>
    <n v="1447018833"/>
    <n v="1444423233"/>
    <b v="0"/>
    <n v="1"/>
    <b v="0"/>
    <s v="music/faith"/>
    <n v="7.3333333333333332E-3"/>
    <n v="22"/>
    <x v="4"/>
    <x v="28"/>
  </r>
  <r>
    <x v="2"/>
    <x v="0"/>
    <s v="USD"/>
    <n v="1437432392"/>
    <n v="1434840392"/>
    <b v="0"/>
    <n v="15"/>
    <b v="0"/>
    <s v="music/faith"/>
    <n v="0.21249999999999999"/>
    <n v="56.667000000000002"/>
    <x v="4"/>
    <x v="28"/>
  </r>
  <r>
    <x v="2"/>
    <x v="0"/>
    <s v="USD"/>
    <n v="1412283542"/>
    <n v="1409691542"/>
    <b v="0"/>
    <n v="1"/>
    <b v="0"/>
    <s v="music/faith"/>
    <n v="4.0000000000000001E-3"/>
    <n v="20"/>
    <x v="4"/>
    <x v="28"/>
  </r>
  <r>
    <x v="2"/>
    <x v="0"/>
    <s v="USD"/>
    <n v="1462391932"/>
    <n v="1457297932"/>
    <b v="0"/>
    <n v="1"/>
    <b v="0"/>
    <s v="music/faith"/>
    <n v="1E-3"/>
    <n v="1"/>
    <x v="4"/>
    <x v="28"/>
  </r>
  <r>
    <x v="2"/>
    <x v="0"/>
    <s v="USD"/>
    <n v="1437075422"/>
    <n v="1434483422"/>
    <b v="0"/>
    <n v="0"/>
    <b v="0"/>
    <s v="music/faith"/>
    <n v="0"/>
    <n v="0"/>
    <x v="4"/>
    <x v="28"/>
  </r>
  <r>
    <x v="0"/>
    <x v="1"/>
    <s v="GBP"/>
    <n v="1433948671"/>
    <n v="1430060671"/>
    <b v="0"/>
    <n v="52"/>
    <b v="1"/>
    <s v="photography/photobooks"/>
    <n v="1.1083333333333334"/>
    <n v="25.577000000000002"/>
    <x v="8"/>
    <x v="20"/>
  </r>
  <r>
    <x v="0"/>
    <x v="0"/>
    <s v="USD"/>
    <n v="1483822800"/>
    <n v="1481058170"/>
    <b v="0"/>
    <n v="34"/>
    <b v="1"/>
    <s v="photography/photobooks"/>
    <n v="1.0874999999999999"/>
    <n v="63.970999999999997"/>
    <x v="8"/>
    <x v="20"/>
  </r>
  <r>
    <x v="0"/>
    <x v="0"/>
    <s v="USD"/>
    <n v="1472270340"/>
    <n v="1470348775"/>
    <b v="0"/>
    <n v="67"/>
    <b v="1"/>
    <s v="photography/photobooks"/>
    <n v="1.0041666666666667"/>
    <n v="89.924999999999997"/>
    <x v="8"/>
    <x v="20"/>
  </r>
  <r>
    <x v="0"/>
    <x v="1"/>
    <s v="GBP"/>
    <n v="1425821477"/>
    <n v="1421937077"/>
    <b v="0"/>
    <n v="70"/>
    <b v="1"/>
    <s v="photography/photobooks"/>
    <n v="1.1845454545454546"/>
    <n v="93.070999999999998"/>
    <x v="8"/>
    <x v="20"/>
  </r>
  <r>
    <x v="0"/>
    <x v="0"/>
    <s v="USD"/>
    <n v="1482372000"/>
    <n v="1479276838"/>
    <b v="0"/>
    <n v="89"/>
    <b v="1"/>
    <s v="photography/photobooks"/>
    <n v="1.1401428571428571"/>
    <n v="89.674000000000007"/>
    <x v="8"/>
    <x v="20"/>
  </r>
  <r>
    <x v="0"/>
    <x v="0"/>
    <s v="USD"/>
    <n v="1479952800"/>
    <n v="1477368867"/>
    <b v="0"/>
    <n v="107"/>
    <b v="1"/>
    <s v="photography/photobooks"/>
    <n v="1.4810000000000001"/>
    <n v="207.61699999999999"/>
    <x v="8"/>
    <x v="20"/>
  </r>
  <r>
    <x v="0"/>
    <x v="1"/>
    <s v="GBP"/>
    <n v="1447426800"/>
    <n v="1444904830"/>
    <b v="0"/>
    <n v="159"/>
    <b v="1"/>
    <s v="photography/photobooks"/>
    <n v="1.0495555555555556"/>
    <n v="59.408999999999999"/>
    <x v="8"/>
    <x v="20"/>
  </r>
  <r>
    <x v="0"/>
    <x v="5"/>
    <s v="CAD"/>
    <n v="1441234143"/>
    <n v="1438642143"/>
    <b v="0"/>
    <n v="181"/>
    <b v="1"/>
    <s v="photography/photobooks"/>
    <n v="1.29948"/>
    <n v="358.97199999999998"/>
    <x v="8"/>
    <x v="20"/>
  </r>
  <r>
    <x v="0"/>
    <x v="19"/>
    <s v="EUR"/>
    <n v="1488394800"/>
    <n v="1485213921"/>
    <b v="0"/>
    <n v="131"/>
    <b v="1"/>
    <s v="photography/photobooks"/>
    <n v="1.2348756218905472"/>
    <n v="94.736999999999995"/>
    <x v="8"/>
    <x v="20"/>
  </r>
  <r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0"/>
    <x v="0"/>
    <s v="USD"/>
    <n v="1426787123"/>
    <n v="1424198723"/>
    <b v="0"/>
    <n v="61"/>
    <b v="1"/>
    <s v="photography/photobooks"/>
    <n v="1.0289999999999999"/>
    <n v="168.68899999999999"/>
    <x v="8"/>
    <x v="20"/>
  </r>
  <r>
    <x v="0"/>
    <x v="1"/>
    <s v="GBP"/>
    <n v="1476425082"/>
    <n v="1473833082"/>
    <b v="0"/>
    <n v="90"/>
    <b v="1"/>
    <s v="photography/photobooks"/>
    <n v="2.6016666666666666"/>
    <n v="34.689"/>
    <x v="8"/>
    <x v="20"/>
  </r>
  <r>
    <x v="0"/>
    <x v="8"/>
    <s v="DKK"/>
    <n v="1458579568"/>
    <n v="1455991168"/>
    <b v="0"/>
    <n v="35"/>
    <b v="1"/>
    <s v="photography/photobooks"/>
    <n v="1.08"/>
    <n v="462.85700000000003"/>
    <x v="8"/>
    <x v="20"/>
  </r>
  <r>
    <x v="0"/>
    <x v="5"/>
    <s v="CAD"/>
    <n v="1428091353"/>
    <n v="1425502953"/>
    <b v="0"/>
    <n v="90"/>
    <b v="1"/>
    <s v="photography/photobooks"/>
    <n v="1.1052941176470588"/>
    <n v="104.389"/>
    <x v="8"/>
    <x v="20"/>
  </r>
  <r>
    <x v="0"/>
    <x v="0"/>
    <s v="USD"/>
    <n v="1444071361"/>
    <n v="1441479361"/>
    <b v="0"/>
    <n v="4"/>
    <b v="1"/>
    <s v="photography/photobooks"/>
    <n v="1.2"/>
    <n v="7.5"/>
    <x v="8"/>
    <x v="20"/>
  </r>
  <r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0"/>
    <x v="0"/>
    <s v="USD"/>
    <n v="1485631740"/>
    <n v="1483041083"/>
    <b v="0"/>
    <n v="14"/>
    <b v="1"/>
    <s v="photography/photobooks"/>
    <n v="1.1599999999999999"/>
    <n v="414.286"/>
    <x v="8"/>
    <x v="20"/>
  </r>
  <r>
    <x v="0"/>
    <x v="0"/>
    <s v="USD"/>
    <n v="1468536992"/>
    <n v="1463352992"/>
    <b v="0"/>
    <n v="27"/>
    <b v="1"/>
    <s v="photography/photobooks"/>
    <n v="1.147"/>
    <n v="42.481000000000002"/>
    <x v="8"/>
    <x v="20"/>
  </r>
  <r>
    <x v="0"/>
    <x v="0"/>
    <s v="USD"/>
    <n v="1427309629"/>
    <n v="1425585229"/>
    <b v="0"/>
    <n v="49"/>
    <b v="1"/>
    <s v="photography/photobooks"/>
    <n v="1.0660000000000001"/>
    <n v="108.776"/>
    <x v="8"/>
    <x v="20"/>
  </r>
  <r>
    <x v="0"/>
    <x v="0"/>
    <s v="USD"/>
    <n v="1456416513"/>
    <n v="1454688513"/>
    <b v="0"/>
    <n v="102"/>
    <b v="1"/>
    <s v="photography/photobooks"/>
    <n v="1.6544000000000001"/>
    <n v="81.097999999999999"/>
    <x v="8"/>
    <x v="20"/>
  </r>
  <r>
    <x v="0"/>
    <x v="1"/>
    <s v="GBP"/>
    <n v="1442065060"/>
    <n v="1437745060"/>
    <b v="0"/>
    <n v="3"/>
    <b v="1"/>
    <s v="photography/photobooks"/>
    <n v="1.55"/>
    <n v="51.667000000000002"/>
    <x v="8"/>
    <x v="20"/>
  </r>
  <r>
    <x v="0"/>
    <x v="0"/>
    <s v="USD"/>
    <n v="1457739245"/>
    <n v="1455147245"/>
    <b v="0"/>
    <n v="25"/>
    <b v="1"/>
    <s v="photography/photobooks"/>
    <n v="8.85"/>
    <n v="35.4"/>
    <x v="8"/>
    <x v="20"/>
  </r>
  <r>
    <x v="0"/>
    <x v="0"/>
    <s v="USD"/>
    <n v="1477255840"/>
    <n v="1474663840"/>
    <b v="0"/>
    <n v="118"/>
    <b v="1"/>
    <s v="photography/photobooks"/>
    <n v="1.0190833333333333"/>
    <n v="103.636"/>
    <x v="8"/>
    <x v="20"/>
  </r>
  <r>
    <x v="2"/>
    <x v="1"/>
    <s v="GBP"/>
    <n v="1407065979"/>
    <n v="1404560379"/>
    <b v="1"/>
    <n v="39"/>
    <b v="0"/>
    <s v="photography/photobooks"/>
    <n v="0.19600000000000001"/>
    <n v="55.281999999999996"/>
    <x v="8"/>
    <x v="20"/>
  </r>
  <r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x v="2"/>
    <x v="2"/>
    <s v="AUD"/>
    <n v="1408999088"/>
    <n v="1407184688"/>
    <b v="1"/>
    <n v="0"/>
    <b v="0"/>
    <s v="photography/photobooks"/>
    <n v="0"/>
    <n v="0"/>
    <x v="8"/>
    <x v="20"/>
  </r>
  <r>
    <x v="2"/>
    <x v="0"/>
    <s v="USD"/>
    <n v="1407080884"/>
    <n v="1404488884"/>
    <b v="1"/>
    <n v="39"/>
    <b v="0"/>
    <s v="photography/photobooks"/>
    <n v="0.4572"/>
    <n v="58.615000000000002"/>
    <x v="8"/>
    <x v="20"/>
  </r>
  <r>
    <x v="2"/>
    <x v="0"/>
    <s v="USD"/>
    <n v="1411824444"/>
    <n v="1406640444"/>
    <b v="1"/>
    <n v="15"/>
    <b v="0"/>
    <s v="photography/photobooks"/>
    <n v="3.7400000000000003E-2"/>
    <n v="12.467000000000001"/>
    <x v="8"/>
    <x v="20"/>
  </r>
  <r>
    <x v="2"/>
    <x v="0"/>
    <s v="USD"/>
    <n v="1421177959"/>
    <n v="1418585959"/>
    <b v="1"/>
    <n v="22"/>
    <b v="0"/>
    <s v="photography/photobooks"/>
    <n v="2.7025E-2"/>
    <n v="49.136000000000003"/>
    <x v="8"/>
    <x v="20"/>
  </r>
  <r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2"/>
    <x v="1"/>
    <s v="GBP"/>
    <n v="1404666836"/>
    <n v="1399482836"/>
    <b v="1"/>
    <n v="19"/>
    <b v="0"/>
    <s v="photography/photobooks"/>
    <n v="0.156"/>
    <n v="45.158000000000001"/>
    <x v="8"/>
    <x v="20"/>
  </r>
  <r>
    <x v="2"/>
    <x v="0"/>
    <s v="USD"/>
    <n v="1421691298"/>
    <n v="1417803298"/>
    <b v="1"/>
    <n v="19"/>
    <b v="0"/>
    <s v="photography/photobooks"/>
    <n v="6.2566666666666673E-2"/>
    <n v="98.789000000000001"/>
    <x v="8"/>
    <x v="20"/>
  </r>
  <r>
    <x v="2"/>
    <x v="0"/>
    <s v="USD"/>
    <n v="1417273140"/>
    <n v="1413609292"/>
    <b v="1"/>
    <n v="13"/>
    <b v="0"/>
    <s v="photography/photobooks"/>
    <n v="0.4592"/>
    <n v="88.308000000000007"/>
    <x v="8"/>
    <x v="20"/>
  </r>
  <r>
    <x v="2"/>
    <x v="0"/>
    <s v="USD"/>
    <n v="1414193160"/>
    <n v="1410305160"/>
    <b v="1"/>
    <n v="124"/>
    <b v="0"/>
    <s v="photography/photobooks"/>
    <n v="0.65101538461538466"/>
    <n v="170.62899999999999"/>
    <x v="8"/>
    <x v="20"/>
  </r>
  <r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1E-2"/>
    <n v="66.332999999999998"/>
    <x v="8"/>
    <x v="20"/>
  </r>
  <r>
    <x v="2"/>
    <x v="0"/>
    <s v="USD"/>
    <n v="1472834180"/>
    <n v="1470242180"/>
    <b v="1"/>
    <n v="38"/>
    <b v="0"/>
    <s v="photography/photobooks"/>
    <n v="0.36236363636363639"/>
    <n v="104.895"/>
    <x v="8"/>
    <x v="20"/>
  </r>
  <r>
    <x v="2"/>
    <x v="0"/>
    <s v="USD"/>
    <n v="1467469510"/>
    <n v="1462285510"/>
    <b v="1"/>
    <n v="152"/>
    <b v="0"/>
    <s v="photography/photobooks"/>
    <n v="0.39743333333333336"/>
    <n v="78.441000000000003"/>
    <x v="8"/>
    <x v="20"/>
  </r>
  <r>
    <x v="2"/>
    <x v="0"/>
    <s v="USD"/>
    <n v="1473950945"/>
    <n v="1471272545"/>
    <b v="1"/>
    <n v="24"/>
    <b v="0"/>
    <s v="photography/photobooks"/>
    <n v="0.25763636363636366"/>
    <n v="59.042000000000002"/>
    <x v="8"/>
    <x v="20"/>
  </r>
  <r>
    <x v="2"/>
    <x v="0"/>
    <s v="USD"/>
    <n v="1456062489"/>
    <n v="1453211289"/>
    <b v="1"/>
    <n v="76"/>
    <b v="0"/>
    <s v="photography/photobooks"/>
    <n v="0.15491428571428573"/>
    <n v="71.341999999999999"/>
    <x v="8"/>
    <x v="20"/>
  </r>
  <r>
    <x v="2"/>
    <x v="0"/>
    <s v="USD"/>
    <n v="1432248478"/>
    <n v="1429656478"/>
    <b v="1"/>
    <n v="185"/>
    <b v="0"/>
    <s v="photography/photobooks"/>
    <n v="0.236925"/>
    <n v="51.226999999999997"/>
    <x v="8"/>
    <x v="20"/>
  </r>
  <r>
    <x v="2"/>
    <x v="0"/>
    <s v="USD"/>
    <n v="1422674700"/>
    <n v="1419954240"/>
    <b v="1"/>
    <n v="33"/>
    <b v="0"/>
    <s v="photography/photobooks"/>
    <n v="0.39760000000000001"/>
    <n v="60.241999999999997"/>
    <x v="8"/>
    <x v="20"/>
  </r>
  <r>
    <x v="2"/>
    <x v="0"/>
    <s v="USD"/>
    <n v="1413417600"/>
    <n v="1410750855"/>
    <b v="1"/>
    <n v="108"/>
    <b v="0"/>
    <s v="photography/photobooks"/>
    <n v="0.20220833333333332"/>
    <n v="44.935000000000002"/>
    <x v="8"/>
    <x v="20"/>
  </r>
  <r>
    <x v="2"/>
    <x v="9"/>
    <s v="EUR"/>
    <n v="1418649177"/>
    <n v="1416057177"/>
    <b v="1"/>
    <n v="29"/>
    <b v="0"/>
    <s v="photography/photobooks"/>
    <n v="0.47631578947368419"/>
    <n v="31.207000000000001"/>
    <x v="8"/>
    <x v="20"/>
  </r>
  <r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2"/>
    <x v="0"/>
    <s v="USD"/>
    <n v="1423152678"/>
    <n v="1420560678"/>
    <b v="1"/>
    <n v="15"/>
    <b v="0"/>
    <s v="photography/photobooks"/>
    <n v="4.9575757575757579E-2"/>
    <n v="109.06699999999999"/>
    <x v="8"/>
    <x v="20"/>
  </r>
  <r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2"/>
    <x v="0"/>
    <s v="USD"/>
    <n v="1439189940"/>
    <n v="1435970682"/>
    <b v="1"/>
    <n v="139"/>
    <b v="0"/>
    <s v="photography/photobooks"/>
    <n v="0.61124000000000001"/>
    <n v="109.935"/>
    <x v="8"/>
    <x v="20"/>
  </r>
  <r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2"/>
    <x v="0"/>
    <s v="USD"/>
    <n v="1423660422"/>
    <n v="1420636422"/>
    <b v="1"/>
    <n v="18"/>
    <b v="0"/>
    <s v="photography/photobooks"/>
    <n v="0.11077777777777778"/>
    <n v="55.389000000000003"/>
    <x v="8"/>
    <x v="20"/>
  </r>
  <r>
    <x v="2"/>
    <x v="12"/>
    <s v="EUR"/>
    <n v="1476460800"/>
    <n v="1473922541"/>
    <b v="1"/>
    <n v="81"/>
    <b v="0"/>
    <s v="photography/photobooks"/>
    <n v="0.38735714285714284"/>
    <n v="133.90100000000001"/>
    <x v="8"/>
    <x v="20"/>
  </r>
  <r>
    <x v="2"/>
    <x v="1"/>
    <s v="GBP"/>
    <n v="1469356366"/>
    <n v="1464172366"/>
    <b v="1"/>
    <n v="86"/>
    <b v="0"/>
    <s v="photography/photobooks"/>
    <n v="0.22052631578947368"/>
    <n v="48.720999999999997"/>
    <x v="8"/>
    <x v="20"/>
  </r>
  <r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2"/>
    <x v="0"/>
    <s v="USD"/>
    <n v="1454572233"/>
    <n v="1449388233"/>
    <b v="1"/>
    <n v="37"/>
    <b v="0"/>
    <s v="photography/photobooks"/>
    <n v="0.136375"/>
    <n v="58.972999999999999"/>
    <x v="8"/>
    <x v="20"/>
  </r>
  <r>
    <x v="2"/>
    <x v="1"/>
    <s v="GBP"/>
    <n v="1415740408"/>
    <n v="1414008808"/>
    <b v="1"/>
    <n v="6"/>
    <b v="0"/>
    <s v="photography/photobooks"/>
    <n v="1.7457500000000001E-2"/>
    <n v="11.638"/>
    <x v="8"/>
    <x v="20"/>
  </r>
  <r>
    <x v="2"/>
    <x v="1"/>
    <s v="GBP"/>
    <n v="1476109970"/>
    <n v="1473517970"/>
    <b v="1"/>
    <n v="113"/>
    <b v="0"/>
    <s v="photography/photobooks"/>
    <n v="0.20449632511889321"/>
    <n v="83.716999999999999"/>
    <x v="8"/>
    <x v="20"/>
  </r>
  <r>
    <x v="2"/>
    <x v="1"/>
    <s v="GBP"/>
    <n v="1450181400"/>
    <n v="1447429868"/>
    <b v="1"/>
    <n v="37"/>
    <b v="0"/>
    <s v="photography/photobooks"/>
    <n v="0.13852941176470587"/>
    <n v="63.649000000000001"/>
    <x v="8"/>
    <x v="20"/>
  </r>
  <r>
    <x v="2"/>
    <x v="12"/>
    <s v="EUR"/>
    <n v="1435442340"/>
    <n v="1433416830"/>
    <b v="1"/>
    <n v="18"/>
    <b v="0"/>
    <s v="photography/photobooks"/>
    <n v="0.48485714285714288"/>
    <n v="94.278000000000006"/>
    <x v="8"/>
    <x v="20"/>
  </r>
  <r>
    <x v="2"/>
    <x v="0"/>
    <s v="USD"/>
    <n v="1423878182"/>
    <n v="1421199782"/>
    <b v="1"/>
    <n v="75"/>
    <b v="0"/>
    <s v="photography/photobooks"/>
    <n v="0.308"/>
    <n v="71.867000000000004"/>
    <x v="8"/>
    <x v="20"/>
  </r>
  <r>
    <x v="2"/>
    <x v="0"/>
    <s v="USD"/>
    <n v="1447521404"/>
    <n v="1444061804"/>
    <b v="1"/>
    <n v="52"/>
    <b v="0"/>
    <s v="photography/photobooks"/>
    <n v="0.35174193548387095"/>
    <n v="104.846"/>
    <x v="8"/>
    <x v="20"/>
  </r>
  <r>
    <x v="2"/>
    <x v="12"/>
    <s v="EUR"/>
    <n v="1443808800"/>
    <n v="1441048658"/>
    <b v="1"/>
    <n v="122"/>
    <b v="0"/>
    <s v="photography/photobooks"/>
    <n v="0.36404444444444445"/>
    <n v="67.138999999999996"/>
    <x v="8"/>
    <x v="20"/>
  </r>
  <r>
    <x v="2"/>
    <x v="1"/>
    <s v="GBP"/>
    <n v="1412090349"/>
    <n v="1409066349"/>
    <b v="1"/>
    <n v="8"/>
    <b v="0"/>
    <s v="photography/photobooks"/>
    <n v="2.955E-2"/>
    <n v="73.875"/>
    <x v="8"/>
    <x v="20"/>
  </r>
  <r>
    <x v="2"/>
    <x v="0"/>
    <s v="USD"/>
    <n v="1411868313"/>
    <n v="1409276313"/>
    <b v="1"/>
    <n v="8"/>
    <b v="0"/>
    <s v="photography/photobooks"/>
    <n v="0.1106"/>
    <n v="69.125"/>
    <x v="8"/>
    <x v="20"/>
  </r>
  <r>
    <x v="2"/>
    <x v="0"/>
    <s v="USD"/>
    <n v="1486830030"/>
    <n v="1483806030"/>
    <b v="1"/>
    <n v="96"/>
    <b v="0"/>
    <s v="photography/photobooks"/>
    <n v="0.41407142857142859"/>
    <n v="120.771"/>
    <x v="8"/>
    <x v="20"/>
  </r>
  <r>
    <x v="2"/>
    <x v="5"/>
    <s v="CAD"/>
    <n v="1425246439"/>
    <n v="1422222439"/>
    <b v="1"/>
    <n v="9"/>
    <b v="0"/>
    <s v="photography/photobooks"/>
    <n v="0.10857142857142857"/>
    <n v="42.222000000000001"/>
    <x v="8"/>
    <x v="20"/>
  </r>
  <r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2"/>
    <x v="0"/>
    <s v="USD"/>
    <n v="1414123200"/>
    <n v="1408962270"/>
    <b v="0"/>
    <n v="26"/>
    <b v="0"/>
    <s v="photography/photobooks"/>
    <n v="7.407407407407407E-4"/>
    <n v="1.538"/>
    <x v="8"/>
    <x v="20"/>
  </r>
  <r>
    <x v="2"/>
    <x v="1"/>
    <s v="GBP"/>
    <n v="1467531536"/>
    <n v="1464939536"/>
    <b v="0"/>
    <n v="23"/>
    <b v="0"/>
    <s v="photography/photobooks"/>
    <n v="0.13307692307692306"/>
    <n v="37.609000000000002"/>
    <x v="8"/>
    <x v="20"/>
  </r>
  <r>
    <x v="2"/>
    <x v="1"/>
    <s v="GBP"/>
    <n v="1407532812"/>
    <n v="1404940812"/>
    <b v="0"/>
    <n v="0"/>
    <b v="0"/>
    <s v="photography/photobooks"/>
    <n v="0"/>
    <n v="0"/>
    <x v="8"/>
    <x v="20"/>
  </r>
  <r>
    <x v="2"/>
    <x v="1"/>
    <s v="GBP"/>
    <n v="1425108736"/>
    <n v="1422516736"/>
    <b v="0"/>
    <n v="140"/>
    <b v="0"/>
    <s v="photography/photobooks"/>
    <n v="0.49183333333333334"/>
    <n v="42.156999999999996"/>
    <x v="8"/>
    <x v="20"/>
  </r>
  <r>
    <x v="2"/>
    <x v="0"/>
    <s v="USD"/>
    <n v="1435787137"/>
    <n v="1434577537"/>
    <b v="0"/>
    <n v="0"/>
    <b v="0"/>
    <s v="photography/photobooks"/>
    <n v="0"/>
    <n v="0"/>
    <x v="8"/>
    <x v="20"/>
  </r>
  <r>
    <x v="2"/>
    <x v="16"/>
    <s v="CHF"/>
    <n v="1469473200"/>
    <n v="1467061303"/>
    <b v="0"/>
    <n v="6"/>
    <b v="0"/>
    <s v="photography/photobooks"/>
    <n v="2.036E-2"/>
    <n v="84.832999999999998"/>
    <x v="8"/>
    <x v="20"/>
  </r>
  <r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2"/>
    <x v="0"/>
    <s v="USD"/>
    <n v="1428035850"/>
    <n v="1425447450"/>
    <b v="0"/>
    <n v="0"/>
    <b v="0"/>
    <s v="photography/photobooks"/>
    <n v="0"/>
    <n v="0"/>
    <x v="8"/>
    <x v="20"/>
  </r>
  <r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0"/>
    <x v="0"/>
    <s v="USD"/>
    <n v="1330760367"/>
    <n v="1326872367"/>
    <b v="0"/>
    <n v="57"/>
    <b v="1"/>
    <s v="music/rock"/>
    <n v="1.3489"/>
    <n v="59.161999999999999"/>
    <x v="4"/>
    <x v="11"/>
  </r>
  <r>
    <x v="0"/>
    <x v="5"/>
    <s v="CAD"/>
    <n v="1391194860"/>
    <n v="1388084862"/>
    <b v="0"/>
    <n v="11"/>
    <b v="1"/>
    <s v="music/rock"/>
    <n v="1"/>
    <n v="27.273"/>
    <x v="4"/>
    <x v="11"/>
  </r>
  <r>
    <x v="0"/>
    <x v="0"/>
    <s v="USD"/>
    <n v="1351095976"/>
    <n v="1348503976"/>
    <b v="0"/>
    <n v="33"/>
    <b v="1"/>
    <s v="music/rock"/>
    <n v="1.1585714285714286"/>
    <n v="24.576000000000001"/>
    <x v="4"/>
    <x v="11"/>
  </r>
  <r>
    <x v="0"/>
    <x v="0"/>
    <s v="USD"/>
    <n v="1389146880"/>
    <n v="1387403967"/>
    <b v="0"/>
    <n v="40"/>
    <b v="1"/>
    <s v="music/rock"/>
    <n v="1.0006666666666666"/>
    <n v="75.05"/>
    <x v="4"/>
    <x v="11"/>
  </r>
  <r>
    <x v="0"/>
    <x v="0"/>
    <s v="USD"/>
    <n v="1373572903"/>
    <n v="1371585703"/>
    <b v="0"/>
    <n v="50"/>
    <b v="1"/>
    <s v="music/rock"/>
    <n v="1.0505"/>
    <n v="42.02"/>
    <x v="4"/>
    <x v="11"/>
  </r>
  <r>
    <x v="0"/>
    <x v="0"/>
    <s v="USD"/>
    <n v="1392675017"/>
    <n v="1390083017"/>
    <b v="0"/>
    <n v="38"/>
    <b v="1"/>
    <s v="music/rock"/>
    <n v="1.01"/>
    <n v="53.158000000000001"/>
    <x v="4"/>
    <x v="11"/>
  </r>
  <r>
    <x v="0"/>
    <x v="0"/>
    <s v="USD"/>
    <n v="1299138561"/>
    <n v="1294818561"/>
    <b v="0"/>
    <n v="96"/>
    <b v="1"/>
    <s v="music/rock"/>
    <n v="1.0066250000000001"/>
    <n v="83.885000000000005"/>
    <x v="4"/>
    <x v="11"/>
  </r>
  <r>
    <x v="0"/>
    <x v="0"/>
    <s v="USD"/>
    <n v="1399672800"/>
    <n v="1396906530"/>
    <b v="0"/>
    <n v="48"/>
    <b v="1"/>
    <s v="music/rock"/>
    <n v="1.0016"/>
    <n v="417.33300000000003"/>
    <x v="4"/>
    <x v="11"/>
  </r>
  <r>
    <x v="0"/>
    <x v="0"/>
    <s v="USD"/>
    <n v="1295647200"/>
    <n v="1291428371"/>
    <b v="0"/>
    <n v="33"/>
    <b v="1"/>
    <s v="music/rock"/>
    <n v="1.6668333333333334"/>
    <n v="75.765000000000001"/>
    <x v="4"/>
    <x v="11"/>
  </r>
  <r>
    <x v="0"/>
    <x v="0"/>
    <s v="USD"/>
    <n v="1393259107"/>
    <n v="1390667107"/>
    <b v="0"/>
    <n v="226"/>
    <b v="1"/>
    <s v="music/rock"/>
    <n v="1.0153333333333334"/>
    <n v="67.388999999999996"/>
    <x v="4"/>
    <x v="11"/>
  </r>
  <r>
    <x v="0"/>
    <x v="0"/>
    <s v="USD"/>
    <n v="1336866863"/>
    <n v="1335570863"/>
    <b v="0"/>
    <n v="14"/>
    <b v="1"/>
    <s v="music/rock"/>
    <n v="1.03"/>
    <n v="73.570999999999998"/>
    <x v="4"/>
    <x v="11"/>
  </r>
  <r>
    <x v="0"/>
    <x v="0"/>
    <s v="USD"/>
    <n v="1299243427"/>
    <n v="1296651427"/>
    <b v="0"/>
    <n v="20"/>
    <b v="1"/>
    <s v="music/rock"/>
    <n v="1.4285714285714286"/>
    <n v="25"/>
    <x v="4"/>
    <x v="11"/>
  </r>
  <r>
    <x v="0"/>
    <x v="0"/>
    <s v="USD"/>
    <n v="1362211140"/>
    <n v="1359421403"/>
    <b v="0"/>
    <n v="25"/>
    <b v="1"/>
    <s v="music/rock"/>
    <n v="2.625"/>
    <n v="42"/>
    <x v="4"/>
    <x v="11"/>
  </r>
  <r>
    <x v="0"/>
    <x v="0"/>
    <s v="USD"/>
    <n v="1422140895"/>
    <n v="1418684895"/>
    <b v="0"/>
    <n v="90"/>
    <b v="1"/>
    <s v="music/rock"/>
    <n v="1.1805000000000001"/>
    <n v="131.167"/>
    <x v="4"/>
    <x v="11"/>
  </r>
  <r>
    <x v="0"/>
    <x v="1"/>
    <s v="GBP"/>
    <n v="1459439471"/>
    <n v="1456851071"/>
    <b v="0"/>
    <n v="11"/>
    <b v="1"/>
    <s v="music/rock"/>
    <n v="1.04"/>
    <n v="47.273000000000003"/>
    <x v="4"/>
    <x v="11"/>
  </r>
  <r>
    <x v="0"/>
    <x v="0"/>
    <s v="USD"/>
    <n v="1361129129"/>
    <n v="1359660329"/>
    <b v="0"/>
    <n v="55"/>
    <b v="1"/>
    <s v="music/rock"/>
    <n v="2.0034000000000001"/>
    <n v="182.12700000000001"/>
    <x v="4"/>
    <x v="11"/>
  </r>
  <r>
    <x v="0"/>
    <x v="0"/>
    <s v="USD"/>
    <n v="1332029335"/>
    <n v="1326848935"/>
    <b v="0"/>
    <n v="30"/>
    <b v="1"/>
    <s v="music/rock"/>
    <n v="3.0683333333333334"/>
    <n v="61.366999999999997"/>
    <x v="4"/>
    <x v="11"/>
  </r>
  <r>
    <x v="0"/>
    <x v="0"/>
    <s v="USD"/>
    <n v="1317438000"/>
    <n v="1314989557"/>
    <b v="0"/>
    <n v="28"/>
    <b v="1"/>
    <s v="music/rock"/>
    <n v="1.00149"/>
    <n v="35.768000000000001"/>
    <x v="4"/>
    <x v="11"/>
  </r>
  <r>
    <x v="0"/>
    <x v="0"/>
    <s v="USD"/>
    <n v="1475342382"/>
    <n v="1472750382"/>
    <b v="0"/>
    <n v="45"/>
    <b v="1"/>
    <s v="music/rock"/>
    <n v="2.0529999999999999"/>
    <n v="45.622"/>
    <x v="4"/>
    <x v="11"/>
  </r>
  <r>
    <x v="0"/>
    <x v="0"/>
    <s v="USD"/>
    <n v="1367902740"/>
    <n v="1366251510"/>
    <b v="0"/>
    <n v="13"/>
    <b v="1"/>
    <s v="music/rock"/>
    <n v="1.0888888888888888"/>
    <n v="75.385000000000005"/>
    <x v="4"/>
    <x v="11"/>
  </r>
  <r>
    <x v="0"/>
    <x v="0"/>
    <s v="USD"/>
    <n v="1400561940"/>
    <n v="1397679445"/>
    <b v="0"/>
    <n v="40"/>
    <b v="1"/>
    <s v="music/rock"/>
    <n v="1.0175000000000001"/>
    <n v="50.875"/>
    <x v="4"/>
    <x v="11"/>
  </r>
  <r>
    <x v="0"/>
    <x v="0"/>
    <s v="USD"/>
    <n v="1425275940"/>
    <n v="1422371381"/>
    <b v="0"/>
    <n v="21"/>
    <b v="1"/>
    <s v="music/rock"/>
    <n v="1.2524999999999999"/>
    <n v="119.286"/>
    <x v="4"/>
    <x v="11"/>
  </r>
  <r>
    <x v="0"/>
    <x v="0"/>
    <s v="USD"/>
    <n v="1298245954"/>
    <n v="1295653954"/>
    <b v="0"/>
    <n v="134"/>
    <b v="1"/>
    <s v="music/rock"/>
    <n v="1.2400610000000001"/>
    <n v="92.542000000000002"/>
    <x v="4"/>
    <x v="11"/>
  </r>
  <r>
    <x v="0"/>
    <x v="0"/>
    <s v="USD"/>
    <n v="1307761200"/>
    <n v="1304464914"/>
    <b v="0"/>
    <n v="20"/>
    <b v="1"/>
    <s v="music/rock"/>
    <n v="1.014"/>
    <n v="76.05"/>
    <x v="4"/>
    <x v="11"/>
  </r>
  <r>
    <x v="0"/>
    <x v="0"/>
    <s v="USD"/>
    <n v="1466139300"/>
    <n v="1464854398"/>
    <b v="0"/>
    <n v="19"/>
    <b v="1"/>
    <s v="music/rock"/>
    <n v="1"/>
    <n v="52.631999999999998"/>
    <x v="4"/>
    <x v="11"/>
  </r>
  <r>
    <x v="0"/>
    <x v="0"/>
    <s v="USD"/>
    <n v="1355585777"/>
    <n v="1352993777"/>
    <b v="0"/>
    <n v="209"/>
    <b v="1"/>
    <s v="music/rock"/>
    <n v="1.3792666666666666"/>
    <n v="98.99"/>
    <x v="4"/>
    <x v="11"/>
  </r>
  <r>
    <x v="0"/>
    <x v="0"/>
    <s v="USD"/>
    <n v="1429594832"/>
    <n v="1427780432"/>
    <b v="0"/>
    <n v="38"/>
    <b v="1"/>
    <s v="music/rock"/>
    <n v="1.2088000000000001"/>
    <n v="79.525999999999996"/>
    <x v="4"/>
    <x v="11"/>
  </r>
  <r>
    <x v="0"/>
    <x v="0"/>
    <s v="USD"/>
    <n v="1312095540"/>
    <n v="1306608888"/>
    <b v="0"/>
    <n v="24"/>
    <b v="1"/>
    <s v="music/rock"/>
    <n v="1.0736666666666668"/>
    <n v="134.208"/>
    <x v="4"/>
    <x v="11"/>
  </r>
  <r>
    <x v="0"/>
    <x v="0"/>
    <s v="USD"/>
    <n v="1350505059"/>
    <n v="1347913059"/>
    <b v="0"/>
    <n v="8"/>
    <b v="1"/>
    <s v="music/rock"/>
    <n v="1.0033333333333334"/>
    <n v="37.625"/>
    <x v="4"/>
    <x v="11"/>
  </r>
  <r>
    <x v="0"/>
    <x v="0"/>
    <s v="USD"/>
    <n v="1405033300"/>
    <n v="1402441300"/>
    <b v="0"/>
    <n v="179"/>
    <b v="1"/>
    <s v="music/rock"/>
    <n v="1.0152222222222222"/>
    <n v="51.045000000000002"/>
    <x v="4"/>
    <x v="11"/>
  </r>
  <r>
    <x v="0"/>
    <x v="0"/>
    <s v="USD"/>
    <n v="1406509200"/>
    <n v="1404769538"/>
    <b v="0"/>
    <n v="26"/>
    <b v="1"/>
    <s v="music/rock"/>
    <n v="1.0007692307692309"/>
    <n v="50.037999999999997"/>
    <x v="4"/>
    <x v="11"/>
  </r>
  <r>
    <x v="0"/>
    <x v="0"/>
    <s v="USD"/>
    <n v="1429920000"/>
    <n v="1426703452"/>
    <b v="0"/>
    <n v="131"/>
    <b v="1"/>
    <s v="music/rock"/>
    <n v="1.1696666666666666"/>
    <n v="133.93100000000001"/>
    <x v="4"/>
    <x v="11"/>
  </r>
  <r>
    <x v="0"/>
    <x v="0"/>
    <s v="USD"/>
    <n v="1352860017"/>
    <n v="1348536417"/>
    <b v="0"/>
    <n v="14"/>
    <b v="1"/>
    <s v="music/rock"/>
    <n v="1.01875"/>
    <n v="58.213999999999999"/>
    <x v="4"/>
    <x v="11"/>
  </r>
  <r>
    <x v="0"/>
    <x v="0"/>
    <s v="USD"/>
    <n v="1369355437"/>
    <n v="1366763437"/>
    <b v="0"/>
    <n v="174"/>
    <b v="1"/>
    <s v="music/rock"/>
    <n v="1.0212366666666666"/>
    <n v="88.037999999999997"/>
    <x v="4"/>
    <x v="11"/>
  </r>
  <r>
    <x v="0"/>
    <x v="5"/>
    <s v="CAD"/>
    <n v="1389012940"/>
    <n v="1385124940"/>
    <b v="0"/>
    <n v="191"/>
    <b v="1"/>
    <s v="music/rock"/>
    <n v="1.5405897142857143"/>
    <n v="70.576999999999998"/>
    <x v="4"/>
    <x v="11"/>
  </r>
  <r>
    <x v="0"/>
    <x v="0"/>
    <s v="USD"/>
    <n v="1405715472"/>
    <n v="1403901072"/>
    <b v="0"/>
    <n v="38"/>
    <b v="1"/>
    <s v="music/rock"/>
    <n v="1.0125"/>
    <n v="53.289000000000001"/>
    <x v="4"/>
    <x v="11"/>
  </r>
  <r>
    <x v="0"/>
    <x v="0"/>
    <s v="USD"/>
    <n v="1410546413"/>
    <n v="1407954413"/>
    <b v="0"/>
    <n v="22"/>
    <b v="1"/>
    <s v="music/rock"/>
    <n v="1"/>
    <n v="136.364"/>
    <x v="4"/>
    <x v="11"/>
  </r>
  <r>
    <x v="0"/>
    <x v="0"/>
    <s v="USD"/>
    <n v="1324014521"/>
    <n v="1318826921"/>
    <b v="0"/>
    <n v="149"/>
    <b v="1"/>
    <s v="music/rock"/>
    <n v="1.0874800874800874"/>
    <n v="40.546999999999997"/>
    <x v="4"/>
    <x v="11"/>
  </r>
  <r>
    <x v="0"/>
    <x v="0"/>
    <s v="USD"/>
    <n v="1316716129"/>
    <n v="1314124129"/>
    <b v="0"/>
    <n v="56"/>
    <b v="1"/>
    <s v="music/rock"/>
    <n v="1.3183333333333334"/>
    <n v="70.625"/>
    <x v="4"/>
    <x v="11"/>
  </r>
  <r>
    <x v="0"/>
    <x v="0"/>
    <s v="USD"/>
    <n v="1391706084"/>
    <n v="1389891684"/>
    <b v="0"/>
    <n v="19"/>
    <b v="1"/>
    <s v="music/rock"/>
    <n v="1.3346666666666667"/>
    <n v="52.683999999999997"/>
    <x v="4"/>
    <x v="11"/>
  </r>
  <r>
    <x v="2"/>
    <x v="1"/>
    <s v="GBP"/>
    <n v="1422256341"/>
    <n v="1419664341"/>
    <b v="0"/>
    <n v="0"/>
    <b v="0"/>
    <s v="games/mobile games"/>
    <n v="0"/>
    <n v="0"/>
    <x v="6"/>
    <x v="18"/>
  </r>
  <r>
    <x v="2"/>
    <x v="0"/>
    <s v="USD"/>
    <n v="1488958200"/>
    <n v="1484912974"/>
    <b v="0"/>
    <n v="16"/>
    <b v="0"/>
    <s v="games/mobile games"/>
    <n v="8.0833333333333326E-2"/>
    <n v="90.938000000000002"/>
    <x v="6"/>
    <x v="18"/>
  </r>
  <r>
    <x v="2"/>
    <x v="0"/>
    <s v="USD"/>
    <n v="1402600085"/>
    <n v="1400008085"/>
    <b v="0"/>
    <n v="2"/>
    <b v="0"/>
    <s v="games/mobile games"/>
    <n v="4.0000000000000001E-3"/>
    <n v="5"/>
    <x v="6"/>
    <x v="18"/>
  </r>
  <r>
    <x v="2"/>
    <x v="0"/>
    <s v="USD"/>
    <n v="1399223500"/>
    <n v="1396631500"/>
    <b v="0"/>
    <n v="48"/>
    <b v="0"/>
    <s v="games/mobile games"/>
    <n v="0.42892307692307691"/>
    <n v="58.082999999999998"/>
    <x v="6"/>
    <x v="18"/>
  </r>
  <r>
    <x v="2"/>
    <x v="1"/>
    <s v="GBP"/>
    <n v="1478425747"/>
    <n v="1475398147"/>
    <b v="0"/>
    <n v="2"/>
    <b v="0"/>
    <s v="games/mobile games"/>
    <n v="3.6363636363636364E-5"/>
    <n v="2"/>
    <x v="6"/>
    <x v="18"/>
  </r>
  <r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2"/>
    <x v="0"/>
    <s v="USD"/>
    <n v="1478383912"/>
    <n v="1475791912"/>
    <b v="0"/>
    <n v="1"/>
    <b v="0"/>
    <s v="games/mobile games"/>
    <n v="5.0000000000000001E-4"/>
    <n v="10"/>
    <x v="6"/>
    <x v="18"/>
  </r>
  <r>
    <x v="2"/>
    <x v="0"/>
    <s v="USD"/>
    <n v="1450166340"/>
    <n v="1448044925"/>
    <b v="0"/>
    <n v="17"/>
    <b v="0"/>
    <s v="games/mobile games"/>
    <n v="4.8680000000000001E-2"/>
    <n v="71.587999999999994"/>
    <x v="6"/>
    <x v="18"/>
  </r>
  <r>
    <x v="2"/>
    <x v="0"/>
    <s v="USD"/>
    <n v="1483488249"/>
    <n v="1480896249"/>
    <b v="0"/>
    <n v="0"/>
    <b v="0"/>
    <s v="games/mobile games"/>
    <n v="0"/>
    <n v="0"/>
    <x v="6"/>
    <x v="18"/>
  </r>
  <r>
    <x v="2"/>
    <x v="0"/>
    <s v="USD"/>
    <n v="1454213820"/>
    <n v="1451723535"/>
    <b v="0"/>
    <n v="11"/>
    <b v="0"/>
    <s v="games/mobile games"/>
    <n v="0.10314285714285715"/>
    <n v="32.817999999999998"/>
    <x v="6"/>
    <x v="18"/>
  </r>
  <r>
    <x v="2"/>
    <x v="0"/>
    <s v="USD"/>
    <n v="1416512901"/>
    <n v="1413053301"/>
    <b v="0"/>
    <n v="95"/>
    <b v="0"/>
    <s v="games/mobile games"/>
    <n v="0.7178461538461538"/>
    <n v="49.116"/>
    <x v="6"/>
    <x v="18"/>
  </r>
  <r>
    <x v="2"/>
    <x v="0"/>
    <s v="USD"/>
    <n v="1435633602"/>
    <n v="1433041602"/>
    <b v="0"/>
    <n v="13"/>
    <b v="0"/>
    <s v="games/mobile games"/>
    <n v="1.06E-2"/>
    <n v="16.308"/>
    <x v="6"/>
    <x v="18"/>
  </r>
  <r>
    <x v="2"/>
    <x v="5"/>
    <s v="CAD"/>
    <n v="1436373900"/>
    <n v="1433861210"/>
    <b v="0"/>
    <n v="2"/>
    <b v="0"/>
    <s v="games/mobile games"/>
    <n v="4.4999999999999997E-3"/>
    <n v="18"/>
    <x v="6"/>
    <x v="18"/>
  </r>
  <r>
    <x v="2"/>
    <x v="0"/>
    <s v="USD"/>
    <n v="1467155733"/>
    <n v="1465427733"/>
    <b v="0"/>
    <n v="2"/>
    <b v="0"/>
    <s v="games/mobile games"/>
    <n v="1.6249999999999999E-4"/>
    <n v="13"/>
    <x v="6"/>
    <x v="18"/>
  </r>
  <r>
    <x v="2"/>
    <x v="0"/>
    <s v="USD"/>
    <n v="1470519308"/>
    <n v="1465335308"/>
    <b v="0"/>
    <n v="3"/>
    <b v="0"/>
    <s v="games/mobile games"/>
    <n v="5.1000000000000004E-3"/>
    <n v="17"/>
    <x v="6"/>
    <x v="18"/>
  </r>
  <r>
    <x v="2"/>
    <x v="2"/>
    <s v="AUD"/>
    <n v="1402901405"/>
    <n v="1400309405"/>
    <b v="0"/>
    <n v="0"/>
    <b v="0"/>
    <s v="games/mobile games"/>
    <n v="0"/>
    <n v="0"/>
    <x v="6"/>
    <x v="18"/>
  </r>
  <r>
    <x v="2"/>
    <x v="0"/>
    <s v="USD"/>
    <n v="1425170525"/>
    <n v="1422664925"/>
    <b v="0"/>
    <n v="0"/>
    <b v="0"/>
    <s v="games/mobile games"/>
    <n v="0"/>
    <n v="0"/>
    <x v="6"/>
    <x v="18"/>
  </r>
  <r>
    <x v="2"/>
    <x v="2"/>
    <s v="AUD"/>
    <n v="1402618355"/>
    <n v="1400026355"/>
    <b v="0"/>
    <n v="0"/>
    <b v="0"/>
    <s v="games/mobile games"/>
    <n v="0"/>
    <n v="0"/>
    <x v="6"/>
    <x v="18"/>
  </r>
  <r>
    <x v="2"/>
    <x v="3"/>
    <s v="EUR"/>
    <n v="1457966129"/>
    <n v="1455377729"/>
    <b v="0"/>
    <n v="2"/>
    <b v="0"/>
    <s v="games/mobile games"/>
    <n v="1.1999999999999999E-3"/>
    <n v="3"/>
    <x v="6"/>
    <x v="18"/>
  </r>
  <r>
    <x v="2"/>
    <x v="1"/>
    <s v="GBP"/>
    <n v="1459341380"/>
    <n v="1456839380"/>
    <b v="0"/>
    <n v="24"/>
    <b v="0"/>
    <s v="games/mobile games"/>
    <n v="0.20080000000000001"/>
    <n v="41.832999999999998"/>
    <x v="6"/>
    <x v="18"/>
  </r>
  <r>
    <x v="0"/>
    <x v="0"/>
    <s v="USD"/>
    <n v="1425955189"/>
    <n v="1423366789"/>
    <b v="0"/>
    <n v="70"/>
    <b v="1"/>
    <s v="music/indie rock"/>
    <n v="1.726845"/>
    <n v="49.338000000000001"/>
    <x v="4"/>
    <x v="14"/>
  </r>
  <r>
    <x v="0"/>
    <x v="0"/>
    <s v="USD"/>
    <n v="1341964080"/>
    <n v="1339109212"/>
    <b v="0"/>
    <n v="81"/>
    <b v="1"/>
    <s v="music/indie rock"/>
    <n v="1.008955223880597"/>
    <n v="41.728000000000002"/>
    <x v="4"/>
    <x v="14"/>
  </r>
  <r>
    <x v="0"/>
    <x v="0"/>
    <s v="USD"/>
    <n v="1333921508"/>
    <n v="1331333108"/>
    <b v="0"/>
    <n v="32"/>
    <b v="1"/>
    <s v="music/indie rock"/>
    <n v="1.0480480480480481"/>
    <n v="32.719000000000001"/>
    <x v="4"/>
    <x v="14"/>
  </r>
  <r>
    <x v="0"/>
    <x v="0"/>
    <s v="USD"/>
    <n v="1354017600"/>
    <n v="1350967535"/>
    <b v="0"/>
    <n v="26"/>
    <b v="1"/>
    <s v="music/indie rock"/>
    <n v="1.351"/>
    <n v="51.962000000000003"/>
    <x v="4"/>
    <x v="14"/>
  </r>
  <r>
    <x v="0"/>
    <x v="0"/>
    <s v="USD"/>
    <n v="1344636000"/>
    <n v="1341800110"/>
    <b v="0"/>
    <n v="105"/>
    <b v="1"/>
    <s v="music/indie rock"/>
    <n v="1.1632786885245903"/>
    <n v="50.686"/>
    <x v="4"/>
    <x v="14"/>
  </r>
  <r>
    <x v="0"/>
    <x v="0"/>
    <s v="USD"/>
    <n v="1415832338"/>
    <n v="1413236738"/>
    <b v="0"/>
    <n v="29"/>
    <b v="1"/>
    <s v="music/indie rock"/>
    <n v="1.0208333333333333"/>
    <n v="42.241"/>
    <x v="4"/>
    <x v="14"/>
  </r>
  <r>
    <x v="0"/>
    <x v="3"/>
    <s v="EUR"/>
    <n v="1449178200"/>
    <n v="1447614732"/>
    <b v="0"/>
    <n v="8"/>
    <b v="1"/>
    <s v="music/indie rock"/>
    <n v="1.1116666666666666"/>
    <n v="416.875"/>
    <x v="4"/>
    <x v="14"/>
  </r>
  <r>
    <x v="0"/>
    <x v="0"/>
    <s v="USD"/>
    <n v="1275368340"/>
    <n v="1272692732"/>
    <b v="0"/>
    <n v="89"/>
    <b v="1"/>
    <s v="music/indie rock"/>
    <n v="1.6608000000000001"/>
    <n v="46.652000000000001"/>
    <x v="4"/>
    <x v="14"/>
  </r>
  <r>
    <x v="0"/>
    <x v="0"/>
    <s v="USD"/>
    <n v="1363024946"/>
    <n v="1359140546"/>
    <b v="0"/>
    <n v="44"/>
    <b v="1"/>
    <s v="music/indie rock"/>
    <n v="1.0660000000000001"/>
    <n v="48.454999999999998"/>
    <x v="4"/>
    <x v="14"/>
  </r>
  <r>
    <x v="0"/>
    <x v="0"/>
    <s v="USD"/>
    <n v="1355597528"/>
    <n v="1353005528"/>
    <b v="0"/>
    <n v="246"/>
    <b v="1"/>
    <s v="music/indie rock"/>
    <n v="1.4458441666666668"/>
    <n v="70.528999999999996"/>
    <x v="4"/>
    <x v="14"/>
  </r>
  <r>
    <x v="0"/>
    <x v="0"/>
    <s v="USD"/>
    <n v="1279778400"/>
    <n v="1275851354"/>
    <b v="0"/>
    <n v="120"/>
    <b v="1"/>
    <s v="music/indie rock"/>
    <n v="1.0555000000000001"/>
    <n v="87.957999999999998"/>
    <x v="4"/>
    <x v="14"/>
  </r>
  <r>
    <x v="0"/>
    <x v="0"/>
    <s v="USD"/>
    <n v="1307459881"/>
    <n v="1304867881"/>
    <b v="0"/>
    <n v="26"/>
    <b v="1"/>
    <s v="music/indie rock"/>
    <n v="1.3660000000000001"/>
    <n v="26.268999999999998"/>
    <x v="4"/>
    <x v="14"/>
  </r>
  <r>
    <x v="0"/>
    <x v="0"/>
    <s v="USD"/>
    <n v="1302926340"/>
    <n v="1301524585"/>
    <b v="0"/>
    <n v="45"/>
    <b v="1"/>
    <s v="music/indie rock"/>
    <n v="1.04"/>
    <n v="57.777999999999999"/>
    <x v="4"/>
    <x v="14"/>
  </r>
  <r>
    <x v="0"/>
    <x v="0"/>
    <s v="USD"/>
    <n v="1329082983"/>
    <n v="1326404583"/>
    <b v="0"/>
    <n v="20"/>
    <b v="1"/>
    <s v="music/indie rock"/>
    <n v="1.145"/>
    <n v="57.25"/>
    <x v="4"/>
    <x v="14"/>
  </r>
  <r>
    <x v="0"/>
    <x v="0"/>
    <s v="USD"/>
    <n v="1445363722"/>
    <n v="1442771722"/>
    <b v="0"/>
    <n v="47"/>
    <b v="1"/>
    <s v="music/indie rock"/>
    <n v="1.0171957671957672"/>
    <n v="196.34"/>
    <x v="4"/>
    <x v="14"/>
  </r>
  <r>
    <x v="0"/>
    <x v="0"/>
    <s v="USD"/>
    <n v="1334250165"/>
    <n v="1331658165"/>
    <b v="0"/>
    <n v="13"/>
    <b v="1"/>
    <s v="music/indie rock"/>
    <n v="1.2394678492239468"/>
    <n v="43"/>
    <x v="4"/>
    <x v="14"/>
  </r>
  <r>
    <x v="0"/>
    <x v="0"/>
    <s v="USD"/>
    <n v="1393966800"/>
    <n v="1392040806"/>
    <b v="0"/>
    <n v="183"/>
    <b v="1"/>
    <s v="music/indie rock"/>
    <n v="1.0245669291338582"/>
    <n v="35.552"/>
    <x v="4"/>
    <x v="14"/>
  </r>
  <r>
    <x v="0"/>
    <x v="0"/>
    <s v="USD"/>
    <n v="1454349600"/>
    <n v="1451277473"/>
    <b v="0"/>
    <n v="21"/>
    <b v="1"/>
    <s v="music/indie rock"/>
    <n v="1.4450000000000001"/>
    <n v="68.81"/>
    <x v="4"/>
    <x v="14"/>
  </r>
  <r>
    <x v="0"/>
    <x v="0"/>
    <s v="USD"/>
    <n v="1427319366"/>
    <n v="1424730966"/>
    <b v="0"/>
    <n v="42"/>
    <b v="1"/>
    <s v="music/indie rock"/>
    <n v="1.3333333333333333"/>
    <n v="28.571000000000002"/>
    <x v="4"/>
    <x v="14"/>
  </r>
  <r>
    <x v="0"/>
    <x v="0"/>
    <s v="USD"/>
    <n v="1349517540"/>
    <n v="1347137731"/>
    <b v="0"/>
    <n v="54"/>
    <b v="1"/>
    <s v="music/indie rock"/>
    <n v="1.0936440000000001"/>
    <n v="50.631999999999998"/>
    <x v="4"/>
    <x v="14"/>
  </r>
  <r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2"/>
    <x v="9"/>
    <s v="EUR"/>
    <n v="1425495447"/>
    <n v="1422903447"/>
    <b v="0"/>
    <n v="3"/>
    <b v="0"/>
    <s v="technology/gadgets"/>
    <n v="1.2E-2"/>
    <n v="4"/>
    <x v="2"/>
    <x v="29"/>
  </r>
  <r>
    <x v="2"/>
    <x v="0"/>
    <s v="USD"/>
    <n v="1485541791"/>
    <n v="1480357791"/>
    <b v="0"/>
    <n v="41"/>
    <b v="0"/>
    <s v="technology/gadgets"/>
    <n v="0.46600000000000003"/>
    <n v="34.097999999999999"/>
    <x v="2"/>
    <x v="29"/>
  </r>
  <r>
    <x v="2"/>
    <x v="0"/>
    <s v="USD"/>
    <n v="1451752021"/>
    <n v="1447864021"/>
    <b v="0"/>
    <n v="2"/>
    <b v="0"/>
    <s v="technology/gadgets"/>
    <n v="1E-3"/>
    <n v="25"/>
    <x v="2"/>
    <x v="29"/>
  </r>
  <r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2"/>
    <x v="0"/>
    <s v="USD"/>
    <n v="1466697983"/>
    <n v="1464105983"/>
    <b v="0"/>
    <n v="99"/>
    <b v="0"/>
    <s v="technology/gadgets"/>
    <n v="0.42759999999999998"/>
    <n v="215.96"/>
    <x v="2"/>
    <x v="29"/>
  </r>
  <r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2"/>
    <x v="0"/>
    <s v="USD"/>
    <n v="1414059479"/>
    <n v="1411467479"/>
    <b v="0"/>
    <n v="38"/>
    <b v="0"/>
    <s v="technology/gadgets"/>
    <n v="0.14111428571428572"/>
    <n v="129.97399999999999"/>
    <x v="2"/>
    <x v="29"/>
  </r>
  <r>
    <x v="2"/>
    <x v="9"/>
    <s v="EUR"/>
    <n v="1446331500"/>
    <n v="1442531217"/>
    <b v="0"/>
    <n v="285"/>
    <b v="0"/>
    <s v="technology/gadgets"/>
    <n v="0.39395294117647056"/>
    <n v="117.495"/>
    <x v="2"/>
    <x v="29"/>
  </r>
  <r>
    <x v="2"/>
    <x v="4"/>
    <s v="NZD"/>
    <n v="1407545334"/>
    <n v="1404953334"/>
    <b v="0"/>
    <n v="1"/>
    <b v="0"/>
    <s v="technology/gadgets"/>
    <n v="2.3529411764705883E-4"/>
    <n v="10"/>
    <x v="2"/>
    <x v="29"/>
  </r>
  <r>
    <x v="2"/>
    <x v="0"/>
    <s v="USD"/>
    <n v="1433395560"/>
    <n v="1430803560"/>
    <b v="0"/>
    <n v="42"/>
    <b v="0"/>
    <s v="technology/gadgets"/>
    <n v="0.59299999999999997"/>
    <n v="70.594999999999999"/>
    <x v="2"/>
    <x v="29"/>
  </r>
  <r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2"/>
    <x v="0"/>
    <s v="USD"/>
    <n v="1414814340"/>
    <n v="1413519073"/>
    <b v="0"/>
    <n v="2"/>
    <b v="0"/>
    <s v="technology/gadgets"/>
    <n v="9.0090090090090086E-2"/>
    <n v="30"/>
    <x v="2"/>
    <x v="29"/>
  </r>
  <r>
    <x v="2"/>
    <x v="0"/>
    <s v="USD"/>
    <n v="1409620222"/>
    <n v="1407892222"/>
    <b v="0"/>
    <n v="4"/>
    <b v="0"/>
    <s v="technology/gadgets"/>
    <n v="1.6E-2"/>
    <n v="2"/>
    <x v="2"/>
    <x v="29"/>
  </r>
  <r>
    <x v="2"/>
    <x v="0"/>
    <s v="USD"/>
    <n v="1478542375"/>
    <n v="1476378775"/>
    <b v="0"/>
    <n v="6"/>
    <b v="0"/>
    <s v="technology/gadgets"/>
    <n v="5.1000000000000004E-3"/>
    <n v="17"/>
    <x v="2"/>
    <x v="29"/>
  </r>
  <r>
    <x v="2"/>
    <x v="7"/>
    <s v="HKD"/>
    <n v="1486708133"/>
    <n v="1484116133"/>
    <b v="0"/>
    <n v="70"/>
    <b v="0"/>
    <s v="technology/gadgets"/>
    <n v="0.52570512820512816"/>
    <n v="2928.9290000000001"/>
    <x v="2"/>
    <x v="29"/>
  </r>
  <r>
    <x v="2"/>
    <x v="0"/>
    <s v="USD"/>
    <n v="1407869851"/>
    <n v="1404845851"/>
    <b v="0"/>
    <n v="9"/>
    <b v="0"/>
    <s v="technology/gadgets"/>
    <n v="1.04E-2"/>
    <n v="28.888999999999999"/>
    <x v="2"/>
    <x v="29"/>
  </r>
  <r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2"/>
    <x v="1"/>
    <s v="GBP"/>
    <n v="1445468400"/>
    <n v="1443042061"/>
    <b v="0"/>
    <n v="105"/>
    <b v="0"/>
    <s v="technology/gadgets"/>
    <n v="0.43030000000000002"/>
    <n v="40.981000000000002"/>
    <x v="2"/>
    <x v="29"/>
  </r>
  <r>
    <x v="0"/>
    <x v="0"/>
    <s v="USD"/>
    <n v="1342243143"/>
    <n v="1339651143"/>
    <b v="0"/>
    <n v="38"/>
    <b v="1"/>
    <s v="music/indie rock"/>
    <n v="1.3680000000000001"/>
    <n v="54"/>
    <x v="4"/>
    <x v="14"/>
  </r>
  <r>
    <x v="0"/>
    <x v="0"/>
    <s v="USD"/>
    <n v="1386828507"/>
    <n v="1384236507"/>
    <b v="0"/>
    <n v="64"/>
    <b v="1"/>
    <s v="music/indie rock"/>
    <n v="1.1555"/>
    <n v="36.109000000000002"/>
    <x v="4"/>
    <x v="14"/>
  </r>
  <r>
    <x v="0"/>
    <x v="0"/>
    <s v="USD"/>
    <n v="1317099540"/>
    <n v="1313612532"/>
    <b v="0"/>
    <n v="13"/>
    <b v="1"/>
    <s v="music/indie rock"/>
    <n v="2.4079999999999999"/>
    <n v="23.154"/>
    <x v="4"/>
    <x v="14"/>
  </r>
  <r>
    <x v="0"/>
    <x v="0"/>
    <s v="USD"/>
    <n v="1389814380"/>
    <n v="1387390555"/>
    <b v="0"/>
    <n v="33"/>
    <b v="1"/>
    <s v="music/indie rock"/>
    <n v="1.1439999999999999"/>
    <n v="104"/>
    <x v="4"/>
    <x v="14"/>
  </r>
  <r>
    <x v="0"/>
    <x v="0"/>
    <s v="USD"/>
    <n v="1381449600"/>
    <n v="1379540288"/>
    <b v="0"/>
    <n v="52"/>
    <b v="1"/>
    <s v="music/indie rock"/>
    <n v="1.1033333333333333"/>
    <n v="31.827000000000002"/>
    <x v="4"/>
    <x v="14"/>
  </r>
  <r>
    <x v="0"/>
    <x v="0"/>
    <s v="USD"/>
    <n v="1288657560"/>
    <n v="1286319256"/>
    <b v="0"/>
    <n v="107"/>
    <b v="1"/>
    <s v="music/indie rock"/>
    <n v="1.9537933333333333"/>
    <n v="27.39"/>
    <x v="4"/>
    <x v="14"/>
  </r>
  <r>
    <x v="0"/>
    <x v="0"/>
    <s v="USD"/>
    <n v="1331182740"/>
    <n v="1329856839"/>
    <b v="0"/>
    <n v="11"/>
    <b v="1"/>
    <s v="music/indie rock"/>
    <n v="1.0333333333333334"/>
    <n v="56.363999999999997"/>
    <x v="4"/>
    <x v="14"/>
  </r>
  <r>
    <x v="0"/>
    <x v="0"/>
    <s v="USD"/>
    <n v="1367940794"/>
    <n v="1365348794"/>
    <b v="0"/>
    <n v="34"/>
    <b v="1"/>
    <s v="music/indie rock"/>
    <n v="1.031372549019608"/>
    <n v="77.352999999999994"/>
    <x v="4"/>
    <x v="14"/>
  </r>
  <r>
    <x v="0"/>
    <x v="0"/>
    <s v="USD"/>
    <n v="1309825866"/>
    <n v="1306197066"/>
    <b v="0"/>
    <n v="75"/>
    <b v="1"/>
    <s v="music/indie rock"/>
    <n v="1.003125"/>
    <n v="42.8"/>
    <x v="4"/>
    <x v="14"/>
  </r>
  <r>
    <x v="0"/>
    <x v="0"/>
    <s v="USD"/>
    <n v="1373203482"/>
    <n v="1368019482"/>
    <b v="0"/>
    <n v="26"/>
    <b v="1"/>
    <s v="music/indie rock"/>
    <n v="1.27"/>
    <n v="48.845999999999997"/>
    <x v="4"/>
    <x v="14"/>
  </r>
  <r>
    <x v="0"/>
    <x v="0"/>
    <s v="USD"/>
    <n v="1337657400"/>
    <n v="1336512309"/>
    <b v="0"/>
    <n v="50"/>
    <b v="1"/>
    <s v="music/indie rock"/>
    <n v="1.20601"/>
    <n v="48.24"/>
    <x v="4"/>
    <x v="14"/>
  </r>
  <r>
    <x v="0"/>
    <x v="0"/>
    <s v="USD"/>
    <n v="1327433173"/>
    <n v="1325618773"/>
    <b v="0"/>
    <n v="80"/>
    <b v="1"/>
    <s v="music/indie rock"/>
    <n v="1.0699047619047619"/>
    <n v="70.212999999999994"/>
    <x v="4"/>
    <x v="14"/>
  </r>
  <r>
    <x v="0"/>
    <x v="0"/>
    <s v="USD"/>
    <n v="1411787307"/>
    <n v="1409195307"/>
    <b v="0"/>
    <n v="110"/>
    <b v="1"/>
    <s v="music/indie rock"/>
    <n v="1.7243333333333333"/>
    <n v="94.055000000000007"/>
    <x v="4"/>
    <x v="14"/>
  </r>
  <r>
    <x v="0"/>
    <x v="0"/>
    <s v="USD"/>
    <n v="1324789200"/>
    <n v="1321649321"/>
    <b v="0"/>
    <n v="77"/>
    <b v="1"/>
    <s v="music/indie rock"/>
    <n v="1.2362"/>
    <n v="80.272999999999996"/>
    <x v="4"/>
    <x v="14"/>
  </r>
  <r>
    <x v="0"/>
    <x v="0"/>
    <s v="USD"/>
    <n v="1403326740"/>
    <n v="1400106171"/>
    <b v="0"/>
    <n v="50"/>
    <b v="1"/>
    <s v="music/indie rock"/>
    <n v="1.0840000000000001"/>
    <n v="54.2"/>
    <x v="4"/>
    <x v="14"/>
  </r>
  <r>
    <x v="0"/>
    <x v="0"/>
    <s v="USD"/>
    <n v="1323151140"/>
    <n v="1320528070"/>
    <b v="0"/>
    <n v="145"/>
    <b v="1"/>
    <s v="music/indie rock"/>
    <n v="1.1652013333333333"/>
    <n v="60.268999999999998"/>
    <x v="4"/>
    <x v="14"/>
  </r>
  <r>
    <x v="0"/>
    <x v="0"/>
    <s v="USD"/>
    <n v="1339732740"/>
    <n v="1338346281"/>
    <b v="0"/>
    <n v="29"/>
    <b v="1"/>
    <s v="music/indie rock"/>
    <n v="1.8724499999999999"/>
    <n v="38.74"/>
    <x v="4"/>
    <x v="14"/>
  </r>
  <r>
    <x v="0"/>
    <x v="0"/>
    <s v="USD"/>
    <n v="1372741200"/>
    <n v="1370067231"/>
    <b v="0"/>
    <n v="114"/>
    <b v="1"/>
    <s v="music/indie rock"/>
    <n v="1.1593333333333333"/>
    <n v="152.54400000000001"/>
    <x v="4"/>
    <x v="14"/>
  </r>
  <r>
    <x v="0"/>
    <x v="0"/>
    <s v="USD"/>
    <n v="1362955108"/>
    <n v="1360366708"/>
    <b v="0"/>
    <n v="96"/>
    <b v="1"/>
    <s v="music/indie rock"/>
    <n v="1.107"/>
    <n v="115.313"/>
    <x v="4"/>
    <x v="14"/>
  </r>
  <r>
    <x v="0"/>
    <x v="0"/>
    <s v="USD"/>
    <n v="1308110340"/>
    <n v="1304770233"/>
    <b v="0"/>
    <n v="31"/>
    <b v="1"/>
    <s v="music/indie rock"/>
    <n v="1.7092307692307693"/>
    <n v="35.838999999999999"/>
    <x v="4"/>
    <x v="14"/>
  </r>
  <r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.052499999999998"/>
    <n v="68.816000000000003"/>
    <x v="2"/>
    <x v="30"/>
  </r>
  <r>
    <x v="0"/>
    <x v="0"/>
    <s v="USD"/>
    <n v="1398952890"/>
    <n v="1396360890"/>
    <b v="1"/>
    <n v="1789"/>
    <b v="1"/>
    <s v="technology/hardware"/>
    <n v="7.8805550000000002"/>
    <n v="176.2"/>
    <x v="2"/>
    <x v="30"/>
  </r>
  <r>
    <x v="0"/>
    <x v="3"/>
    <s v="EUR"/>
    <n v="1436680958"/>
    <n v="1433224958"/>
    <b v="1"/>
    <n v="680"/>
    <b v="1"/>
    <s v="technology/hardware"/>
    <n v="3.4801799999999998"/>
    <n v="511.791"/>
    <x v="2"/>
    <x v="30"/>
  </r>
  <r>
    <x v="0"/>
    <x v="0"/>
    <s v="USD"/>
    <n v="1397961361"/>
    <n v="1392780961"/>
    <b v="1"/>
    <n v="70"/>
    <b v="1"/>
    <s v="technology/hardware"/>
    <n v="1.4974666666666667"/>
    <n v="160.44300000000001"/>
    <x v="2"/>
    <x v="30"/>
  </r>
  <r>
    <x v="0"/>
    <x v="0"/>
    <s v="USD"/>
    <n v="1258955940"/>
    <n v="1255730520"/>
    <b v="1"/>
    <n v="23"/>
    <b v="1"/>
    <s v="technology/hardware"/>
    <n v="1.0063375000000001"/>
    <n v="35.003"/>
    <x v="2"/>
    <x v="30"/>
  </r>
  <r>
    <x v="0"/>
    <x v="0"/>
    <s v="USD"/>
    <n v="1465232520"/>
    <n v="1460557809"/>
    <b v="1"/>
    <n v="4245"/>
    <b v="1"/>
    <s v="technology/hardware"/>
    <n v="8.0021100000000001"/>
    <n v="188.50700000000001"/>
    <x v="2"/>
    <x v="30"/>
  </r>
  <r>
    <x v="0"/>
    <x v="1"/>
    <s v="GBP"/>
    <n v="1404986951"/>
    <n v="1402394951"/>
    <b v="1"/>
    <n v="943"/>
    <b v="1"/>
    <s v="technology/hardware"/>
    <n v="1.0600260000000001"/>
    <n v="56.204999999999998"/>
    <x v="2"/>
    <x v="30"/>
  </r>
  <r>
    <x v="0"/>
    <x v="0"/>
    <s v="USD"/>
    <n v="1303446073"/>
    <n v="1300767673"/>
    <b v="1"/>
    <n v="1876"/>
    <b v="1"/>
    <s v="technology/hardware"/>
    <n v="2.0051866666666669"/>
    <n v="51.305"/>
    <x v="2"/>
    <x v="30"/>
  </r>
  <r>
    <x v="0"/>
    <x v="0"/>
    <s v="USD"/>
    <n v="1478516737"/>
    <n v="1475921137"/>
    <b v="1"/>
    <n v="834"/>
    <b v="1"/>
    <s v="technology/hardware"/>
    <n v="2.1244399999999999"/>
    <n v="127.36499999999999"/>
    <x v="2"/>
    <x v="30"/>
  </r>
  <r>
    <x v="0"/>
    <x v="5"/>
    <s v="CAD"/>
    <n v="1381934015"/>
    <n v="1378737215"/>
    <b v="1"/>
    <n v="682"/>
    <b v="1"/>
    <s v="technology/hardware"/>
    <n v="1.9847237142857144"/>
    <n v="101.855"/>
    <x v="2"/>
    <x v="30"/>
  </r>
  <r>
    <x v="0"/>
    <x v="0"/>
    <s v="USD"/>
    <n v="1330657200"/>
    <n v="1328158065"/>
    <b v="1"/>
    <n v="147"/>
    <b v="1"/>
    <s v="technology/hardware"/>
    <n v="2.2594666666666665"/>
    <n v="230.55799999999999"/>
    <x v="2"/>
    <x v="30"/>
  </r>
  <r>
    <x v="0"/>
    <x v="0"/>
    <s v="USD"/>
    <n v="1457758800"/>
    <n v="1453730176"/>
    <b v="1"/>
    <n v="415"/>
    <b v="1"/>
    <s v="technology/hardware"/>
    <n v="6.9894800000000004"/>
    <n v="842.10599999999999"/>
    <x v="2"/>
    <x v="30"/>
  </r>
  <r>
    <x v="0"/>
    <x v="0"/>
    <s v="USD"/>
    <n v="1337799600"/>
    <n v="1334989881"/>
    <b v="1"/>
    <n v="290"/>
    <b v="1"/>
    <s v="technology/hardware"/>
    <n v="3.9859528571428569"/>
    <n v="577.27599999999995"/>
    <x v="2"/>
    <x v="30"/>
  </r>
  <r>
    <x v="0"/>
    <x v="0"/>
    <s v="USD"/>
    <n v="1429391405"/>
    <n v="1425507005"/>
    <b v="1"/>
    <n v="365"/>
    <b v="1"/>
    <s v="technology/hardware"/>
    <n v="2.9403333333333332"/>
    <n v="483.34199999999998"/>
    <x v="2"/>
    <x v="30"/>
  </r>
  <r>
    <x v="0"/>
    <x v="0"/>
    <s v="USD"/>
    <n v="1351304513"/>
    <n v="1348712513"/>
    <b v="1"/>
    <n v="660"/>
    <b v="1"/>
    <s v="technology/hardware"/>
    <n v="1.6750470000000002"/>
    <n v="76.138999999999996"/>
    <x v="2"/>
    <x v="30"/>
  </r>
  <r>
    <x v="0"/>
    <x v="0"/>
    <s v="USD"/>
    <n v="1364078561"/>
    <n v="1361490161"/>
    <b v="1"/>
    <n v="1356"/>
    <b v="1"/>
    <s v="technology/hardware"/>
    <n v="14.355717142857143"/>
    <n v="74.108000000000004"/>
    <x v="2"/>
    <x v="30"/>
  </r>
  <r>
    <x v="0"/>
    <x v="0"/>
    <s v="USD"/>
    <n v="1412121600"/>
    <n v="1408565860"/>
    <b v="1"/>
    <n v="424"/>
    <b v="1"/>
    <s v="technology/hardware"/>
    <n v="1.5673440000000001"/>
    <n v="36.966000000000001"/>
    <x v="2"/>
    <x v="30"/>
  </r>
  <r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x v="0"/>
    <x v="0"/>
    <s v="USD"/>
    <n v="1349495940"/>
    <n v="1346042417"/>
    <b v="1"/>
    <n v="1633"/>
    <b v="1"/>
    <s v="technology/hardware"/>
    <n v="11.053811999999999"/>
    <n v="67.69"/>
    <x v="2"/>
    <x v="30"/>
  </r>
  <r>
    <x v="0"/>
    <x v="0"/>
    <s v="USD"/>
    <n v="1400006636"/>
    <n v="1397414636"/>
    <b v="1"/>
    <n v="306"/>
    <b v="1"/>
    <s v="technology/hardware"/>
    <n v="1.9292499999999999"/>
    <n v="63.046999999999997"/>
    <x v="2"/>
    <x v="30"/>
  </r>
  <r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0"/>
    <x v="13"/>
    <s v="EUR"/>
    <n v="1461306772"/>
    <n v="1458714772"/>
    <b v="1"/>
    <n v="1281"/>
    <b v="1"/>
    <s v="technology/hardware"/>
    <n v="2.5957748878923765"/>
    <n v="180.75200000000001"/>
    <x v="2"/>
    <x v="30"/>
  </r>
  <r>
    <x v="0"/>
    <x v="0"/>
    <s v="USD"/>
    <n v="1326330000"/>
    <n v="1324433310"/>
    <b v="1"/>
    <n v="103"/>
    <b v="1"/>
    <s v="technology/hardware"/>
    <n v="2.6227999999999998"/>
    <n v="127.32"/>
    <x v="2"/>
    <x v="30"/>
  </r>
  <r>
    <x v="0"/>
    <x v="0"/>
    <s v="USD"/>
    <n v="1408021098"/>
    <n v="1405429098"/>
    <b v="1"/>
    <n v="1513"/>
    <b v="1"/>
    <s v="technology/hardware"/>
    <n v="2.0674309000000002"/>
    <n v="136.64400000000001"/>
    <x v="2"/>
    <x v="30"/>
  </r>
  <r>
    <x v="0"/>
    <x v="0"/>
    <s v="USD"/>
    <n v="1398959729"/>
    <n v="1396367729"/>
    <b v="1"/>
    <n v="405"/>
    <b v="1"/>
    <s v="technology/hardware"/>
    <n v="3.7012999999999998"/>
    <n v="182.78"/>
    <x v="2"/>
    <x v="30"/>
  </r>
  <r>
    <x v="0"/>
    <x v="0"/>
    <s v="USD"/>
    <n v="1480777515"/>
    <n v="1478095515"/>
    <b v="1"/>
    <n v="510"/>
    <b v="1"/>
    <s v="technology/hardware"/>
    <n v="2.8496600000000001"/>
    <n v="279.37799999999999"/>
    <x v="2"/>
    <x v="30"/>
  </r>
  <r>
    <x v="0"/>
    <x v="1"/>
    <s v="GBP"/>
    <n v="1470423668"/>
    <n v="1467831668"/>
    <b v="1"/>
    <n v="1887"/>
    <b v="1"/>
    <s v="technology/hardware"/>
    <n v="5.7907999999999999"/>
    <n v="61.375999999999998"/>
    <x v="2"/>
    <x v="30"/>
  </r>
  <r>
    <x v="0"/>
    <x v="0"/>
    <s v="USD"/>
    <n v="1366429101"/>
    <n v="1361248701"/>
    <b v="1"/>
    <n v="701"/>
    <b v="1"/>
    <s v="technology/hardware"/>
    <n v="11.318"/>
    <n v="80.727999999999994"/>
    <x v="2"/>
    <x v="30"/>
  </r>
  <r>
    <x v="0"/>
    <x v="0"/>
    <s v="USD"/>
    <n v="1384488000"/>
    <n v="1381752061"/>
    <b v="1"/>
    <n v="3863"/>
    <b v="1"/>
    <s v="technology/hardware"/>
    <n v="2.6302771750000002"/>
    <n v="272.35599999999999"/>
    <x v="2"/>
    <x v="30"/>
  </r>
  <r>
    <x v="0"/>
    <x v="0"/>
    <s v="USD"/>
    <n v="1353201444"/>
    <n v="1350605844"/>
    <b v="1"/>
    <n v="238"/>
    <b v="1"/>
    <s v="technology/hardware"/>
    <n v="6.7447999999999997"/>
    <n v="70.849000000000004"/>
    <x v="2"/>
    <x v="30"/>
  </r>
  <r>
    <x v="0"/>
    <x v="0"/>
    <s v="USD"/>
    <n v="1470466800"/>
    <n v="1467134464"/>
    <b v="1"/>
    <n v="2051"/>
    <b v="1"/>
    <s v="technology/hardware"/>
    <n v="2.5683081313131315"/>
    <n v="247.94"/>
    <x v="2"/>
    <x v="30"/>
  </r>
  <r>
    <x v="0"/>
    <x v="1"/>
    <s v="GBP"/>
    <n v="1376899269"/>
    <n v="1371715269"/>
    <b v="1"/>
    <n v="402"/>
    <b v="1"/>
    <s v="technology/hardware"/>
    <n v="3.7549600000000001"/>
    <n v="186.81399999999999"/>
    <x v="2"/>
    <x v="30"/>
  </r>
  <r>
    <x v="0"/>
    <x v="0"/>
    <s v="USD"/>
    <n v="1362938851"/>
    <n v="1360346851"/>
    <b v="1"/>
    <n v="253"/>
    <b v="1"/>
    <s v="technology/hardware"/>
    <n v="2.0870837499999997"/>
    <n v="131.989"/>
    <x v="2"/>
    <x v="30"/>
  </r>
  <r>
    <x v="0"/>
    <x v="1"/>
    <s v="GBP"/>
    <n v="1373751325"/>
    <n v="1371159325"/>
    <b v="1"/>
    <n v="473"/>
    <b v="1"/>
    <s v="technology/hardware"/>
    <n v="3.4660000000000002"/>
    <n v="29.311"/>
    <x v="2"/>
    <x v="30"/>
  </r>
  <r>
    <x v="0"/>
    <x v="0"/>
    <s v="USD"/>
    <n v="1450511940"/>
    <n v="1446527540"/>
    <b v="1"/>
    <n v="821"/>
    <b v="1"/>
    <s v="technology/hardware"/>
    <n v="4.0232999999999999"/>
    <n v="245.024"/>
    <x v="2"/>
    <x v="30"/>
  </r>
  <r>
    <x v="0"/>
    <x v="0"/>
    <s v="USD"/>
    <n v="1339484400"/>
    <n v="1336627492"/>
    <b v="1"/>
    <n v="388"/>
    <b v="1"/>
    <s v="technology/hardware"/>
    <n v="10.2684514"/>
    <n v="1323.2539999999999"/>
    <x v="2"/>
    <x v="30"/>
  </r>
  <r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x v="0"/>
    <x v="12"/>
    <s v="EUR"/>
    <n v="1459684862"/>
    <n v="1456232462"/>
    <b v="1"/>
    <n v="1945"/>
    <b v="1"/>
    <s v="technology/hardware"/>
    <n v="3.5482402000000004"/>
    <n v="91.213999999999999"/>
    <x v="2"/>
    <x v="30"/>
  </r>
  <r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2"/>
    <x v="7"/>
    <s v="HKD"/>
    <n v="1480863887"/>
    <n v="1478268287"/>
    <b v="0"/>
    <n v="0"/>
    <b v="0"/>
    <s v="photography/people"/>
    <n v="0"/>
    <n v="0"/>
    <x v="8"/>
    <x v="31"/>
  </r>
  <r>
    <x v="2"/>
    <x v="0"/>
    <s v="USD"/>
    <n v="1472799600"/>
    <n v="1470874618"/>
    <b v="0"/>
    <n v="16"/>
    <b v="0"/>
    <s v="photography/people"/>
    <n v="4.2999999999999997E-2"/>
    <n v="88.688000000000002"/>
    <x v="8"/>
    <x v="31"/>
  </r>
  <r>
    <x v="2"/>
    <x v="0"/>
    <s v="USD"/>
    <n v="1417377481"/>
    <n v="1412189881"/>
    <b v="0"/>
    <n v="7"/>
    <b v="0"/>
    <s v="photography/people"/>
    <n v="0.21146666666666666"/>
    <n v="453.14299999999997"/>
    <x v="8"/>
    <x v="31"/>
  </r>
  <r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2"/>
    <x v="1"/>
    <s v="GBP"/>
    <n v="1457947483"/>
    <n v="1455359083"/>
    <b v="0"/>
    <n v="1"/>
    <b v="0"/>
    <s v="photography/people"/>
    <n v="5.0000000000000001E-4"/>
    <n v="1"/>
    <x v="8"/>
    <x v="31"/>
  </r>
  <r>
    <x v="2"/>
    <x v="1"/>
    <s v="GBP"/>
    <n v="1425223276"/>
    <n v="1422631276"/>
    <b v="0"/>
    <n v="28"/>
    <b v="0"/>
    <s v="photography/people"/>
    <n v="0.42472727272727273"/>
    <n v="83.429000000000002"/>
    <x v="8"/>
    <x v="31"/>
  </r>
  <r>
    <x v="2"/>
    <x v="0"/>
    <s v="USD"/>
    <n v="1440094742"/>
    <n v="1437502742"/>
    <b v="0"/>
    <n v="1"/>
    <b v="0"/>
    <s v="photography/people"/>
    <n v="4.1666666666666666E-3"/>
    <n v="25"/>
    <x v="8"/>
    <x v="31"/>
  </r>
  <r>
    <x v="2"/>
    <x v="0"/>
    <s v="USD"/>
    <n v="1481473208"/>
    <n v="1478881208"/>
    <b v="0"/>
    <n v="1"/>
    <b v="0"/>
    <s v="photography/people"/>
    <n v="0.01"/>
    <n v="50"/>
    <x v="8"/>
    <x v="31"/>
  </r>
  <r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2"/>
    <x v="0"/>
    <s v="USD"/>
    <n v="1435958786"/>
    <n v="1434144386"/>
    <b v="0"/>
    <n v="3"/>
    <b v="0"/>
    <s v="photography/people"/>
    <n v="7.0000000000000007E-2"/>
    <n v="46.667000000000002"/>
    <x v="8"/>
    <x v="31"/>
  </r>
  <r>
    <x v="2"/>
    <x v="0"/>
    <s v="USD"/>
    <n v="1424229991"/>
    <n v="1421637991"/>
    <b v="0"/>
    <n v="2"/>
    <b v="0"/>
    <s v="photography/people"/>
    <n v="1.3333333333333333E-3"/>
    <n v="1"/>
    <x v="8"/>
    <x v="31"/>
  </r>
  <r>
    <x v="2"/>
    <x v="1"/>
    <s v="GBP"/>
    <n v="1450706837"/>
    <n v="1448114837"/>
    <b v="0"/>
    <n v="0"/>
    <b v="0"/>
    <s v="photography/people"/>
    <n v="0"/>
    <n v="0"/>
    <x v="8"/>
    <x v="31"/>
  </r>
  <r>
    <x v="2"/>
    <x v="0"/>
    <s v="USD"/>
    <n v="1481072942"/>
    <n v="1475885342"/>
    <b v="0"/>
    <n v="0"/>
    <b v="0"/>
    <s v="photography/people"/>
    <n v="0"/>
    <n v="0"/>
    <x v="8"/>
    <x v="31"/>
  </r>
  <r>
    <x v="2"/>
    <x v="5"/>
    <s v="CAD"/>
    <n v="1437082736"/>
    <n v="1435354736"/>
    <b v="0"/>
    <n v="3"/>
    <b v="0"/>
    <s v="photography/people"/>
    <n v="7.8E-2"/>
    <n v="26"/>
    <x v="8"/>
    <x v="31"/>
  </r>
  <r>
    <x v="2"/>
    <x v="0"/>
    <s v="USD"/>
    <n v="1405021211"/>
    <n v="1402429211"/>
    <b v="0"/>
    <n v="0"/>
    <b v="0"/>
    <s v="photography/people"/>
    <n v="0"/>
    <n v="0"/>
    <x v="8"/>
    <x v="31"/>
  </r>
  <r>
    <x v="2"/>
    <x v="0"/>
    <s v="USD"/>
    <n v="1409091612"/>
    <n v="1406499612"/>
    <b v="0"/>
    <n v="0"/>
    <b v="0"/>
    <s v="photography/people"/>
    <n v="0"/>
    <n v="0"/>
    <x v="8"/>
    <x v="31"/>
  </r>
  <r>
    <x v="2"/>
    <x v="0"/>
    <s v="USD"/>
    <n v="1406861438"/>
    <n v="1402973438"/>
    <b v="0"/>
    <n v="3"/>
    <b v="0"/>
    <s v="photography/people"/>
    <n v="0.26200000000000001"/>
    <n v="218.333"/>
    <x v="8"/>
    <x v="31"/>
  </r>
  <r>
    <x v="2"/>
    <x v="1"/>
    <s v="GBP"/>
    <n v="1415882108"/>
    <n v="1413286508"/>
    <b v="0"/>
    <n v="7"/>
    <b v="0"/>
    <s v="photography/people"/>
    <n v="7.6129032258064515E-3"/>
    <n v="33.713999999999999"/>
    <x v="8"/>
    <x v="31"/>
  </r>
  <r>
    <x v="2"/>
    <x v="5"/>
    <s v="CAD"/>
    <n v="1452120613"/>
    <n v="1449528613"/>
    <b v="0"/>
    <n v="25"/>
    <b v="0"/>
    <s v="photography/people"/>
    <n v="0.125"/>
    <n v="25"/>
    <x v="8"/>
    <x v="31"/>
  </r>
  <r>
    <x v="0"/>
    <x v="12"/>
    <s v="EUR"/>
    <n v="1434139200"/>
    <n v="1431406916"/>
    <b v="1"/>
    <n v="1637"/>
    <b v="1"/>
    <s v="technology/hardware"/>
    <n v="3.8212909090909091"/>
    <n v="128.38800000000001"/>
    <x v="2"/>
    <x v="30"/>
  </r>
  <r>
    <x v="0"/>
    <x v="0"/>
    <s v="USD"/>
    <n v="1485191143"/>
    <n v="1482599143"/>
    <b v="1"/>
    <n v="1375"/>
    <b v="1"/>
    <s v="technology/hardware"/>
    <n v="2.1679422000000002"/>
    <n v="78.834000000000003"/>
    <x v="2"/>
    <x v="30"/>
  </r>
  <r>
    <x v="0"/>
    <x v="0"/>
    <s v="USD"/>
    <n v="1278111600"/>
    <n v="1276830052"/>
    <b v="1"/>
    <n v="17"/>
    <b v="1"/>
    <s v="technology/hardware"/>
    <n v="3.12"/>
    <n v="91.765000000000001"/>
    <x v="2"/>
    <x v="30"/>
  </r>
  <r>
    <x v="0"/>
    <x v="0"/>
    <s v="USD"/>
    <n v="1405002663"/>
    <n v="1402410663"/>
    <b v="1"/>
    <n v="354"/>
    <b v="1"/>
    <s v="technology/hardware"/>
    <n v="2.3442048"/>
    <n v="331.10199999999998"/>
    <x v="2"/>
    <x v="30"/>
  </r>
  <r>
    <x v="0"/>
    <x v="0"/>
    <s v="USD"/>
    <n v="1381895940"/>
    <n v="1379532618"/>
    <b v="1"/>
    <n v="191"/>
    <b v="1"/>
    <s v="technology/hardware"/>
    <n v="1.236801"/>
    <n v="194.262"/>
    <x v="2"/>
    <x v="30"/>
  </r>
  <r>
    <x v="0"/>
    <x v="0"/>
    <s v="USD"/>
    <n v="1417611645"/>
    <n v="1414584045"/>
    <b v="1"/>
    <n v="303"/>
    <b v="1"/>
    <s v="technology/hardware"/>
    <n v="2.4784000000000002"/>
    <n v="408.97699999999998"/>
    <x v="2"/>
    <x v="30"/>
  </r>
  <r>
    <x v="0"/>
    <x v="0"/>
    <s v="USD"/>
    <n v="1282622400"/>
    <n v="1276891586"/>
    <b v="1"/>
    <n v="137"/>
    <b v="1"/>
    <s v="technology/hardware"/>
    <n v="1.157092"/>
    <n v="84.459000000000003"/>
    <x v="2"/>
    <x v="30"/>
  </r>
  <r>
    <x v="0"/>
    <x v="0"/>
    <s v="USD"/>
    <n v="1316442622"/>
    <n v="1312641022"/>
    <b v="1"/>
    <n v="41"/>
    <b v="1"/>
    <s v="technology/hardware"/>
    <n v="1.1707484768810599"/>
    <n v="44.853999999999999"/>
    <x v="2"/>
    <x v="30"/>
  </r>
  <r>
    <x v="0"/>
    <x v="12"/>
    <s v="EUR"/>
    <n v="1479890743"/>
    <n v="1476776743"/>
    <b v="1"/>
    <n v="398"/>
    <b v="1"/>
    <s v="technology/hardware"/>
    <n v="3.05158"/>
    <n v="383.36399999999998"/>
    <x v="2"/>
    <x v="30"/>
  </r>
  <r>
    <x v="0"/>
    <x v="0"/>
    <s v="USD"/>
    <n v="1471564491"/>
    <n v="1468972491"/>
    <b v="1"/>
    <n v="1737"/>
    <b v="1"/>
    <s v="technology/hardware"/>
    <n v="3.2005299999999997"/>
    <n v="55.277000000000001"/>
    <x v="2"/>
    <x v="30"/>
  </r>
  <r>
    <x v="0"/>
    <x v="15"/>
    <s v="EUR"/>
    <n v="1452553200"/>
    <n v="1449650173"/>
    <b v="1"/>
    <n v="971"/>
    <b v="1"/>
    <s v="technology/hardware"/>
    <n v="8.1956399999999991"/>
    <n v="422.02100000000002"/>
    <x v="2"/>
    <x v="30"/>
  </r>
  <r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x v="0"/>
    <x v="0"/>
    <s v="USD"/>
    <n v="1468019014"/>
    <n v="1462835014"/>
    <b v="1"/>
    <n v="4562"/>
    <b v="1"/>
    <s v="technology/hardware"/>
    <n v="4.9491375"/>
    <n v="173.578"/>
    <x v="2"/>
    <x v="30"/>
  </r>
  <r>
    <x v="0"/>
    <x v="0"/>
    <s v="USD"/>
    <n v="1364184539"/>
    <n v="1361250539"/>
    <b v="1"/>
    <n v="26457"/>
    <b v="1"/>
    <s v="technology/hardware"/>
    <n v="78.137822333333332"/>
    <n v="88.602000000000004"/>
    <x v="2"/>
    <x v="30"/>
  </r>
  <r>
    <x v="0"/>
    <x v="0"/>
    <s v="USD"/>
    <n v="1315602163"/>
    <n v="1313010163"/>
    <b v="1"/>
    <n v="162"/>
    <b v="1"/>
    <s v="technology/hardware"/>
    <n v="1.1300013888888889"/>
    <n v="50.222000000000001"/>
    <x v="2"/>
    <x v="30"/>
  </r>
  <r>
    <x v="0"/>
    <x v="0"/>
    <s v="USD"/>
    <n v="1362863299"/>
    <n v="1360271299"/>
    <b v="1"/>
    <n v="479"/>
    <b v="1"/>
    <s v="technology/hardware"/>
    <n v="9.2154220000000002"/>
    <n v="192.38900000000001"/>
    <x v="2"/>
    <x v="30"/>
  </r>
  <r>
    <x v="0"/>
    <x v="0"/>
    <s v="USD"/>
    <n v="1332561600"/>
    <n v="1329873755"/>
    <b v="1"/>
    <n v="426"/>
    <b v="1"/>
    <s v="technology/hardware"/>
    <n v="1.2510239999999999"/>
    <n v="73.417000000000002"/>
    <x v="2"/>
    <x v="30"/>
  </r>
  <r>
    <x v="0"/>
    <x v="17"/>
    <s v="EUR"/>
    <n v="1439455609"/>
    <n v="1436863609"/>
    <b v="1"/>
    <n v="450"/>
    <b v="1"/>
    <s v="technology/hardware"/>
    <n v="1.0224343076923077"/>
    <n v="147.685"/>
    <x v="2"/>
    <x v="30"/>
  </r>
  <r>
    <x v="0"/>
    <x v="0"/>
    <s v="USD"/>
    <n v="1474563621"/>
    <n v="1471971621"/>
    <b v="1"/>
    <n v="1780"/>
    <b v="1"/>
    <s v="technology/hardware"/>
    <n v="4.8490975000000001"/>
    <n v="108.968"/>
    <x v="2"/>
    <x v="30"/>
  </r>
  <r>
    <x v="0"/>
    <x v="0"/>
    <s v="USD"/>
    <n v="1400108640"/>
    <n v="1396923624"/>
    <b v="1"/>
    <n v="122"/>
    <b v="1"/>
    <s v="technology/hardware"/>
    <n v="1.9233333333333333"/>
    <n v="23.648"/>
    <x v="2"/>
    <x v="30"/>
  </r>
  <r>
    <x v="0"/>
    <x v="0"/>
    <s v="USD"/>
    <n v="1411522897"/>
    <n v="1407634897"/>
    <b v="1"/>
    <n v="95"/>
    <b v="1"/>
    <s v="technology/hardware"/>
    <n v="2.8109999999999999"/>
    <n v="147.947"/>
    <x v="2"/>
    <x v="30"/>
  </r>
  <r>
    <x v="0"/>
    <x v="0"/>
    <s v="USD"/>
    <n v="1465652372"/>
    <n v="1463060372"/>
    <b v="1"/>
    <n v="325"/>
    <b v="1"/>
    <s v="technology/hardware"/>
    <n v="1.2513700000000001"/>
    <n v="385.03699999999998"/>
    <x v="2"/>
    <x v="30"/>
  </r>
  <r>
    <x v="0"/>
    <x v="0"/>
    <s v="USD"/>
    <n v="1434017153"/>
    <n v="1431425153"/>
    <b v="1"/>
    <n v="353"/>
    <b v="1"/>
    <s v="technology/hardware"/>
    <n v="1.61459"/>
    <n v="457.39100000000002"/>
    <x v="2"/>
    <x v="30"/>
  </r>
  <r>
    <x v="0"/>
    <x v="0"/>
    <s v="USD"/>
    <n v="1344826800"/>
    <n v="1341875544"/>
    <b v="1"/>
    <n v="105"/>
    <b v="1"/>
    <s v="technology/hardware"/>
    <n v="5.8535000000000004"/>
    <n v="222.99"/>
    <x v="2"/>
    <x v="30"/>
  </r>
  <r>
    <x v="0"/>
    <x v="12"/>
    <s v="EUR"/>
    <n v="1433996746"/>
    <n v="1431404746"/>
    <b v="1"/>
    <n v="729"/>
    <b v="1"/>
    <s v="technology/hardware"/>
    <n v="2.0114999999999998"/>
    <n v="220.74100000000001"/>
    <x v="2"/>
    <x v="30"/>
  </r>
  <r>
    <x v="0"/>
    <x v="0"/>
    <s v="USD"/>
    <n v="1398052740"/>
    <n v="1394127585"/>
    <b v="1"/>
    <n v="454"/>
    <b v="1"/>
    <s v="technology/hardware"/>
    <n v="1.3348307999999998"/>
    <n v="73.504000000000005"/>
    <x v="2"/>
    <x v="30"/>
  </r>
  <r>
    <x v="0"/>
    <x v="0"/>
    <s v="USD"/>
    <n v="1427740319"/>
    <n v="1423855919"/>
    <b v="1"/>
    <n v="539"/>
    <b v="1"/>
    <s v="technology/hardware"/>
    <n v="1.2024900000000001"/>
    <n v="223.096"/>
    <x v="2"/>
    <x v="30"/>
  </r>
  <r>
    <x v="0"/>
    <x v="0"/>
    <s v="USD"/>
    <n v="1268690100"/>
    <n v="1265493806"/>
    <b v="1"/>
    <n v="79"/>
    <b v="1"/>
    <s v="technology/hardware"/>
    <n v="1.2616666666666667"/>
    <n v="47.911000000000001"/>
    <x v="2"/>
    <x v="30"/>
  </r>
  <r>
    <x v="0"/>
    <x v="0"/>
    <s v="USD"/>
    <n v="1409099481"/>
    <n v="1406507481"/>
    <b v="1"/>
    <n v="94"/>
    <b v="1"/>
    <s v="technology/hardware"/>
    <n v="3.6120000000000001"/>
    <n v="96.063999999999993"/>
    <x v="2"/>
    <x v="30"/>
  </r>
  <r>
    <x v="0"/>
    <x v="1"/>
    <s v="GBP"/>
    <n v="1354233296"/>
    <n v="1351641296"/>
    <b v="1"/>
    <n v="625"/>
    <b v="1"/>
    <s v="technology/hardware"/>
    <n v="2.26239013671875"/>
    <n v="118.614"/>
    <x v="2"/>
    <x v="30"/>
  </r>
  <r>
    <x v="0"/>
    <x v="9"/>
    <s v="EUR"/>
    <n v="1420765200"/>
    <n v="1417506853"/>
    <b v="1"/>
    <n v="508"/>
    <b v="1"/>
    <s v="technology/hardware"/>
    <n v="1.2035"/>
    <n v="118.455"/>
    <x v="2"/>
    <x v="30"/>
  </r>
  <r>
    <x v="0"/>
    <x v="0"/>
    <s v="USD"/>
    <n v="1481778000"/>
    <n v="1479216874"/>
    <b v="1"/>
    <n v="531"/>
    <b v="1"/>
    <s v="technology/hardware"/>
    <n v="3.0418799999999999"/>
    <n v="143.215"/>
    <x v="2"/>
    <x v="30"/>
  </r>
  <r>
    <x v="0"/>
    <x v="0"/>
    <s v="USD"/>
    <n v="1398477518"/>
    <n v="1395885518"/>
    <b v="1"/>
    <n v="158"/>
    <b v="1"/>
    <s v="technology/hardware"/>
    <n v="1.7867599999999999"/>
    <n v="282.71499999999997"/>
    <x v="2"/>
    <x v="30"/>
  </r>
  <r>
    <x v="0"/>
    <x v="0"/>
    <s v="USD"/>
    <n v="1430981880"/>
    <n v="1426216033"/>
    <b v="1"/>
    <n v="508"/>
    <b v="1"/>
    <s v="technology/hardware"/>
    <n v="3.868199871794872"/>
    <n v="593.93600000000004"/>
    <x v="2"/>
    <x v="30"/>
  </r>
  <r>
    <x v="0"/>
    <x v="0"/>
    <s v="USD"/>
    <n v="1450486800"/>
    <n v="1446562807"/>
    <b v="1"/>
    <n v="644"/>
    <b v="1"/>
    <s v="technology/hardware"/>
    <n v="2.1103642500000004"/>
    <n v="262.15699999999998"/>
    <x v="2"/>
    <x v="30"/>
  </r>
  <r>
    <x v="0"/>
    <x v="0"/>
    <s v="USD"/>
    <n v="1399668319"/>
    <n v="1397076319"/>
    <b v="1"/>
    <n v="848"/>
    <b v="1"/>
    <s v="technology/hardware"/>
    <n v="1.3166833333333334"/>
    <n v="46.581000000000003"/>
    <x v="2"/>
    <x v="30"/>
  </r>
  <r>
    <x v="0"/>
    <x v="0"/>
    <s v="USD"/>
    <n v="1388383353"/>
    <n v="1383195753"/>
    <b v="1"/>
    <n v="429"/>
    <b v="1"/>
    <s v="technology/hardware"/>
    <n v="3.0047639999999998"/>
    <n v="70.040999999999997"/>
    <x v="2"/>
    <x v="30"/>
  </r>
  <r>
    <x v="0"/>
    <x v="1"/>
    <s v="GBP"/>
    <n v="1372701600"/>
    <n v="1369895421"/>
    <b v="1"/>
    <n v="204"/>
    <b v="1"/>
    <s v="technology/hardware"/>
    <n v="4.2051249999999998"/>
    <n v="164.90700000000001"/>
    <x v="2"/>
    <x v="30"/>
  </r>
  <r>
    <x v="0"/>
    <x v="0"/>
    <s v="USD"/>
    <n v="1480568340"/>
    <n v="1477996325"/>
    <b v="1"/>
    <n v="379"/>
    <b v="1"/>
    <s v="technology/hardware"/>
    <n v="1.362168"/>
    <n v="449.26400000000001"/>
    <x v="2"/>
    <x v="30"/>
  </r>
  <r>
    <x v="0"/>
    <x v="0"/>
    <s v="USD"/>
    <n v="1384557303"/>
    <n v="1383257703"/>
    <b v="1"/>
    <n v="271"/>
    <b v="1"/>
    <s v="technology/hardware"/>
    <n v="2.4817133333333334"/>
    <n v="27.472999999999999"/>
    <x v="2"/>
    <x v="30"/>
  </r>
  <r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.2353000000000001"/>
    <n v="88.236000000000004"/>
    <x v="2"/>
    <x v="30"/>
  </r>
  <r>
    <x v="0"/>
    <x v="0"/>
    <s v="USD"/>
    <n v="1481432340"/>
    <n v="1476764077"/>
    <b v="0"/>
    <n v="193"/>
    <b v="1"/>
    <s v="technology/hardware"/>
    <n v="5.0620938628158845"/>
    <n v="36.326000000000001"/>
    <x v="2"/>
    <x v="30"/>
  </r>
  <r>
    <x v="0"/>
    <x v="0"/>
    <s v="USD"/>
    <n v="1434212714"/>
    <n v="1431620714"/>
    <b v="0"/>
    <n v="180"/>
    <b v="1"/>
    <s v="technology/hardware"/>
    <n v="1.0821333333333334"/>
    <n v="90.177999999999997"/>
    <x v="2"/>
    <x v="30"/>
  </r>
  <r>
    <x v="0"/>
    <x v="0"/>
    <s v="USD"/>
    <n v="1341799647"/>
    <n v="1339207647"/>
    <b v="0"/>
    <n v="263"/>
    <b v="1"/>
    <s v="technology/hardware"/>
    <n v="8.1918387755102042"/>
    <n v="152.624"/>
    <x v="2"/>
    <x v="30"/>
  </r>
  <r>
    <x v="0"/>
    <x v="0"/>
    <s v="USD"/>
    <n v="1369282044"/>
    <n v="1366690044"/>
    <b v="0"/>
    <n v="217"/>
    <b v="1"/>
    <s v="technology/hardware"/>
    <n v="1.2110000000000001"/>
    <n v="55.805999999999997"/>
    <x v="2"/>
    <x v="30"/>
  </r>
  <r>
    <x v="0"/>
    <x v="2"/>
    <s v="AUD"/>
    <n v="1429228800"/>
    <n v="1426714870"/>
    <b v="0"/>
    <n v="443"/>
    <b v="1"/>
    <s v="technology/hardware"/>
    <n v="1.0299897959183673"/>
    <n v="227.85300000000001"/>
    <x v="2"/>
    <x v="30"/>
  </r>
  <r>
    <x v="0"/>
    <x v="0"/>
    <s v="USD"/>
    <n v="1369323491"/>
    <n v="1366731491"/>
    <b v="0"/>
    <n v="1373"/>
    <b v="1"/>
    <s v="technology/hardware"/>
    <n v="1.4833229411764706"/>
    <n v="91.83"/>
    <x v="2"/>
    <x v="30"/>
  </r>
  <r>
    <x v="0"/>
    <x v="1"/>
    <s v="GBP"/>
    <n v="1386025140"/>
    <n v="1382963963"/>
    <b v="0"/>
    <n v="742"/>
    <b v="1"/>
    <s v="technology/hardware"/>
    <n v="1.2019070000000001"/>
    <n v="80.991"/>
    <x v="2"/>
    <x v="30"/>
  </r>
  <r>
    <x v="0"/>
    <x v="0"/>
    <s v="USD"/>
    <n v="1433036578"/>
    <n v="1429580578"/>
    <b v="0"/>
    <n v="170"/>
    <b v="1"/>
    <s v="technology/hardware"/>
    <n v="4.7327000000000004"/>
    <n v="278.39400000000001"/>
    <x v="2"/>
    <x v="30"/>
  </r>
  <r>
    <x v="0"/>
    <x v="0"/>
    <s v="USD"/>
    <n v="1388017937"/>
    <n v="1385425937"/>
    <b v="0"/>
    <n v="242"/>
    <b v="1"/>
    <s v="technology/hardware"/>
    <n v="1.303625"/>
    <n v="43.094999999999999"/>
    <x v="2"/>
    <x v="30"/>
  </r>
  <r>
    <x v="0"/>
    <x v="0"/>
    <s v="USD"/>
    <n v="1455933653"/>
    <n v="1452045653"/>
    <b v="0"/>
    <n v="541"/>
    <b v="1"/>
    <s v="technology/hardware"/>
    <n v="3.5304799999999998"/>
    <n v="326.29199999999997"/>
    <x v="2"/>
    <x v="30"/>
  </r>
  <r>
    <x v="0"/>
    <x v="0"/>
    <s v="USD"/>
    <n v="1448466551"/>
    <n v="1445870951"/>
    <b v="0"/>
    <n v="121"/>
    <b v="1"/>
    <s v="technology/hardware"/>
    <n v="1.0102"/>
    <n v="41.744"/>
    <x v="2"/>
    <x v="30"/>
  </r>
  <r>
    <x v="0"/>
    <x v="1"/>
    <s v="GBP"/>
    <n v="1399033810"/>
    <n v="1396441810"/>
    <b v="0"/>
    <n v="621"/>
    <b v="1"/>
    <s v="technology/hardware"/>
    <n v="1.1359142857142857"/>
    <n v="64.021000000000001"/>
    <x v="2"/>
    <x v="30"/>
  </r>
  <r>
    <x v="0"/>
    <x v="0"/>
    <s v="USD"/>
    <n v="1417579200"/>
    <n v="1415031043"/>
    <b v="0"/>
    <n v="101"/>
    <b v="1"/>
    <s v="technology/hardware"/>
    <n v="1.6741666666666666"/>
    <n v="99.454999999999998"/>
    <x v="2"/>
    <x v="30"/>
  </r>
  <r>
    <x v="0"/>
    <x v="0"/>
    <s v="USD"/>
    <n v="1366222542"/>
    <n v="1363630542"/>
    <b v="0"/>
    <n v="554"/>
    <b v="1"/>
    <s v="technology/hardware"/>
    <n v="1.5345200000000001"/>
    <n v="138.495"/>
    <x v="2"/>
    <x v="30"/>
  </r>
  <r>
    <x v="0"/>
    <x v="1"/>
    <s v="GBP"/>
    <n v="1456487532"/>
    <n v="1453895532"/>
    <b v="0"/>
    <n v="666"/>
    <b v="1"/>
    <s v="technology/hardware"/>
    <n v="2.022322"/>
    <n v="45.548000000000002"/>
    <x v="2"/>
    <x v="30"/>
  </r>
  <r>
    <x v="0"/>
    <x v="1"/>
    <s v="GBP"/>
    <n v="1425326400"/>
    <n v="1421916830"/>
    <b v="0"/>
    <n v="410"/>
    <b v="1"/>
    <s v="technology/hardware"/>
    <n v="1.6828125"/>
    <n v="10.507"/>
    <x v="2"/>
    <x v="30"/>
  </r>
  <r>
    <x v="0"/>
    <x v="0"/>
    <s v="USD"/>
    <n v="1454277540"/>
    <n v="1450880854"/>
    <b v="0"/>
    <n v="375"/>
    <b v="1"/>
    <s v="technology/hardware"/>
    <n v="1.4345666666666668"/>
    <n v="114.765"/>
    <x v="2"/>
    <x v="30"/>
  </r>
  <r>
    <x v="0"/>
    <x v="0"/>
    <s v="USD"/>
    <n v="1406129150"/>
    <n v="1400945150"/>
    <b v="0"/>
    <n v="1364"/>
    <b v="1"/>
    <s v="technology/hardware"/>
    <n v="1.964"/>
    <n v="35.997"/>
    <x v="2"/>
    <x v="30"/>
  </r>
  <r>
    <x v="0"/>
    <x v="0"/>
    <s v="USD"/>
    <n v="1483208454"/>
    <n v="1480616454"/>
    <b v="0"/>
    <n v="35"/>
    <b v="1"/>
    <s v="technology/hardware"/>
    <n v="1.0791999999999999"/>
    <n v="154.17099999999999"/>
    <x v="2"/>
    <x v="30"/>
  </r>
  <r>
    <x v="0"/>
    <x v="8"/>
    <s v="DKK"/>
    <n v="1458807098"/>
    <n v="1456218698"/>
    <b v="0"/>
    <n v="203"/>
    <b v="1"/>
    <s v="technology/hardware"/>
    <n v="1.14977"/>
    <n v="566.38900000000001"/>
    <x v="2"/>
    <x v="30"/>
  </r>
  <r>
    <x v="0"/>
    <x v="12"/>
    <s v="EUR"/>
    <n v="1463333701"/>
    <n v="1460482501"/>
    <b v="0"/>
    <n v="49"/>
    <b v="1"/>
    <s v="technology/hardware"/>
    <n v="1.4804999999999999"/>
    <n v="120.857"/>
    <x v="2"/>
    <x v="30"/>
  </r>
  <r>
    <x v="0"/>
    <x v="0"/>
    <s v="USD"/>
    <n v="1370001600"/>
    <n v="1366879523"/>
    <b v="0"/>
    <n v="5812"/>
    <b v="1"/>
    <s v="technology/hardware"/>
    <n v="1.9116676082790633"/>
    <n v="86.164000000000001"/>
    <x v="2"/>
    <x v="30"/>
  </r>
  <r>
    <x v="0"/>
    <x v="1"/>
    <s v="GBP"/>
    <n v="1387958429"/>
    <n v="1385366429"/>
    <b v="0"/>
    <n v="1556"/>
    <b v="1"/>
    <s v="technology/hardware"/>
    <n v="1.99215125"/>
    <n v="51.212000000000003"/>
    <x v="2"/>
    <x v="30"/>
  </r>
  <r>
    <x v="0"/>
    <x v="0"/>
    <s v="USD"/>
    <n v="1408818683"/>
    <n v="1406226683"/>
    <b v="0"/>
    <n v="65"/>
    <b v="1"/>
    <s v="technology/hardware"/>
    <n v="2.1859999999999999"/>
    <n v="67.262"/>
    <x v="2"/>
    <x v="30"/>
  </r>
  <r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0"/>
    <x v="0"/>
    <s v="USD"/>
    <n v="1476994315"/>
    <n v="1474402315"/>
    <b v="0"/>
    <n v="76"/>
    <b v="1"/>
    <s v="technology/hardware"/>
    <n v="1.0522388"/>
    <n v="346.13099999999997"/>
    <x v="2"/>
    <x v="30"/>
  </r>
  <r>
    <x v="0"/>
    <x v="0"/>
    <s v="USD"/>
    <n v="1451776791"/>
    <n v="1449098391"/>
    <b v="0"/>
    <n v="263"/>
    <b v="1"/>
    <s v="technology/hardware"/>
    <n v="1.2840666000000001"/>
    <n v="244.119"/>
    <x v="2"/>
    <x v="30"/>
  </r>
  <r>
    <x v="0"/>
    <x v="12"/>
    <s v="EUR"/>
    <n v="1467128723"/>
    <n v="1464536723"/>
    <b v="0"/>
    <n v="1530"/>
    <b v="1"/>
    <s v="technology/hardware"/>
    <n v="3.1732719999999999"/>
    <n v="259.25400000000002"/>
    <x v="2"/>
    <x v="30"/>
  </r>
  <r>
    <x v="0"/>
    <x v="0"/>
    <s v="USD"/>
    <n v="1475390484"/>
    <n v="1471502484"/>
    <b v="0"/>
    <n v="278"/>
    <b v="1"/>
    <s v="technology/hardware"/>
    <n v="2.8073000000000001"/>
    <n v="201.964"/>
    <x v="2"/>
    <x v="30"/>
  </r>
  <r>
    <x v="0"/>
    <x v="0"/>
    <s v="USD"/>
    <n v="1462629432"/>
    <n v="1460037432"/>
    <b v="0"/>
    <n v="350"/>
    <b v="1"/>
    <s v="technology/hardware"/>
    <n v="1.1073146853146854"/>
    <n v="226.209"/>
    <x v="2"/>
    <x v="30"/>
  </r>
  <r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0"/>
    <x v="0"/>
    <s v="USD"/>
    <n v="1462564182"/>
    <n v="1459972182"/>
    <b v="0"/>
    <n v="3"/>
    <b v="1"/>
    <s v="technology/hardware"/>
    <n v="1.0249999999999999"/>
    <n v="205"/>
    <x v="2"/>
    <x v="30"/>
  </r>
  <r>
    <x v="0"/>
    <x v="0"/>
    <s v="USD"/>
    <n v="1374769288"/>
    <n v="1372177288"/>
    <b v="0"/>
    <n v="8200"/>
    <b v="1"/>
    <s v="technology/hardware"/>
    <n v="16.783738373837384"/>
    <n v="20.466000000000001"/>
    <x v="2"/>
    <x v="30"/>
  </r>
  <r>
    <x v="0"/>
    <x v="1"/>
    <s v="GBP"/>
    <n v="1406149689"/>
    <n v="1402693689"/>
    <b v="0"/>
    <n v="8359"/>
    <b v="1"/>
    <s v="technology/hardware"/>
    <n v="5.4334915642458101"/>
    <n v="116.35299999999999"/>
    <x v="2"/>
    <x v="30"/>
  </r>
  <r>
    <x v="0"/>
    <x v="0"/>
    <s v="USD"/>
    <n v="1433538000"/>
    <n v="1428541276"/>
    <b v="0"/>
    <n v="188"/>
    <b v="1"/>
    <s v="technology/hardware"/>
    <n v="1.1550800000000001"/>
    <n v="307.202"/>
    <x v="2"/>
    <x v="30"/>
  </r>
  <r>
    <x v="0"/>
    <x v="3"/>
    <s v="EUR"/>
    <n v="1482085857"/>
    <n v="1479493857"/>
    <b v="0"/>
    <n v="48"/>
    <b v="1"/>
    <s v="technology/hardware"/>
    <n v="1.3120499999999999"/>
    <n v="546.68799999999999"/>
    <x v="2"/>
    <x v="30"/>
  </r>
  <r>
    <x v="0"/>
    <x v="1"/>
    <s v="GBP"/>
    <n v="1435258800"/>
    <n v="1432659793"/>
    <b v="0"/>
    <n v="607"/>
    <b v="1"/>
    <s v="technology/hardware"/>
    <n v="2.8816999999999999"/>
    <n v="47.473999999999997"/>
    <x v="2"/>
    <x v="30"/>
  </r>
  <r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0"/>
    <x v="0"/>
    <s v="USD"/>
    <n v="1337144340"/>
    <n v="1333597555"/>
    <b v="0"/>
    <n v="55"/>
    <b v="1"/>
    <s v="music/indie rock"/>
    <n v="1.1457142857142857"/>
    <n v="72.909000000000006"/>
    <x v="4"/>
    <x v="14"/>
  </r>
  <r>
    <x v="0"/>
    <x v="0"/>
    <s v="USD"/>
    <n v="1322106796"/>
    <n v="1316919196"/>
    <b v="0"/>
    <n v="38"/>
    <b v="1"/>
    <s v="music/indie rock"/>
    <n v="1.1073333333333333"/>
    <n v="43.710999999999999"/>
    <x v="4"/>
    <x v="14"/>
  </r>
  <r>
    <x v="0"/>
    <x v="0"/>
    <s v="USD"/>
    <n v="1338830395"/>
    <n v="1336238395"/>
    <b v="0"/>
    <n v="25"/>
    <b v="1"/>
    <s v="music/indie rock"/>
    <n v="1.1333333333333333"/>
    <n v="34"/>
    <x v="4"/>
    <x v="14"/>
  </r>
  <r>
    <x v="0"/>
    <x v="0"/>
    <s v="USD"/>
    <n v="1399186740"/>
    <n v="1396468782"/>
    <b v="0"/>
    <n v="46"/>
    <b v="1"/>
    <s v="music/indie rock"/>
    <n v="1.0833333333333333"/>
    <n v="70.652000000000001"/>
    <x v="4"/>
    <x v="14"/>
  </r>
  <r>
    <x v="0"/>
    <x v="0"/>
    <s v="USD"/>
    <n v="1342382587"/>
    <n v="1339790587"/>
    <b v="0"/>
    <n v="83"/>
    <b v="1"/>
    <s v="music/indie rock"/>
    <n v="1.2353333333333334"/>
    <n v="89.301000000000002"/>
    <x v="4"/>
    <x v="14"/>
  </r>
  <r>
    <x v="0"/>
    <x v="0"/>
    <s v="USD"/>
    <n v="1323838740"/>
    <n v="1321200332"/>
    <b v="0"/>
    <n v="35"/>
    <b v="1"/>
    <s v="music/indie rock"/>
    <n v="1.0069999999999999"/>
    <n v="115.086"/>
    <x v="4"/>
    <x v="14"/>
  </r>
  <r>
    <x v="0"/>
    <x v="0"/>
    <s v="USD"/>
    <n v="1315457658"/>
    <n v="1312865658"/>
    <b v="0"/>
    <n v="25"/>
    <b v="1"/>
    <s v="music/indie rock"/>
    <n v="1.0353333333333334"/>
    <n v="62.12"/>
    <x v="4"/>
    <x v="14"/>
  </r>
  <r>
    <x v="0"/>
    <x v="0"/>
    <s v="USD"/>
    <n v="1284177540"/>
    <n v="1281028152"/>
    <b v="0"/>
    <n v="75"/>
    <b v="1"/>
    <s v="music/indie rock"/>
    <n v="1.1551066666666667"/>
    <n v="46.204000000000001"/>
    <x v="4"/>
    <x v="14"/>
  </r>
  <r>
    <x v="0"/>
    <x v="0"/>
    <s v="USD"/>
    <n v="1375408194"/>
    <n v="1372384194"/>
    <b v="0"/>
    <n v="62"/>
    <b v="1"/>
    <s v="music/indie rock"/>
    <n v="1.2040040000000001"/>
    <n v="48.548999999999999"/>
    <x v="4"/>
    <x v="14"/>
  </r>
  <r>
    <x v="0"/>
    <x v="0"/>
    <s v="USD"/>
    <n v="1361696955"/>
    <n v="1359104955"/>
    <b v="0"/>
    <n v="160"/>
    <b v="1"/>
    <s v="music/indie rock"/>
    <n v="1.1504037499999999"/>
    <n v="57.52"/>
    <x v="4"/>
    <x v="14"/>
  </r>
  <r>
    <x v="0"/>
    <x v="0"/>
    <s v="USD"/>
    <n v="1299009600"/>
    <n v="1294818278"/>
    <b v="0"/>
    <n v="246"/>
    <b v="1"/>
    <s v="music/indie rock"/>
    <n v="1.2046777777777777"/>
    <n v="88.147000000000006"/>
    <x v="4"/>
    <x v="14"/>
  </r>
  <r>
    <x v="0"/>
    <x v="0"/>
    <s v="USD"/>
    <n v="1318006732"/>
    <n v="1312822732"/>
    <b v="0"/>
    <n v="55"/>
    <b v="1"/>
    <s v="music/indie rock"/>
    <n v="1.0128333333333333"/>
    <n v="110.491"/>
    <x v="4"/>
    <x v="14"/>
  </r>
  <r>
    <x v="0"/>
    <x v="0"/>
    <s v="USD"/>
    <n v="1356211832"/>
    <n v="1351024232"/>
    <b v="0"/>
    <n v="23"/>
    <b v="1"/>
    <s v="music/indie rock"/>
    <n v="1.0246666666666666"/>
    <n v="66.825999999999993"/>
    <x v="4"/>
    <x v="14"/>
  </r>
  <r>
    <x v="0"/>
    <x v="0"/>
    <s v="USD"/>
    <n v="1330916400"/>
    <n v="1327969730"/>
    <b v="0"/>
    <n v="72"/>
    <b v="1"/>
    <s v="music/indie rock"/>
    <n v="1.2054285714285715"/>
    <n v="58.597000000000001"/>
    <x v="4"/>
    <x v="14"/>
  </r>
  <r>
    <x v="0"/>
    <x v="0"/>
    <s v="USD"/>
    <n v="1317576973"/>
    <n v="1312392973"/>
    <b v="0"/>
    <n v="22"/>
    <b v="1"/>
    <s v="music/indie rock"/>
    <n v="1"/>
    <n v="113.636"/>
    <x v="4"/>
    <x v="14"/>
  </r>
  <r>
    <x v="0"/>
    <x v="0"/>
    <s v="USD"/>
    <n v="1351223940"/>
    <n v="1349892735"/>
    <b v="0"/>
    <n v="14"/>
    <b v="1"/>
    <s v="music/indie rock"/>
    <n v="1.0166666666666666"/>
    <n v="43.570999999999998"/>
    <x v="4"/>
    <x v="14"/>
  </r>
  <r>
    <x v="0"/>
    <x v="0"/>
    <s v="USD"/>
    <n v="1322751735"/>
    <n v="1317564135"/>
    <b v="0"/>
    <n v="38"/>
    <b v="1"/>
    <s v="music/indie rock"/>
    <n v="1"/>
    <n v="78.947000000000003"/>
    <x v="4"/>
    <x v="14"/>
  </r>
  <r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0"/>
    <x v="0"/>
    <s v="USD"/>
    <n v="1435808400"/>
    <n v="1434650084"/>
    <b v="0"/>
    <n v="63"/>
    <b v="1"/>
    <s v="music/indie rock"/>
    <n v="1.3236666666666668"/>
    <n v="63.031999999999996"/>
    <x v="4"/>
    <x v="14"/>
  </r>
  <r>
    <x v="0"/>
    <x v="0"/>
    <s v="USD"/>
    <n v="1341028740"/>
    <n v="1339704141"/>
    <b v="0"/>
    <n v="27"/>
    <b v="1"/>
    <s v="music/indie rock"/>
    <n v="1.3666666666666667"/>
    <n v="30.37"/>
    <x v="4"/>
    <x v="14"/>
  </r>
  <r>
    <x v="0"/>
    <x v="0"/>
    <s v="USD"/>
    <n v="1329104114"/>
    <n v="1323920114"/>
    <b v="0"/>
    <n v="44"/>
    <b v="1"/>
    <s v="music/indie rock"/>
    <n v="1.1325000000000001"/>
    <n v="51.476999999999997"/>
    <x v="4"/>
    <x v="14"/>
  </r>
  <r>
    <x v="0"/>
    <x v="0"/>
    <s v="USD"/>
    <n v="1304628648"/>
    <n v="1302036648"/>
    <b v="0"/>
    <n v="38"/>
    <b v="1"/>
    <s v="music/indie rock"/>
    <n v="1.36"/>
    <n v="35.789000000000001"/>
    <x v="4"/>
    <x v="14"/>
  </r>
  <r>
    <x v="0"/>
    <x v="0"/>
    <s v="USD"/>
    <n v="1352488027"/>
    <n v="1349892427"/>
    <b v="0"/>
    <n v="115"/>
    <b v="1"/>
    <s v="music/indie rock"/>
    <n v="1.4612318374694613"/>
    <n v="98.816999999999993"/>
    <x v="4"/>
    <x v="14"/>
  </r>
  <r>
    <x v="0"/>
    <x v="0"/>
    <s v="USD"/>
    <n v="1369958400"/>
    <n v="1367286434"/>
    <b v="0"/>
    <n v="37"/>
    <b v="1"/>
    <s v="music/indie rock"/>
    <n v="1.2949999999999999"/>
    <n v="28"/>
    <x v="4"/>
    <x v="14"/>
  </r>
  <r>
    <x v="0"/>
    <x v="0"/>
    <s v="USD"/>
    <n v="1416542400"/>
    <n v="1415472953"/>
    <b v="0"/>
    <n v="99"/>
    <b v="1"/>
    <s v="music/indie rock"/>
    <n v="2.54"/>
    <n v="51.313000000000002"/>
    <x v="4"/>
    <x v="14"/>
  </r>
  <r>
    <x v="0"/>
    <x v="0"/>
    <s v="USD"/>
    <n v="1359176974"/>
    <n v="1356584974"/>
    <b v="0"/>
    <n v="44"/>
    <b v="1"/>
    <s v="music/indie rock"/>
    <n v="1.0704545454545455"/>
    <n v="53.523000000000003"/>
    <x v="4"/>
    <x v="14"/>
  </r>
  <r>
    <x v="0"/>
    <x v="0"/>
    <s v="USD"/>
    <n v="1415815393"/>
    <n v="1413997393"/>
    <b v="0"/>
    <n v="58"/>
    <b v="1"/>
    <s v="music/indie rock"/>
    <n v="1.0773299999999999"/>
    <n v="37.149000000000001"/>
    <x v="4"/>
    <x v="14"/>
  </r>
  <r>
    <x v="0"/>
    <x v="0"/>
    <s v="USD"/>
    <n v="1347249300"/>
    <n v="1344917580"/>
    <b v="0"/>
    <n v="191"/>
    <b v="1"/>
    <s v="music/indie rock"/>
    <n v="1.0731250000000001"/>
    <n v="89.894999999999996"/>
    <x v="4"/>
    <x v="14"/>
  </r>
  <r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0"/>
    <x v="0"/>
    <s v="USD"/>
    <n v="1401253140"/>
    <n v="1398873969"/>
    <b v="0"/>
    <n v="38"/>
    <b v="1"/>
    <s v="music/indie rock"/>
    <n v="1.0035000000000001"/>
    <n v="52.816000000000003"/>
    <x v="4"/>
    <x v="14"/>
  </r>
  <r>
    <x v="0"/>
    <x v="0"/>
    <s v="USD"/>
    <n v="1313370000"/>
    <n v="1307594625"/>
    <b v="0"/>
    <n v="39"/>
    <b v="1"/>
    <s v="music/indie rock"/>
    <n v="1.0649999999999999"/>
    <n v="54.615000000000002"/>
    <x v="4"/>
    <x v="14"/>
  </r>
  <r>
    <x v="0"/>
    <x v="0"/>
    <s v="USD"/>
    <n v="1366064193"/>
    <n v="1364854593"/>
    <b v="0"/>
    <n v="11"/>
    <b v="1"/>
    <s v="music/indie rock"/>
    <n v="1"/>
    <n v="27.273"/>
    <x v="4"/>
    <x v="14"/>
  </r>
  <r>
    <x v="0"/>
    <x v="0"/>
    <s v="USD"/>
    <n v="1411505176"/>
    <n v="1408481176"/>
    <b v="0"/>
    <n v="107"/>
    <b v="1"/>
    <s v="music/indie rock"/>
    <n v="1.0485714285714285"/>
    <n v="68.597999999999999"/>
    <x v="4"/>
    <x v="14"/>
  </r>
  <r>
    <x v="0"/>
    <x v="0"/>
    <s v="USD"/>
    <n v="1291870740"/>
    <n v="1286480070"/>
    <b v="0"/>
    <n v="147"/>
    <b v="1"/>
    <s v="music/indie rock"/>
    <n v="1.0469999999999999"/>
    <n v="35.612000000000002"/>
    <x v="4"/>
    <x v="14"/>
  </r>
  <r>
    <x v="0"/>
    <x v="0"/>
    <s v="USD"/>
    <n v="1298167001"/>
    <n v="1295575001"/>
    <b v="0"/>
    <n v="36"/>
    <b v="1"/>
    <s v="music/indie rock"/>
    <n v="2.2566666666666668"/>
    <n v="94.028000000000006"/>
    <x v="4"/>
    <x v="14"/>
  </r>
  <r>
    <x v="0"/>
    <x v="0"/>
    <s v="USD"/>
    <n v="1349203203"/>
    <n v="1345056003"/>
    <b v="0"/>
    <n v="92"/>
    <b v="1"/>
    <s v="music/indie rock"/>
    <n v="1.0090416666666666"/>
    <n v="526.45699999999999"/>
    <x v="4"/>
    <x v="14"/>
  </r>
  <r>
    <x v="0"/>
    <x v="0"/>
    <s v="USD"/>
    <n v="1445921940"/>
    <n v="1444699549"/>
    <b v="0"/>
    <n v="35"/>
    <b v="1"/>
    <s v="music/indie rock"/>
    <n v="1.4775"/>
    <n v="50.656999999999996"/>
    <x v="4"/>
    <x v="14"/>
  </r>
  <r>
    <x v="0"/>
    <x v="0"/>
    <s v="USD"/>
    <n v="1311538136"/>
    <n v="1308946136"/>
    <b v="0"/>
    <n v="17"/>
    <b v="1"/>
    <s v="music/indie rock"/>
    <n v="1.3461099999999999"/>
    <n v="79.183000000000007"/>
    <x v="4"/>
    <x v="14"/>
  </r>
  <r>
    <x v="0"/>
    <x v="0"/>
    <s v="USD"/>
    <n v="1345086445"/>
    <n v="1342494445"/>
    <b v="0"/>
    <n v="22"/>
    <b v="1"/>
    <s v="music/indie rock"/>
    <n v="1.0075000000000001"/>
    <n v="91.590999999999994"/>
    <x v="4"/>
    <x v="14"/>
  </r>
  <r>
    <x v="0"/>
    <x v="0"/>
    <s v="USD"/>
    <n v="1388617736"/>
    <n v="1384384136"/>
    <b v="0"/>
    <n v="69"/>
    <b v="1"/>
    <s v="music/indie rock"/>
    <n v="1.00880375"/>
    <n v="116.96299999999999"/>
    <x v="4"/>
    <x v="14"/>
  </r>
  <r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"/>
    <x v="14"/>
    <s v="MXN"/>
    <n v="1483773169"/>
    <n v="1481181169"/>
    <b v="0"/>
    <n v="3"/>
    <b v="0"/>
    <s v="games/video games"/>
    <n v="3.875E-3"/>
    <n v="103.333"/>
    <x v="6"/>
    <x v="17"/>
  </r>
  <r>
    <x v="2"/>
    <x v="0"/>
    <s v="USD"/>
    <n v="1268636340"/>
    <n v="1263982307"/>
    <b v="0"/>
    <n v="5"/>
    <b v="0"/>
    <s v="games/video games"/>
    <n v="0.1"/>
    <n v="10"/>
    <x v="6"/>
    <x v="17"/>
  </r>
  <r>
    <x v="2"/>
    <x v="0"/>
    <s v="USD"/>
    <n v="1291093200"/>
    <n v="1286930435"/>
    <b v="0"/>
    <n v="5"/>
    <b v="0"/>
    <s v="games/video games"/>
    <n v="0.10454545454545454"/>
    <n v="23"/>
    <x v="6"/>
    <x v="17"/>
  </r>
  <r>
    <x v="2"/>
    <x v="0"/>
    <s v="USD"/>
    <n v="1438734833"/>
    <n v="1436142833"/>
    <b v="0"/>
    <n v="27"/>
    <b v="0"/>
    <s v="games/video games"/>
    <n v="1.4200000000000001E-2"/>
    <n v="31.556000000000001"/>
    <x v="6"/>
    <x v="17"/>
  </r>
  <r>
    <x v="2"/>
    <x v="0"/>
    <s v="USD"/>
    <n v="1418080887"/>
    <n v="1415488887"/>
    <b v="0"/>
    <n v="2"/>
    <b v="0"/>
    <s v="games/video games"/>
    <n v="5.0000000000000001E-4"/>
    <n v="5"/>
    <x v="6"/>
    <x v="17"/>
  </r>
  <r>
    <x v="2"/>
    <x v="1"/>
    <s v="GBP"/>
    <n v="1426158463"/>
    <n v="1423570063"/>
    <b v="0"/>
    <n v="236"/>
    <b v="0"/>
    <s v="games/video games"/>
    <n v="0.28842857142857142"/>
    <n v="34.22"/>
    <x v="6"/>
    <x v="17"/>
  </r>
  <r>
    <x v="2"/>
    <x v="5"/>
    <s v="CAD"/>
    <n v="1411324369"/>
    <n v="1406140369"/>
    <b v="0"/>
    <n v="1"/>
    <b v="0"/>
    <s v="games/video games"/>
    <n v="1.6666666666666668E-3"/>
    <n v="25"/>
    <x v="6"/>
    <x v="17"/>
  </r>
  <r>
    <x v="2"/>
    <x v="0"/>
    <s v="USD"/>
    <n v="1457570100"/>
    <n v="1454978100"/>
    <b v="0"/>
    <n v="12"/>
    <b v="0"/>
    <s v="games/video games"/>
    <n v="0.11799999999999999"/>
    <n v="19.667000000000002"/>
    <x v="6"/>
    <x v="17"/>
  </r>
  <r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"/>
    <x v="0"/>
    <s v="USD"/>
    <n v="1436677091"/>
    <n v="1434085091"/>
    <b v="0"/>
    <n v="3"/>
    <b v="0"/>
    <s v="games/video games"/>
    <n v="0.05"/>
    <n v="8.3330000000000002"/>
    <x v="6"/>
    <x v="17"/>
  </r>
  <r>
    <x v="2"/>
    <x v="0"/>
    <s v="USD"/>
    <n v="1391427692"/>
    <n v="1388835692"/>
    <b v="0"/>
    <n v="99"/>
    <b v="0"/>
    <s v="games/video games"/>
    <n v="2.1129899999999997E-2"/>
    <n v="21.343"/>
    <x v="6"/>
    <x v="17"/>
  </r>
  <r>
    <x v="2"/>
    <x v="0"/>
    <s v="USD"/>
    <n v="1303628340"/>
    <n v="1300328399"/>
    <b v="0"/>
    <n v="3"/>
    <b v="0"/>
    <s v="games/video games"/>
    <n v="1.6E-2"/>
    <n v="5.3330000000000002"/>
    <x v="6"/>
    <x v="17"/>
  </r>
  <r>
    <x v="2"/>
    <x v="0"/>
    <s v="USD"/>
    <n v="1367097391"/>
    <n v="1364505391"/>
    <b v="0"/>
    <n v="3"/>
    <b v="0"/>
    <s v="games/video games"/>
    <n v="1.7333333333333333E-2"/>
    <n v="34.667000000000002"/>
    <x v="6"/>
    <x v="17"/>
  </r>
  <r>
    <x v="2"/>
    <x v="0"/>
    <s v="USD"/>
    <n v="1349392033"/>
    <n v="1346800033"/>
    <b v="0"/>
    <n v="22"/>
    <b v="0"/>
    <s v="games/video games"/>
    <n v="9.5600000000000004E-2"/>
    <n v="21.727"/>
    <x v="6"/>
    <x v="17"/>
  </r>
  <r>
    <x v="2"/>
    <x v="0"/>
    <s v="USD"/>
    <n v="1382184786"/>
    <n v="1379592786"/>
    <b v="0"/>
    <n v="4"/>
    <b v="0"/>
    <s v="games/video games"/>
    <n v="5.9612499999999998E-4"/>
    <n v="11.923"/>
    <x v="6"/>
    <x v="17"/>
  </r>
  <r>
    <x v="2"/>
    <x v="5"/>
    <s v="CAD"/>
    <n v="1417804229"/>
    <n v="1415212229"/>
    <b v="0"/>
    <n v="534"/>
    <b v="0"/>
    <s v="games/video games"/>
    <n v="0.28405999999999998"/>
    <n v="26.597000000000001"/>
    <x v="6"/>
    <x v="17"/>
  </r>
  <r>
    <x v="2"/>
    <x v="1"/>
    <s v="GBP"/>
    <n v="1383959939"/>
    <n v="1381364339"/>
    <b v="0"/>
    <n v="12"/>
    <b v="0"/>
    <s v="games/video games"/>
    <n v="0.128"/>
    <n v="10.667"/>
    <x v="6"/>
    <x v="17"/>
  </r>
  <r>
    <x v="2"/>
    <x v="0"/>
    <s v="USD"/>
    <n v="1478196008"/>
    <n v="1475604008"/>
    <b v="0"/>
    <n v="56"/>
    <b v="0"/>
    <s v="games/video games"/>
    <n v="5.4199999999999998E-2"/>
    <n v="29.036000000000001"/>
    <x v="6"/>
    <x v="17"/>
  </r>
  <r>
    <x v="2"/>
    <x v="0"/>
    <s v="USD"/>
    <n v="1357934424"/>
    <n v="1355342424"/>
    <b v="0"/>
    <n v="11"/>
    <b v="0"/>
    <s v="games/video games"/>
    <n v="1.1199999999999999E-3"/>
    <n v="50.908999999999999"/>
    <x v="6"/>
    <x v="17"/>
  </r>
  <r>
    <x v="2"/>
    <x v="0"/>
    <s v="USD"/>
    <n v="1415947159"/>
    <n v="1413351559"/>
    <b v="0"/>
    <n v="0"/>
    <b v="0"/>
    <s v="games/video games"/>
    <n v="0"/>
    <n v="0"/>
    <x v="6"/>
    <x v="17"/>
  </r>
  <r>
    <x v="2"/>
    <x v="12"/>
    <s v="EUR"/>
    <n v="1451494210"/>
    <n v="1449075010"/>
    <b v="0"/>
    <n v="12"/>
    <b v="0"/>
    <s v="games/video games"/>
    <n v="5.7238095238095241E-2"/>
    <n v="50.082999999999998"/>
    <x v="6"/>
    <x v="17"/>
  </r>
  <r>
    <x v="2"/>
    <x v="0"/>
    <s v="USD"/>
    <n v="1279738800"/>
    <n v="1275599812"/>
    <b v="0"/>
    <n v="5"/>
    <b v="0"/>
    <s v="games/video games"/>
    <n v="0.1125"/>
    <n v="45"/>
    <x v="6"/>
    <x v="17"/>
  </r>
  <r>
    <x v="2"/>
    <x v="0"/>
    <s v="USD"/>
    <n v="1379164040"/>
    <n v="1376399240"/>
    <b v="0"/>
    <n v="24"/>
    <b v="0"/>
    <s v="games/video games"/>
    <n v="1.7098591549295775E-2"/>
    <n v="25.292000000000002"/>
    <x v="6"/>
    <x v="17"/>
  </r>
  <r>
    <x v="2"/>
    <x v="0"/>
    <s v="USD"/>
    <n v="1385534514"/>
    <n v="1382938914"/>
    <b v="0"/>
    <n v="89"/>
    <b v="0"/>
    <s v="games/video games"/>
    <n v="0.30433333333333334"/>
    <n v="51.292000000000002"/>
    <x v="6"/>
    <x v="17"/>
  </r>
  <r>
    <x v="2"/>
    <x v="0"/>
    <s v="USD"/>
    <n v="1455207510"/>
    <n v="1453997910"/>
    <b v="0"/>
    <n v="1"/>
    <b v="0"/>
    <s v="games/video games"/>
    <n v="2.0000000000000001E-4"/>
    <n v="1"/>
    <x v="6"/>
    <x v="17"/>
  </r>
  <r>
    <x v="2"/>
    <x v="0"/>
    <s v="USD"/>
    <n v="1416125148"/>
    <n v="1413356748"/>
    <b v="0"/>
    <n v="55"/>
    <b v="0"/>
    <s v="games/video games"/>
    <n v="6.9641025641025639E-3"/>
    <n v="49.381999999999998"/>
    <x v="6"/>
    <x v="17"/>
  </r>
  <r>
    <x v="2"/>
    <x v="1"/>
    <s v="GBP"/>
    <n v="1427992582"/>
    <n v="1425404182"/>
    <b v="0"/>
    <n v="2"/>
    <b v="0"/>
    <s v="games/video games"/>
    <n v="0.02"/>
    <n v="1"/>
    <x v="6"/>
    <x v="17"/>
  </r>
  <r>
    <x v="2"/>
    <x v="0"/>
    <s v="USD"/>
    <n v="1280534400"/>
    <n v="1277512556"/>
    <b v="0"/>
    <n v="0"/>
    <b v="0"/>
    <s v="games/video games"/>
    <n v="0"/>
    <n v="0"/>
    <x v="6"/>
    <x v="17"/>
  </r>
  <r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"/>
    <x v="0"/>
    <s v="USD"/>
    <n v="1467231614"/>
    <n v="1464639614"/>
    <b v="0"/>
    <n v="6"/>
    <b v="0"/>
    <s v="games/video games"/>
    <n v="2.6222222222222224E-3"/>
    <n v="19.667000000000002"/>
    <x v="6"/>
    <x v="17"/>
  </r>
  <r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"/>
    <x v="0"/>
    <s v="USD"/>
    <n v="1390921827"/>
    <n v="1389193827"/>
    <b v="0"/>
    <n v="2"/>
    <b v="0"/>
    <s v="games/video games"/>
    <n v="8.0000000000000002E-3"/>
    <n v="1"/>
    <x v="6"/>
    <x v="17"/>
  </r>
  <r>
    <x v="2"/>
    <x v="1"/>
    <s v="GBP"/>
    <n v="1459443385"/>
    <n v="1456854985"/>
    <b v="0"/>
    <n v="5"/>
    <b v="0"/>
    <s v="games/video games"/>
    <n v="2.3E-2"/>
    <n v="23"/>
    <x v="6"/>
    <x v="17"/>
  </r>
  <r>
    <x v="2"/>
    <x v="0"/>
    <s v="USD"/>
    <n v="1379363406"/>
    <n v="1375475406"/>
    <b v="0"/>
    <n v="83"/>
    <b v="0"/>
    <s v="games/video games"/>
    <n v="2.6660714285714284E-2"/>
    <n v="17.988"/>
    <x v="6"/>
    <x v="17"/>
  </r>
  <r>
    <x v="2"/>
    <x v="0"/>
    <s v="USD"/>
    <n v="1482479940"/>
    <n v="1479684783"/>
    <b v="0"/>
    <n v="57"/>
    <b v="0"/>
    <s v="games/video games"/>
    <n v="0.28192"/>
    <n v="370.947"/>
    <x v="6"/>
    <x v="17"/>
  </r>
  <r>
    <x v="2"/>
    <x v="0"/>
    <s v="USD"/>
    <n v="1360009774"/>
    <n v="1356121774"/>
    <b v="0"/>
    <n v="311"/>
    <b v="0"/>
    <s v="games/video games"/>
    <n v="6.5900366666666668E-2"/>
    <n v="63.569000000000003"/>
    <x v="6"/>
    <x v="17"/>
  </r>
  <r>
    <x v="2"/>
    <x v="0"/>
    <s v="USD"/>
    <n v="1310837574"/>
    <n v="1308245574"/>
    <b v="0"/>
    <n v="2"/>
    <b v="0"/>
    <s v="games/video games"/>
    <n v="7.2222222222222219E-3"/>
    <n v="13"/>
    <x v="6"/>
    <x v="17"/>
  </r>
  <r>
    <x v="2"/>
    <x v="0"/>
    <s v="USD"/>
    <n v="1337447105"/>
    <n v="1334855105"/>
    <b v="0"/>
    <n v="16"/>
    <b v="0"/>
    <s v="games/video games"/>
    <n v="8.5000000000000006E-3"/>
    <n v="5.3129999999999997"/>
    <x v="6"/>
    <x v="17"/>
  </r>
  <r>
    <x v="0"/>
    <x v="0"/>
    <s v="USD"/>
    <n v="1443040059"/>
    <n v="1440448059"/>
    <b v="0"/>
    <n v="13"/>
    <b v="1"/>
    <s v="music/rock"/>
    <n v="1.1575"/>
    <n v="35.615000000000002"/>
    <x v="4"/>
    <x v="11"/>
  </r>
  <r>
    <x v="0"/>
    <x v="0"/>
    <s v="USD"/>
    <n v="1406226191"/>
    <n v="1403547791"/>
    <b v="0"/>
    <n v="58"/>
    <b v="1"/>
    <s v="music/rock"/>
    <n v="1.1226666666666667"/>
    <n v="87.102999999999994"/>
    <x v="4"/>
    <x v="11"/>
  </r>
  <r>
    <x v="0"/>
    <x v="0"/>
    <s v="USD"/>
    <n v="1433735400"/>
    <n v="1429306520"/>
    <b v="0"/>
    <n v="44"/>
    <b v="1"/>
    <s v="music/rock"/>
    <n v="1.3220000000000001"/>
    <n v="75.114000000000004"/>
    <x v="4"/>
    <x v="11"/>
  </r>
  <r>
    <x v="0"/>
    <x v="0"/>
    <s v="USD"/>
    <n v="1466827140"/>
    <n v="1464196414"/>
    <b v="0"/>
    <n v="83"/>
    <b v="1"/>
    <s v="music/rock"/>
    <n v="1.0263636363636364"/>
    <n v="68.012"/>
    <x v="4"/>
    <x v="11"/>
  </r>
  <r>
    <x v="0"/>
    <x v="6"/>
    <s v="EUR"/>
    <n v="1460127635"/>
    <n v="1457539235"/>
    <b v="0"/>
    <n v="117"/>
    <b v="1"/>
    <s v="music/rock"/>
    <n v="1.3864000000000001"/>
    <n v="29.623999999999999"/>
    <x v="4"/>
    <x v="11"/>
  </r>
  <r>
    <x v="0"/>
    <x v="0"/>
    <s v="USD"/>
    <n v="1417813618"/>
    <n v="1413922018"/>
    <b v="0"/>
    <n v="32"/>
    <b v="1"/>
    <s v="music/rock"/>
    <n v="1.466"/>
    <n v="91.625"/>
    <x v="4"/>
    <x v="11"/>
  </r>
  <r>
    <x v="0"/>
    <x v="0"/>
    <s v="USD"/>
    <n v="1347672937"/>
    <n v="1346463337"/>
    <b v="0"/>
    <n v="8"/>
    <b v="1"/>
    <s v="music/rock"/>
    <n v="1.2"/>
    <n v="22.5"/>
    <x v="4"/>
    <x v="11"/>
  </r>
  <r>
    <x v="0"/>
    <x v="0"/>
    <s v="USD"/>
    <n v="1486702800"/>
    <n v="1484058261"/>
    <b v="0"/>
    <n v="340"/>
    <b v="1"/>
    <s v="music/rock"/>
    <n v="1.215816111111111"/>
    <n v="64.367000000000004"/>
    <x v="4"/>
    <x v="11"/>
  </r>
  <r>
    <x v="0"/>
    <x v="0"/>
    <s v="USD"/>
    <n v="1488473351"/>
    <n v="1488214151"/>
    <b v="0"/>
    <n v="7"/>
    <b v="1"/>
    <s v="music/rock"/>
    <n v="1"/>
    <n v="21.856999999999999"/>
    <x v="4"/>
    <x v="11"/>
  </r>
  <r>
    <x v="0"/>
    <x v="0"/>
    <s v="USD"/>
    <n v="1440266422"/>
    <n v="1436810422"/>
    <b v="0"/>
    <n v="19"/>
    <b v="1"/>
    <s v="music/rock"/>
    <n v="1.8085714285714285"/>
    <n v="33.316000000000003"/>
    <x v="4"/>
    <x v="11"/>
  </r>
  <r>
    <x v="0"/>
    <x v="0"/>
    <s v="USD"/>
    <n v="1434949200"/>
    <n v="1431903495"/>
    <b v="0"/>
    <n v="47"/>
    <b v="1"/>
    <s v="music/rock"/>
    <n v="1.0607500000000001"/>
    <n v="90.277000000000001"/>
    <x v="4"/>
    <x v="11"/>
  </r>
  <r>
    <x v="0"/>
    <x v="0"/>
    <s v="USD"/>
    <n v="1429365320"/>
    <n v="1426773320"/>
    <b v="0"/>
    <n v="13"/>
    <b v="1"/>
    <s v="music/rock"/>
    <n v="1"/>
    <n v="76.923000000000002"/>
    <x v="4"/>
    <x v="11"/>
  </r>
  <r>
    <x v="0"/>
    <x v="0"/>
    <s v="USD"/>
    <n v="1378785540"/>
    <n v="1376066243"/>
    <b v="0"/>
    <n v="90"/>
    <b v="1"/>
    <s v="music/rock"/>
    <n v="1.2692857142857144"/>
    <n v="59.232999999999997"/>
    <x v="4"/>
    <x v="11"/>
  </r>
  <r>
    <x v="0"/>
    <x v="1"/>
    <s v="GBP"/>
    <n v="1462453307"/>
    <n v="1459861307"/>
    <b v="0"/>
    <n v="63"/>
    <b v="1"/>
    <s v="music/rock"/>
    <n v="1.0297499999999999"/>
    <n v="65.381"/>
    <x v="4"/>
    <x v="11"/>
  </r>
  <r>
    <x v="0"/>
    <x v="0"/>
    <s v="USD"/>
    <n v="1469059986"/>
    <n v="1468455186"/>
    <b v="0"/>
    <n v="26"/>
    <b v="1"/>
    <s v="music/rock"/>
    <n v="2.5"/>
    <n v="67.308000000000007"/>
    <x v="4"/>
    <x v="11"/>
  </r>
  <r>
    <x v="0"/>
    <x v="0"/>
    <s v="USD"/>
    <n v="1430579509"/>
    <n v="1427987509"/>
    <b v="0"/>
    <n v="71"/>
    <b v="1"/>
    <s v="music/rock"/>
    <n v="1.2602"/>
    <n v="88.745999999999995"/>
    <x v="4"/>
    <x v="11"/>
  </r>
  <r>
    <x v="0"/>
    <x v="0"/>
    <s v="USD"/>
    <n v="1465192867"/>
    <n v="1463032867"/>
    <b v="0"/>
    <n v="38"/>
    <b v="1"/>
    <s v="music/rock"/>
    <n v="1.0012000000000001"/>
    <n v="65.867999999999995"/>
    <x v="4"/>
    <x v="11"/>
  </r>
  <r>
    <x v="0"/>
    <x v="0"/>
    <s v="USD"/>
    <n v="1484752597"/>
    <n v="1482160597"/>
    <b v="0"/>
    <n v="859"/>
    <b v="1"/>
    <s v="music/rock"/>
    <n v="1.3864000000000001"/>
    <n v="40.348999999999997"/>
    <x v="4"/>
    <x v="11"/>
  </r>
  <r>
    <x v="0"/>
    <x v="0"/>
    <s v="USD"/>
    <n v="1428725192"/>
    <n v="1426133192"/>
    <b v="0"/>
    <n v="21"/>
    <b v="1"/>
    <s v="music/rock"/>
    <n v="1.6140000000000001"/>
    <n v="76.856999999999999"/>
    <x v="4"/>
    <x v="11"/>
  </r>
  <r>
    <x v="0"/>
    <x v="0"/>
    <s v="USD"/>
    <n v="1447434268"/>
    <n v="1443801868"/>
    <b v="0"/>
    <n v="78"/>
    <b v="1"/>
    <s v="music/rock"/>
    <n v="1.071842"/>
    <n v="68.707999999999998"/>
    <x v="4"/>
    <x v="11"/>
  </r>
  <r>
    <x v="0"/>
    <x v="0"/>
    <s v="USD"/>
    <n v="1487635653"/>
    <n v="1486426053"/>
    <b v="0"/>
    <n v="53"/>
    <b v="1"/>
    <s v="games/tabletop games"/>
    <n v="1.5309999999999999"/>
    <n v="57.774000000000001"/>
    <x v="6"/>
    <x v="32"/>
  </r>
  <r>
    <x v="0"/>
    <x v="5"/>
    <s v="CAD"/>
    <n v="1412285825"/>
    <n v="1409261825"/>
    <b v="0"/>
    <n v="356"/>
    <b v="1"/>
    <s v="games/tabletop games"/>
    <n v="5.2416666666666663"/>
    <n v="44.170999999999999"/>
    <x v="6"/>
    <x v="32"/>
  </r>
  <r>
    <x v="0"/>
    <x v="0"/>
    <s v="USD"/>
    <n v="1486616400"/>
    <n v="1484037977"/>
    <b v="0"/>
    <n v="279"/>
    <b v="1"/>
    <s v="games/tabletop games"/>
    <n v="4.8927777777777779"/>
    <n v="31.565999999999999"/>
    <x v="6"/>
    <x v="32"/>
  </r>
  <r>
    <x v="0"/>
    <x v="0"/>
    <s v="USD"/>
    <n v="1453737600"/>
    <n v="1452530041"/>
    <b v="1"/>
    <n v="266"/>
    <b v="1"/>
    <s v="games/tabletop games"/>
    <n v="2.8473999999999999"/>
    <n v="107.045"/>
    <x v="6"/>
    <x v="32"/>
  </r>
  <r>
    <x v="0"/>
    <x v="1"/>
    <s v="GBP"/>
    <n v="1364286239"/>
    <n v="1360830239"/>
    <b v="0"/>
    <n v="623"/>
    <b v="1"/>
    <s v="games/tabletop games"/>
    <n v="18.569700000000001"/>
    <n v="149.035"/>
    <x v="6"/>
    <x v="32"/>
  </r>
  <r>
    <x v="0"/>
    <x v="0"/>
    <s v="USD"/>
    <n v="1473213600"/>
    <n v="1470062743"/>
    <b v="0"/>
    <n v="392"/>
    <b v="1"/>
    <s v="games/tabletop games"/>
    <n v="1.0967499999999999"/>
    <n v="55.957000000000001"/>
    <x v="6"/>
    <x v="32"/>
  </r>
  <r>
    <x v="0"/>
    <x v="0"/>
    <s v="USD"/>
    <n v="1428033540"/>
    <n v="1425531666"/>
    <b v="1"/>
    <n v="3562"/>
    <b v="1"/>
    <s v="games/tabletop games"/>
    <n v="10.146425000000001"/>
    <n v="56.97"/>
    <x v="6"/>
    <x v="32"/>
  </r>
  <r>
    <x v="0"/>
    <x v="2"/>
    <s v="AUD"/>
    <n v="1477414800"/>
    <n v="1474380241"/>
    <b v="0"/>
    <n v="514"/>
    <b v="1"/>
    <s v="games/tabletop games"/>
    <n v="4.1217692027666546"/>
    <n v="44.055999999999997"/>
    <x v="6"/>
    <x v="32"/>
  </r>
  <r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0"/>
    <x v="0"/>
    <s v="USD"/>
    <n v="1458716340"/>
    <n v="1455721204"/>
    <b v="0"/>
    <n v="537"/>
    <b v="1"/>
    <s v="games/tabletop games"/>
    <n v="1.8461052631578947"/>
    <n v="65.317999999999998"/>
    <x v="6"/>
    <x v="32"/>
  </r>
  <r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0"/>
    <x v="1"/>
    <s v="GBP"/>
    <n v="1481842800"/>
    <n v="1479414344"/>
    <b v="0"/>
    <n v="3238"/>
    <b v="1"/>
    <s v="games/tabletop games"/>
    <n v="10.812401666666668"/>
    <n v="40.070999999999998"/>
    <x v="6"/>
    <x v="32"/>
  </r>
  <r>
    <x v="0"/>
    <x v="0"/>
    <s v="USD"/>
    <n v="1479704340"/>
    <n v="1477043072"/>
    <b v="0"/>
    <n v="897"/>
    <b v="1"/>
    <s v="games/tabletop games"/>
    <n v="4.5237333333333334"/>
    <n v="75.647999999999996"/>
    <x v="6"/>
    <x v="32"/>
  </r>
  <r>
    <x v="0"/>
    <x v="0"/>
    <s v="USD"/>
    <n v="1459012290"/>
    <n v="1456423890"/>
    <b v="0"/>
    <n v="878"/>
    <b v="1"/>
    <s v="games/tabletop games"/>
    <n v="5.3737000000000004"/>
    <n v="61.204000000000001"/>
    <x v="6"/>
    <x v="32"/>
  </r>
  <r>
    <x v="0"/>
    <x v="0"/>
    <s v="USD"/>
    <n v="1439317900"/>
    <n v="1436725900"/>
    <b v="0"/>
    <n v="115"/>
    <b v="1"/>
    <s v="games/tabletop games"/>
    <n v="1.2032608695652174"/>
    <n v="48.13"/>
    <x v="6"/>
    <x v="32"/>
  </r>
  <r>
    <x v="0"/>
    <x v="0"/>
    <s v="USD"/>
    <n v="1480662000"/>
    <n v="1478000502"/>
    <b v="0"/>
    <n v="234"/>
    <b v="1"/>
    <s v="games/tabletop games"/>
    <n v="1.1383571428571428"/>
    <n v="68.106999999999999"/>
    <x v="6"/>
    <x v="32"/>
  </r>
  <r>
    <x v="0"/>
    <x v="0"/>
    <s v="USD"/>
    <n v="1425132059"/>
    <n v="1422540059"/>
    <b v="0"/>
    <n v="4330"/>
    <b v="1"/>
    <s v="games/tabletop games"/>
    <n v="9.5103109999999997"/>
    <n v="65.891000000000005"/>
    <x v="6"/>
    <x v="32"/>
  </r>
  <r>
    <x v="0"/>
    <x v="0"/>
    <s v="USD"/>
    <n v="1447507200"/>
    <n v="1444911600"/>
    <b v="0"/>
    <n v="651"/>
    <b v="1"/>
    <s v="games/tabletop games"/>
    <n v="1.3289249999999999"/>
    <n v="81.653999999999996"/>
    <x v="6"/>
    <x v="32"/>
  </r>
  <r>
    <x v="0"/>
    <x v="17"/>
    <s v="EUR"/>
    <n v="1444903198"/>
    <n v="1442311198"/>
    <b v="1"/>
    <n v="251"/>
    <b v="1"/>
    <s v="games/tabletop games"/>
    <n v="1.4697777777777778"/>
    <n v="52.701000000000001"/>
    <x v="6"/>
    <x v="32"/>
  </r>
  <r>
    <x v="0"/>
    <x v="1"/>
    <s v="GBP"/>
    <n v="1436151600"/>
    <n v="1433775668"/>
    <b v="0"/>
    <n v="263"/>
    <b v="1"/>
    <s v="games/tabletop games"/>
    <n v="5.4215"/>
    <n v="41.228000000000002"/>
    <x v="6"/>
    <x v="32"/>
  </r>
  <r>
    <x v="0"/>
    <x v="1"/>
    <s v="GBP"/>
    <n v="1358367565"/>
    <n v="1357157965"/>
    <b v="0"/>
    <n v="28"/>
    <b v="1"/>
    <s v="music/electronic music"/>
    <n v="3.8271818181818182"/>
    <n v="15.035"/>
    <x v="4"/>
    <x v="15"/>
  </r>
  <r>
    <x v="0"/>
    <x v="0"/>
    <s v="USD"/>
    <n v="1351801368"/>
    <n v="1349209368"/>
    <b v="0"/>
    <n v="721"/>
    <b v="1"/>
    <s v="music/electronic music"/>
    <n v="7.0418124999999998"/>
    <n v="39.067"/>
    <x v="4"/>
    <x v="15"/>
  </r>
  <r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0"/>
    <x v="0"/>
    <s v="USD"/>
    <n v="1362814119"/>
    <n v="1360222119"/>
    <b v="0"/>
    <n v="73"/>
    <b v="1"/>
    <s v="music/electronic music"/>
    <n v="1.3286666666666667"/>
    <n v="27.300999999999998"/>
    <x v="4"/>
    <x v="15"/>
  </r>
  <r>
    <x v="0"/>
    <x v="0"/>
    <s v="USD"/>
    <n v="1338579789"/>
    <n v="1335987789"/>
    <b v="0"/>
    <n v="27"/>
    <b v="1"/>
    <s v="music/electronic music"/>
    <n v="1.52"/>
    <n v="42.222000000000001"/>
    <x v="4"/>
    <x v="15"/>
  </r>
  <r>
    <x v="0"/>
    <x v="0"/>
    <s v="USD"/>
    <n v="1334556624"/>
    <n v="1333001424"/>
    <b v="0"/>
    <n v="34"/>
    <b v="1"/>
    <s v="music/electronic music"/>
    <n v="1.0272727272727273"/>
    <n v="33.234999999999999"/>
    <x v="4"/>
    <x v="15"/>
  </r>
  <r>
    <x v="0"/>
    <x v="0"/>
    <s v="USD"/>
    <n v="1384580373"/>
    <n v="1381984773"/>
    <b v="0"/>
    <n v="7"/>
    <b v="1"/>
    <s v="music/electronic music"/>
    <n v="1"/>
    <n v="285.714"/>
    <x v="4"/>
    <x v="15"/>
  </r>
  <r>
    <x v="0"/>
    <x v="0"/>
    <s v="USD"/>
    <n v="1333771200"/>
    <n v="1328649026"/>
    <b v="0"/>
    <n v="24"/>
    <b v="1"/>
    <s v="music/electronic music"/>
    <n v="1.016"/>
    <n v="42.332999999999998"/>
    <x v="4"/>
    <x v="15"/>
  </r>
  <r>
    <x v="0"/>
    <x v="1"/>
    <s v="GBP"/>
    <n v="1397516400"/>
    <n v="1396524644"/>
    <b v="0"/>
    <n v="15"/>
    <b v="1"/>
    <s v="music/electronic music"/>
    <n v="1.508"/>
    <n v="50.267000000000003"/>
    <x v="4"/>
    <x v="15"/>
  </r>
  <r>
    <x v="0"/>
    <x v="0"/>
    <s v="USD"/>
    <n v="1334424960"/>
    <n v="1329442510"/>
    <b v="0"/>
    <n v="72"/>
    <b v="1"/>
    <s v="music/electronic music"/>
    <n v="1.11425"/>
    <n v="61.902999999999999"/>
    <x v="4"/>
    <x v="15"/>
  </r>
  <r>
    <x v="0"/>
    <x v="0"/>
    <s v="USD"/>
    <n v="1397113140"/>
    <n v="1395168625"/>
    <b v="0"/>
    <n v="120"/>
    <b v="1"/>
    <s v="music/electronic music"/>
    <n v="1.956"/>
    <n v="40.75"/>
    <x v="4"/>
    <x v="15"/>
  </r>
  <r>
    <x v="0"/>
    <x v="0"/>
    <s v="USD"/>
    <n v="1383526800"/>
    <n v="1380650177"/>
    <b v="0"/>
    <n v="123"/>
    <b v="1"/>
    <s v="music/electronic music"/>
    <n v="1.1438333333333333"/>
    <n v="55.796999999999997"/>
    <x v="4"/>
    <x v="15"/>
  </r>
  <r>
    <x v="0"/>
    <x v="0"/>
    <s v="USD"/>
    <n v="1431719379"/>
    <n v="1429127379"/>
    <b v="0"/>
    <n v="1"/>
    <b v="1"/>
    <s v="music/electronic music"/>
    <n v="2"/>
    <n v="10"/>
    <x v="4"/>
    <x v="15"/>
  </r>
  <r>
    <x v="0"/>
    <x v="0"/>
    <s v="USD"/>
    <n v="1391713248"/>
    <n v="1389121248"/>
    <b v="0"/>
    <n v="24"/>
    <b v="1"/>
    <s v="music/electronic music"/>
    <n v="2.9250166666666666"/>
    <n v="73.125"/>
    <x v="4"/>
    <x v="15"/>
  </r>
  <r>
    <x v="0"/>
    <x v="0"/>
    <s v="USD"/>
    <n v="1331621940"/>
    <n v="1329671572"/>
    <b v="0"/>
    <n v="33"/>
    <b v="1"/>
    <s v="music/electronic music"/>
    <n v="1.5636363636363637"/>
    <n v="26.061"/>
    <x v="4"/>
    <x v="15"/>
  </r>
  <r>
    <x v="0"/>
    <x v="0"/>
    <s v="USD"/>
    <n v="1437674545"/>
    <n v="1436464945"/>
    <b v="0"/>
    <n v="14"/>
    <b v="1"/>
    <s v="music/electronic music"/>
    <n v="1.0566666666666666"/>
    <n v="22.643000000000001"/>
    <x v="4"/>
    <x v="15"/>
  </r>
  <r>
    <x v="0"/>
    <x v="0"/>
    <s v="USD"/>
    <n v="1446451200"/>
    <n v="1445539113"/>
    <b v="0"/>
    <n v="9"/>
    <b v="1"/>
    <s v="music/electronic music"/>
    <n v="1.0119047619047619"/>
    <n v="47.222000000000001"/>
    <x v="4"/>
    <x v="15"/>
  </r>
  <r>
    <x v="0"/>
    <x v="0"/>
    <s v="USD"/>
    <n v="1346198400"/>
    <n v="1344281383"/>
    <b v="0"/>
    <n v="76"/>
    <b v="1"/>
    <s v="music/electronic music"/>
    <n v="1.2283299999999999"/>
    <n v="32.323999999999998"/>
    <x v="4"/>
    <x v="15"/>
  </r>
  <r>
    <x v="0"/>
    <x v="0"/>
    <s v="USD"/>
    <n v="1440004512"/>
    <n v="1437412512"/>
    <b v="0"/>
    <n v="19"/>
    <b v="1"/>
    <s v="music/electronic music"/>
    <n v="1.0149999999999999"/>
    <n v="53.420999999999999"/>
    <x v="4"/>
    <x v="15"/>
  </r>
  <r>
    <x v="0"/>
    <x v="0"/>
    <s v="USD"/>
    <n v="1374888436"/>
    <n v="1372296436"/>
    <b v="0"/>
    <n v="69"/>
    <b v="1"/>
    <s v="music/electronic music"/>
    <n v="1.0114285714285713"/>
    <n v="51.304000000000002"/>
    <x v="4"/>
    <x v="15"/>
  </r>
  <r>
    <x v="0"/>
    <x v="0"/>
    <s v="USD"/>
    <n v="1461369600"/>
    <n v="1458748809"/>
    <b v="0"/>
    <n v="218"/>
    <b v="1"/>
    <s v="games/tabletop games"/>
    <n v="1.0811999999999999"/>
    <n v="37.197000000000003"/>
    <x v="6"/>
    <x v="32"/>
  </r>
  <r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0"/>
    <x v="0"/>
    <s v="USD"/>
    <n v="1477767600"/>
    <n v="1475337675"/>
    <b v="0"/>
    <n v="296"/>
    <b v="1"/>
    <s v="games/tabletop games"/>
    <n v="2.4315000000000002"/>
    <n v="82.144999999999996"/>
    <x v="6"/>
    <x v="32"/>
  </r>
  <r>
    <x v="0"/>
    <x v="1"/>
    <s v="GBP"/>
    <n v="1411326015"/>
    <n v="1408734015"/>
    <b v="0"/>
    <n v="1204"/>
    <b v="1"/>
    <s v="games/tabletop games"/>
    <n v="9.4483338095238096"/>
    <n v="164.797"/>
    <x v="6"/>
    <x v="32"/>
  </r>
  <r>
    <x v="0"/>
    <x v="0"/>
    <s v="USD"/>
    <n v="1455253140"/>
    <n v="1452625822"/>
    <b v="0"/>
    <n v="321"/>
    <b v="1"/>
    <s v="games/tabletop games"/>
    <n v="1.0846283333333333"/>
    <n v="60.82"/>
    <x v="6"/>
    <x v="32"/>
  </r>
  <r>
    <x v="0"/>
    <x v="1"/>
    <s v="GBP"/>
    <n v="1384374155"/>
    <n v="1381778555"/>
    <b v="0"/>
    <n v="301"/>
    <b v="1"/>
    <s v="games/tabletop games"/>
    <n v="1.5737692307692308"/>
    <n v="67.97"/>
    <x v="6"/>
    <x v="32"/>
  </r>
  <r>
    <x v="0"/>
    <x v="12"/>
    <s v="EUR"/>
    <n v="1439707236"/>
    <n v="1437115236"/>
    <b v="0"/>
    <n v="144"/>
    <b v="1"/>
    <s v="games/tabletop games"/>
    <n v="11.744899999999999"/>
    <n v="81.561999999999998"/>
    <x v="6"/>
    <x v="32"/>
  </r>
  <r>
    <x v="0"/>
    <x v="0"/>
    <s v="USD"/>
    <n v="1378180800"/>
    <n v="1375113391"/>
    <b v="0"/>
    <n v="539"/>
    <b v="1"/>
    <s v="games/tabletop games"/>
    <n v="1.7104755366949576"/>
    <n v="25.425000000000001"/>
    <x v="6"/>
    <x v="32"/>
  </r>
  <r>
    <x v="0"/>
    <x v="0"/>
    <s v="USD"/>
    <n v="1398460127"/>
    <n v="1395868127"/>
    <b v="0"/>
    <n v="498"/>
    <b v="1"/>
    <s v="games/tabletop games"/>
    <n v="1.2595294117647058"/>
    <n v="21.498000000000001"/>
    <x v="6"/>
    <x v="32"/>
  </r>
  <r>
    <x v="0"/>
    <x v="0"/>
    <s v="USD"/>
    <n v="1372136400"/>
    <n v="1369864301"/>
    <b v="0"/>
    <n v="1113"/>
    <b v="1"/>
    <s v="games/tabletop games"/>
    <n v="12.121296000000001"/>
    <n v="27.227"/>
    <x v="6"/>
    <x v="32"/>
  </r>
  <r>
    <x v="0"/>
    <x v="0"/>
    <s v="USD"/>
    <n v="1405738800"/>
    <n v="1402945408"/>
    <b v="0"/>
    <n v="988"/>
    <b v="1"/>
    <s v="games/tabletop games"/>
    <n v="4.9580000000000002"/>
    <n v="25.091000000000001"/>
    <x v="6"/>
    <x v="32"/>
  </r>
  <r>
    <x v="0"/>
    <x v="1"/>
    <s v="GBP"/>
    <n v="1450051200"/>
    <n v="1448269539"/>
    <b v="0"/>
    <n v="391"/>
    <b v="1"/>
    <s v="games/tabletop games"/>
    <n v="3.3203999999999998"/>
    <n v="21.23"/>
    <x v="6"/>
    <x v="32"/>
  </r>
  <r>
    <x v="0"/>
    <x v="0"/>
    <s v="USD"/>
    <n v="1483645647"/>
    <n v="1481053647"/>
    <b v="0"/>
    <n v="28"/>
    <b v="1"/>
    <s v="games/tabletop games"/>
    <n v="11.65"/>
    <n v="41.606999999999999"/>
    <x v="6"/>
    <x v="32"/>
  </r>
  <r>
    <x v="0"/>
    <x v="5"/>
    <s v="CAD"/>
    <n v="1427585511"/>
    <n v="1424997111"/>
    <b v="0"/>
    <n v="147"/>
    <b v="1"/>
    <s v="games/tabletop games"/>
    <n v="1.5331538461538461"/>
    <n v="135.58500000000001"/>
    <x v="6"/>
    <x v="32"/>
  </r>
  <r>
    <x v="0"/>
    <x v="0"/>
    <s v="USD"/>
    <n v="1454338123"/>
    <n v="1451746123"/>
    <b v="0"/>
    <n v="680"/>
    <b v="1"/>
    <s v="games/tabletop games"/>
    <n v="5.3710714285714287"/>
    <n v="22.116"/>
    <x v="6"/>
    <x v="32"/>
  </r>
  <r>
    <x v="0"/>
    <x v="0"/>
    <s v="USD"/>
    <n v="1415779140"/>
    <n v="1412294683"/>
    <b v="0"/>
    <n v="983"/>
    <b v="1"/>
    <s v="games/tabletop games"/>
    <n v="3.5292777777777777"/>
    <n v="64.626000000000005"/>
    <x v="6"/>
    <x v="32"/>
  </r>
  <r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x v="0"/>
    <x v="0"/>
    <s v="USD"/>
    <n v="1385870520"/>
    <n v="1382742014"/>
    <b v="0"/>
    <n v="426"/>
    <b v="1"/>
    <s v="games/tabletop games"/>
    <n v="1.2802667999999999"/>
    <n v="75.132999999999996"/>
    <x v="6"/>
    <x v="32"/>
  </r>
  <r>
    <x v="0"/>
    <x v="0"/>
    <s v="USD"/>
    <n v="1461354544"/>
    <n v="1458762544"/>
    <b v="0"/>
    <n v="96"/>
    <b v="1"/>
    <s v="games/tabletop games"/>
    <n v="2.7067999999999999"/>
    <n v="140.97900000000001"/>
    <x v="6"/>
    <x v="32"/>
  </r>
  <r>
    <x v="0"/>
    <x v="1"/>
    <s v="GBP"/>
    <n v="1488484300"/>
    <n v="1485892300"/>
    <b v="0"/>
    <n v="163"/>
    <b v="1"/>
    <s v="games/tabletop games"/>
    <n v="8.0640000000000001"/>
    <n v="49.472000000000001"/>
    <x v="6"/>
    <x v="32"/>
  </r>
  <r>
    <x v="0"/>
    <x v="0"/>
    <s v="USD"/>
    <n v="1385521320"/>
    <n v="1382449733"/>
    <b v="0"/>
    <n v="2525"/>
    <b v="1"/>
    <s v="games/tabletop games"/>
    <n v="13.600976000000001"/>
    <n v="53.865000000000002"/>
    <x v="6"/>
    <x v="32"/>
  </r>
  <r>
    <x v="0"/>
    <x v="0"/>
    <s v="USD"/>
    <n v="1489374000"/>
    <n v="1488823290"/>
    <b v="0"/>
    <n v="2035"/>
    <b v="1"/>
    <s v="games/tabletop games"/>
    <n v="9302.5"/>
    <n v="4.5709999999999997"/>
    <x v="6"/>
    <x v="32"/>
  </r>
  <r>
    <x v="0"/>
    <x v="0"/>
    <s v="USD"/>
    <n v="1476649800"/>
    <n v="1475609946"/>
    <b v="0"/>
    <n v="290"/>
    <b v="1"/>
    <s v="games/tabletop games"/>
    <n v="3.7702"/>
    <n v="65.003"/>
    <x v="6"/>
    <x v="32"/>
  </r>
  <r>
    <x v="0"/>
    <x v="0"/>
    <s v="USD"/>
    <n v="1393005600"/>
    <n v="1390323617"/>
    <b v="0"/>
    <n v="1980"/>
    <b v="1"/>
    <s v="games/tabletop games"/>
    <n v="26.47025"/>
    <n v="53.475000000000001"/>
    <x v="6"/>
    <x v="32"/>
  </r>
  <r>
    <x v="0"/>
    <x v="1"/>
    <s v="GBP"/>
    <n v="1441393210"/>
    <n v="1438801210"/>
    <b v="0"/>
    <n v="57"/>
    <b v="1"/>
    <s v="games/tabletop games"/>
    <n v="1.0012000000000001"/>
    <n v="43.911999999999999"/>
    <x v="6"/>
    <x v="32"/>
  </r>
  <r>
    <x v="0"/>
    <x v="0"/>
    <s v="USD"/>
    <n v="1438185565"/>
    <n v="1436975965"/>
    <b v="0"/>
    <n v="380"/>
    <b v="1"/>
    <s v="games/tabletop games"/>
    <n v="1.0445405405405406"/>
    <n v="50.853000000000002"/>
    <x v="6"/>
    <x v="32"/>
  </r>
  <r>
    <x v="0"/>
    <x v="1"/>
    <s v="GBP"/>
    <n v="1481749278"/>
    <n v="1479157278"/>
    <b v="0"/>
    <n v="128"/>
    <b v="1"/>
    <s v="games/tabletop games"/>
    <n v="1.0721428571428571"/>
    <n v="58.633000000000003"/>
    <x v="6"/>
    <x v="32"/>
  </r>
  <r>
    <x v="0"/>
    <x v="0"/>
    <s v="USD"/>
    <n v="1364917965"/>
    <n v="1362329565"/>
    <b v="0"/>
    <n v="180"/>
    <b v="1"/>
    <s v="games/tabletop games"/>
    <n v="1.6877142857142857"/>
    <n v="32.817"/>
    <x v="6"/>
    <x v="32"/>
  </r>
  <r>
    <x v="0"/>
    <x v="0"/>
    <s v="USD"/>
    <n v="1480727273"/>
    <n v="1478131673"/>
    <b v="0"/>
    <n v="571"/>
    <b v="1"/>
    <s v="games/tabletop games"/>
    <n v="9.7511200000000002"/>
    <n v="426.93200000000002"/>
    <x v="6"/>
    <x v="32"/>
  </r>
  <r>
    <x v="0"/>
    <x v="0"/>
    <s v="USD"/>
    <n v="1408177077"/>
    <n v="1406362677"/>
    <b v="0"/>
    <n v="480"/>
    <b v="1"/>
    <s v="games/tabletop games"/>
    <n v="1.3444929411764706"/>
    <n v="23.809000000000001"/>
    <x v="6"/>
    <x v="32"/>
  </r>
  <r>
    <x v="0"/>
    <x v="3"/>
    <s v="EUR"/>
    <n v="1470469938"/>
    <n v="1469173938"/>
    <b v="0"/>
    <n v="249"/>
    <b v="1"/>
    <s v="games/tabletop games"/>
    <n v="2.722777777777778"/>
    <n v="98.414000000000001"/>
    <x v="6"/>
    <x v="32"/>
  </r>
  <r>
    <x v="0"/>
    <x v="0"/>
    <s v="USD"/>
    <n v="1447862947"/>
    <n v="1445267347"/>
    <b v="0"/>
    <n v="84"/>
    <b v="1"/>
    <s v="games/tabletop games"/>
    <n v="1.1268750000000001"/>
    <n v="107.321"/>
    <x v="6"/>
    <x v="32"/>
  </r>
  <r>
    <x v="0"/>
    <x v="0"/>
    <s v="USD"/>
    <n v="1485271968"/>
    <n v="1484667168"/>
    <b v="0"/>
    <n v="197"/>
    <b v="1"/>
    <s v="games/tabletop games"/>
    <n v="4.5979999999999999"/>
    <n v="11.67"/>
    <x v="6"/>
    <x v="32"/>
  </r>
  <r>
    <x v="0"/>
    <x v="0"/>
    <s v="USD"/>
    <n v="1462661451"/>
    <n v="1460069451"/>
    <b v="0"/>
    <n v="271"/>
    <b v="1"/>
    <s v="games/tabletop games"/>
    <n v="2.8665822784810127"/>
    <n v="41.781999999999996"/>
    <x v="6"/>
    <x v="32"/>
  </r>
  <r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0"/>
    <x v="1"/>
    <s v="GBP"/>
    <n v="1466377200"/>
    <n v="1463351329"/>
    <b v="0"/>
    <n v="169"/>
    <b v="1"/>
    <s v="games/tabletop games"/>
    <n v="6.3613999999999997"/>
    <n v="94.103999999999999"/>
    <x v="6"/>
    <x v="32"/>
  </r>
  <r>
    <x v="0"/>
    <x v="0"/>
    <s v="USD"/>
    <n v="1434045687"/>
    <n v="1431453687"/>
    <b v="0"/>
    <n v="205"/>
    <b v="1"/>
    <s v="games/tabletop games"/>
    <n v="1.4650000000000001"/>
    <n v="15.722"/>
    <x v="6"/>
    <x v="32"/>
  </r>
  <r>
    <x v="0"/>
    <x v="1"/>
    <s v="GBP"/>
    <n v="1481224736"/>
    <n v="1480360736"/>
    <b v="0"/>
    <n v="206"/>
    <b v="1"/>
    <s v="games/tabletop games"/>
    <n v="18.670999999999999"/>
    <n v="90.635999999999996"/>
    <x v="6"/>
    <x v="32"/>
  </r>
  <r>
    <x v="0"/>
    <x v="0"/>
    <s v="USD"/>
    <n v="1395876250"/>
    <n v="1393287850"/>
    <b v="0"/>
    <n v="84"/>
    <b v="1"/>
    <s v="games/tabletop games"/>
    <n v="3.2692000000000001"/>
    <n v="97.298000000000002"/>
    <x v="6"/>
    <x v="32"/>
  </r>
  <r>
    <x v="0"/>
    <x v="2"/>
    <s v="AUD"/>
    <n v="1487093020"/>
    <n v="1485278620"/>
    <b v="0"/>
    <n v="210"/>
    <b v="1"/>
    <s v="games/tabletop games"/>
    <n v="7.7949999999999999"/>
    <n v="37.119"/>
    <x v="6"/>
    <x v="32"/>
  </r>
  <r>
    <x v="0"/>
    <x v="0"/>
    <s v="USD"/>
    <n v="1416268800"/>
    <n v="1413295358"/>
    <b v="0"/>
    <n v="181"/>
    <b v="1"/>
    <s v="games/tabletop games"/>
    <n v="1.5415151515151515"/>
    <n v="28.105"/>
    <x v="6"/>
    <x v="32"/>
  </r>
  <r>
    <x v="0"/>
    <x v="11"/>
    <s v="SEK"/>
    <n v="1422734313"/>
    <n v="1420919913"/>
    <b v="0"/>
    <n v="60"/>
    <b v="1"/>
    <s v="games/tabletop games"/>
    <n v="1.1554666666666666"/>
    <n v="144.43299999999999"/>
    <x v="6"/>
    <x v="32"/>
  </r>
  <r>
    <x v="0"/>
    <x v="0"/>
    <s v="USD"/>
    <n v="1463972400"/>
    <n v="1462543114"/>
    <b v="0"/>
    <n v="445"/>
    <b v="1"/>
    <s v="games/tabletop games"/>
    <n v="1.8003333333333333"/>
    <n v="24.274000000000001"/>
    <x v="6"/>
    <x v="32"/>
  </r>
  <r>
    <x v="0"/>
    <x v="1"/>
    <s v="GBP"/>
    <n v="1479846507"/>
    <n v="1479241707"/>
    <b v="0"/>
    <n v="17"/>
    <b v="1"/>
    <s v="games/tabletop games"/>
    <n v="2.9849999999999999"/>
    <n v="35.118000000000002"/>
    <x v="6"/>
    <x v="32"/>
  </r>
  <r>
    <x v="0"/>
    <x v="0"/>
    <s v="USD"/>
    <n v="1461722400"/>
    <n v="1460235592"/>
    <b v="0"/>
    <n v="194"/>
    <b v="1"/>
    <s v="games/tabletop games"/>
    <n v="3.2026666666666666"/>
    <n v="24.763000000000002"/>
    <x v="6"/>
    <x v="32"/>
  </r>
  <r>
    <x v="0"/>
    <x v="0"/>
    <s v="USD"/>
    <n v="1419123600"/>
    <n v="1416945297"/>
    <b v="0"/>
    <n v="404"/>
    <b v="1"/>
    <s v="games/tabletop games"/>
    <n v="3.80525"/>
    <n v="188.37899999999999"/>
    <x v="6"/>
    <x v="32"/>
  </r>
  <r>
    <x v="0"/>
    <x v="0"/>
    <s v="USD"/>
    <n v="1489283915"/>
    <n v="1486691915"/>
    <b v="0"/>
    <n v="194"/>
    <b v="1"/>
    <s v="games/tabletop games"/>
    <n v="1.026"/>
    <n v="148.08199999999999"/>
    <x v="6"/>
    <x v="32"/>
  </r>
  <r>
    <x v="0"/>
    <x v="0"/>
    <s v="USD"/>
    <n v="1488862800"/>
    <n v="1486745663"/>
    <b v="0"/>
    <n v="902"/>
    <b v="1"/>
    <s v="games/tabletop games"/>
    <n v="18.016400000000001"/>
    <n v="49.935000000000002"/>
    <x v="6"/>
    <x v="32"/>
  </r>
  <r>
    <x v="0"/>
    <x v="0"/>
    <s v="USD"/>
    <n v="1484085540"/>
    <n v="1482353513"/>
    <b v="0"/>
    <n v="1670"/>
    <b v="1"/>
    <s v="games/tabletop games"/>
    <n v="7.2024800000000004"/>
    <n v="107.822"/>
    <x v="6"/>
    <x v="32"/>
  </r>
  <r>
    <x v="0"/>
    <x v="0"/>
    <s v="USD"/>
    <n v="1481328004"/>
    <n v="1478736004"/>
    <b v="0"/>
    <n v="1328"/>
    <b v="1"/>
    <s v="games/tabletop games"/>
    <n v="2.8309000000000002"/>
    <n v="42.634"/>
    <x v="6"/>
    <x v="32"/>
  </r>
  <r>
    <x v="0"/>
    <x v="0"/>
    <s v="USD"/>
    <n v="1449506836"/>
    <n v="1446914836"/>
    <b v="0"/>
    <n v="944"/>
    <b v="1"/>
    <s v="games/tabletop games"/>
    <n v="13.566000000000001"/>
    <n v="14.371"/>
    <x v="6"/>
    <x v="32"/>
  </r>
  <r>
    <x v="0"/>
    <x v="5"/>
    <s v="CAD"/>
    <n v="1489320642"/>
    <n v="1487164242"/>
    <b v="0"/>
    <n v="147"/>
    <b v="1"/>
    <s v="games/tabletop games"/>
    <n v="2.2035999999999998"/>
    <n v="37.475999999999999"/>
    <x v="6"/>
    <x v="32"/>
  </r>
  <r>
    <x v="0"/>
    <x v="0"/>
    <s v="USD"/>
    <n v="1393156857"/>
    <n v="1390564857"/>
    <b v="0"/>
    <n v="99"/>
    <b v="1"/>
    <s v="games/tabletop games"/>
    <n v="1.196"/>
    <n v="30.202000000000002"/>
    <x v="6"/>
    <x v="32"/>
  </r>
  <r>
    <x v="0"/>
    <x v="1"/>
    <s v="GBP"/>
    <n v="1419259679"/>
    <n v="1416667679"/>
    <b v="0"/>
    <n v="79"/>
    <b v="1"/>
    <s v="games/tabletop games"/>
    <n v="4.0776923076923079"/>
    <n v="33.551000000000002"/>
    <x v="6"/>
    <x v="32"/>
  </r>
  <r>
    <x v="0"/>
    <x v="0"/>
    <s v="USD"/>
    <n v="1388936289"/>
    <n v="1386344289"/>
    <b v="0"/>
    <n v="75"/>
    <b v="1"/>
    <s v="games/tabletop games"/>
    <n v="1.0581826105905425"/>
    <n v="64.747"/>
    <x v="6"/>
    <x v="32"/>
  </r>
  <r>
    <x v="0"/>
    <x v="0"/>
    <s v="USD"/>
    <n v="1330359423"/>
    <n v="1327767423"/>
    <b v="0"/>
    <n v="207"/>
    <b v="1"/>
    <s v="games/tabletop games"/>
    <n v="1.4108235294117648"/>
    <n v="57.932000000000002"/>
    <x v="6"/>
    <x v="32"/>
  </r>
  <r>
    <x v="0"/>
    <x v="13"/>
    <s v="EUR"/>
    <n v="1451861940"/>
    <n v="1448902867"/>
    <b v="0"/>
    <n v="102"/>
    <b v="1"/>
    <s v="games/tabletop games"/>
    <n v="2.7069999999999999"/>
    <n v="53.078000000000003"/>
    <x v="6"/>
    <x v="32"/>
  </r>
  <r>
    <x v="0"/>
    <x v="0"/>
    <s v="USD"/>
    <n v="1423022400"/>
    <n v="1421436099"/>
    <b v="0"/>
    <n v="32"/>
    <b v="1"/>
    <s v="games/tabletop games"/>
    <n v="1.538"/>
    <n v="48.063000000000002"/>
    <x v="6"/>
    <x v="32"/>
  </r>
  <r>
    <x v="0"/>
    <x v="0"/>
    <s v="USD"/>
    <n v="1442501991"/>
    <n v="1439909991"/>
    <b v="0"/>
    <n v="480"/>
    <b v="1"/>
    <s v="games/tabletop games"/>
    <n v="4.0357653061224488"/>
    <n v="82.397000000000006"/>
    <x v="6"/>
    <x v="32"/>
  </r>
  <r>
    <x v="0"/>
    <x v="0"/>
    <s v="USD"/>
    <n v="1311576600"/>
    <n v="1306219897"/>
    <b v="0"/>
    <n v="11"/>
    <b v="1"/>
    <s v="music/rock"/>
    <n v="1.85"/>
    <n v="50.454999999999998"/>
    <x v="4"/>
    <x v="11"/>
  </r>
  <r>
    <x v="0"/>
    <x v="0"/>
    <s v="USD"/>
    <n v="1452744686"/>
    <n v="1447560686"/>
    <b v="0"/>
    <n v="12"/>
    <b v="1"/>
    <s v="music/rock"/>
    <n v="1.8533333333333333"/>
    <n v="115.833"/>
    <x v="4"/>
    <x v="11"/>
  </r>
  <r>
    <x v="0"/>
    <x v="0"/>
    <s v="USD"/>
    <n v="1336528804"/>
    <n v="1331348404"/>
    <b v="0"/>
    <n v="48"/>
    <b v="1"/>
    <s v="music/rock"/>
    <n v="1.0085533333333332"/>
    <n v="63.034999999999997"/>
    <x v="4"/>
    <x v="11"/>
  </r>
  <r>
    <x v="0"/>
    <x v="0"/>
    <s v="USD"/>
    <n v="1299902400"/>
    <n v="1297451245"/>
    <b v="0"/>
    <n v="59"/>
    <b v="1"/>
    <s v="music/rock"/>
    <n v="1.0622116666666668"/>
    <n v="108.02200000000001"/>
    <x v="4"/>
    <x v="11"/>
  </r>
  <r>
    <x v="0"/>
    <x v="0"/>
    <s v="USD"/>
    <n v="1340944043"/>
    <n v="1338352043"/>
    <b v="0"/>
    <n v="79"/>
    <b v="1"/>
    <s v="music/rock"/>
    <n v="1.2136666666666667"/>
    <n v="46.088999999999999"/>
    <x v="4"/>
    <x v="11"/>
  </r>
  <r>
    <x v="0"/>
    <x v="0"/>
    <s v="USD"/>
    <n v="1378439940"/>
    <n v="1376003254"/>
    <b v="0"/>
    <n v="14"/>
    <b v="1"/>
    <s v="music/rock"/>
    <n v="1.0006666666666666"/>
    <n v="107.214"/>
    <x v="4"/>
    <x v="11"/>
  </r>
  <r>
    <x v="0"/>
    <x v="0"/>
    <s v="USD"/>
    <n v="1403539260"/>
    <n v="1401724860"/>
    <b v="0"/>
    <n v="106"/>
    <b v="1"/>
    <s v="music/rock"/>
    <n v="1.1997755555555556"/>
    <n v="50.933999999999997"/>
    <x v="4"/>
    <x v="11"/>
  </r>
  <r>
    <x v="0"/>
    <x v="0"/>
    <s v="USD"/>
    <n v="1340733600"/>
    <n v="1339098689"/>
    <b v="0"/>
    <n v="25"/>
    <b v="1"/>
    <s v="music/rock"/>
    <n v="1.0009999999999999"/>
    <n v="40.04"/>
    <x v="4"/>
    <x v="11"/>
  </r>
  <r>
    <x v="0"/>
    <x v="0"/>
    <s v="USD"/>
    <n v="1386372120"/>
    <n v="1382659060"/>
    <b v="0"/>
    <n v="25"/>
    <b v="1"/>
    <s v="music/rock"/>
    <n v="1.0740000000000001"/>
    <n v="64.44"/>
    <x v="4"/>
    <x v="11"/>
  </r>
  <r>
    <x v="0"/>
    <x v="0"/>
    <s v="USD"/>
    <n v="1259686800"/>
    <n v="1252908330"/>
    <b v="0"/>
    <n v="29"/>
    <b v="1"/>
    <s v="music/rock"/>
    <n v="1.0406666666666666"/>
    <n v="53.828000000000003"/>
    <x v="4"/>
    <x v="11"/>
  </r>
  <r>
    <x v="0"/>
    <x v="0"/>
    <s v="USD"/>
    <n v="1335153600"/>
    <n v="1332199618"/>
    <b v="0"/>
    <n v="43"/>
    <b v="1"/>
    <s v="music/rock"/>
    <n v="1.728"/>
    <n v="100.465"/>
    <x v="4"/>
    <x v="11"/>
  </r>
  <r>
    <x v="0"/>
    <x v="0"/>
    <s v="USD"/>
    <n v="1334767476"/>
    <n v="1332175476"/>
    <b v="0"/>
    <n v="46"/>
    <b v="1"/>
    <s v="music/rock"/>
    <n v="1.072505"/>
    <n v="46.631"/>
    <x v="4"/>
    <x v="11"/>
  </r>
  <r>
    <x v="0"/>
    <x v="0"/>
    <s v="USD"/>
    <n v="1348545540"/>
    <n v="1346345999"/>
    <b v="0"/>
    <n v="27"/>
    <b v="1"/>
    <s v="music/rock"/>
    <n v="1.0823529411764705"/>
    <n v="34.073999999999998"/>
    <x v="4"/>
    <x v="11"/>
  </r>
  <r>
    <x v="0"/>
    <x v="0"/>
    <s v="USD"/>
    <n v="1358702480"/>
    <n v="1356110480"/>
    <b v="0"/>
    <n v="112"/>
    <b v="1"/>
    <s v="music/rock"/>
    <n v="1.4608079999999999"/>
    <n v="65.215000000000003"/>
    <x v="4"/>
    <x v="11"/>
  </r>
  <r>
    <x v="0"/>
    <x v="0"/>
    <s v="USD"/>
    <n v="1359240856"/>
    <n v="1356648856"/>
    <b v="0"/>
    <n v="34"/>
    <b v="1"/>
    <s v="music/rock"/>
    <n v="1.2524999999999999"/>
    <n v="44.206000000000003"/>
    <x v="4"/>
    <x v="11"/>
  </r>
  <r>
    <x v="0"/>
    <x v="0"/>
    <s v="USD"/>
    <n v="1330018426"/>
    <n v="1326994426"/>
    <b v="0"/>
    <n v="145"/>
    <b v="1"/>
    <s v="music/rock"/>
    <n v="1.4907142857142857"/>
    <n v="71.965999999999994"/>
    <x v="4"/>
    <x v="11"/>
  </r>
  <r>
    <x v="0"/>
    <x v="0"/>
    <s v="USD"/>
    <n v="1331697540"/>
    <n v="1328749249"/>
    <b v="0"/>
    <n v="19"/>
    <b v="1"/>
    <s v="music/rock"/>
    <n v="1.006"/>
    <n v="52.947000000000003"/>
    <x v="4"/>
    <x v="11"/>
  </r>
  <r>
    <x v="0"/>
    <x v="0"/>
    <s v="USD"/>
    <n v="1395861033"/>
    <n v="1393272633"/>
    <b v="0"/>
    <n v="288"/>
    <b v="1"/>
    <s v="music/rock"/>
    <n v="1.0507333333333333"/>
    <n v="109.45099999999999"/>
    <x v="4"/>
    <x v="11"/>
  </r>
  <r>
    <x v="0"/>
    <x v="0"/>
    <s v="USD"/>
    <n v="1296953209"/>
    <n v="1295657209"/>
    <b v="0"/>
    <n v="14"/>
    <b v="1"/>
    <s v="music/rock"/>
    <n v="3.5016666666666665"/>
    <n v="75.036000000000001"/>
    <x v="4"/>
    <x v="11"/>
  </r>
  <r>
    <x v="0"/>
    <x v="0"/>
    <s v="USD"/>
    <n v="1340904416"/>
    <n v="1339694816"/>
    <b v="0"/>
    <n v="7"/>
    <b v="1"/>
    <s v="music/rock"/>
    <n v="1.0125"/>
    <n v="115.714"/>
    <x v="4"/>
    <x v="11"/>
  </r>
  <r>
    <x v="0"/>
    <x v="0"/>
    <s v="USD"/>
    <n v="1371785496"/>
    <n v="1369193496"/>
    <b v="1"/>
    <n v="211"/>
    <b v="1"/>
    <s v="music/indie rock"/>
    <n v="1.336044"/>
    <n v="31.66"/>
    <x v="4"/>
    <x v="14"/>
  </r>
  <r>
    <x v="0"/>
    <x v="0"/>
    <s v="USD"/>
    <n v="1388473200"/>
    <n v="1385585434"/>
    <b v="1"/>
    <n v="85"/>
    <b v="1"/>
    <s v="music/indie rock"/>
    <n v="1.7065217391304348"/>
    <n v="46.176000000000002"/>
    <x v="4"/>
    <x v="14"/>
  </r>
  <r>
    <x v="0"/>
    <x v="0"/>
    <s v="USD"/>
    <n v="1323747596"/>
    <n v="1320287996"/>
    <b v="1"/>
    <n v="103"/>
    <b v="1"/>
    <s v="music/indie rock"/>
    <n v="1.0935829457364341"/>
    <n v="68.481999999999999"/>
    <x v="4"/>
    <x v="14"/>
  </r>
  <r>
    <x v="0"/>
    <x v="0"/>
    <s v="USD"/>
    <n v="1293857940"/>
    <n v="1290281691"/>
    <b v="1"/>
    <n v="113"/>
    <b v="1"/>
    <s v="music/indie rock"/>
    <n v="1.0070033333333335"/>
    <n v="53.469000000000001"/>
    <x v="4"/>
    <x v="14"/>
  </r>
  <r>
    <x v="0"/>
    <x v="0"/>
    <s v="USD"/>
    <n v="1407520800"/>
    <n v="1405356072"/>
    <b v="1"/>
    <n v="167"/>
    <b v="1"/>
    <s v="music/indie rock"/>
    <n v="1.0122777777777778"/>
    <n v="109.108"/>
    <x v="4"/>
    <x v="14"/>
  </r>
  <r>
    <x v="0"/>
    <x v="0"/>
    <s v="USD"/>
    <n v="1331352129"/>
    <n v="1328760129"/>
    <b v="1"/>
    <n v="73"/>
    <b v="1"/>
    <s v="music/indie rock"/>
    <n v="1.0675857142857144"/>
    <n v="51.186"/>
    <x v="4"/>
    <x v="14"/>
  </r>
  <r>
    <x v="0"/>
    <x v="0"/>
    <s v="USD"/>
    <n v="1336245328"/>
    <n v="1333653333"/>
    <b v="1"/>
    <n v="75"/>
    <b v="1"/>
    <s v="music/indie rock"/>
    <n v="1.0665777537961894"/>
    <n v="27.937000000000001"/>
    <x v="4"/>
    <x v="14"/>
  </r>
  <r>
    <x v="0"/>
    <x v="0"/>
    <s v="USD"/>
    <n v="1409274000"/>
    <n v="1406847996"/>
    <b v="1"/>
    <n v="614"/>
    <b v="1"/>
    <s v="music/indie rock"/>
    <n v="1.0130622"/>
    <n v="82.497"/>
    <x v="4"/>
    <x v="14"/>
  </r>
  <r>
    <x v="0"/>
    <x v="0"/>
    <s v="USD"/>
    <n v="1362872537"/>
    <n v="1359848537"/>
    <b v="1"/>
    <n v="107"/>
    <b v="1"/>
    <s v="music/indie rock"/>
    <n v="1.0667450000000001"/>
    <n v="59.817"/>
    <x v="4"/>
    <x v="14"/>
  </r>
  <r>
    <x v="0"/>
    <x v="0"/>
    <s v="USD"/>
    <n v="1363889015"/>
    <n v="1361300615"/>
    <b v="1"/>
    <n v="1224"/>
    <b v="1"/>
    <s v="music/indie rock"/>
    <n v="4.288397837837838"/>
    <n v="64.816000000000003"/>
    <x v="4"/>
    <x v="14"/>
  </r>
  <r>
    <x v="0"/>
    <x v="0"/>
    <s v="USD"/>
    <n v="1399421189"/>
    <n v="1396829189"/>
    <b v="1"/>
    <n v="104"/>
    <b v="1"/>
    <s v="music/indie rock"/>
    <n v="1.0411111111111111"/>
    <n v="90.096000000000004"/>
    <x v="4"/>
    <x v="14"/>
  </r>
  <r>
    <x v="0"/>
    <x v="0"/>
    <s v="USD"/>
    <n v="1397862000"/>
    <n v="1395155478"/>
    <b v="1"/>
    <n v="79"/>
    <b v="1"/>
    <s v="music/indie rock"/>
    <n v="1.0786666666666667"/>
    <n v="40.962000000000003"/>
    <x v="4"/>
    <x v="14"/>
  </r>
  <r>
    <x v="0"/>
    <x v="0"/>
    <s v="USD"/>
    <n v="1336086026"/>
    <n v="1333494026"/>
    <b v="1"/>
    <n v="157"/>
    <b v="1"/>
    <s v="music/indie rock"/>
    <n v="1.7584040000000001"/>
    <n v="56"/>
    <x v="4"/>
    <x v="14"/>
  </r>
  <r>
    <x v="0"/>
    <x v="0"/>
    <s v="USD"/>
    <n v="1339074857"/>
    <n v="1336482857"/>
    <b v="1"/>
    <n v="50"/>
    <b v="1"/>
    <s v="music/indie rock"/>
    <n v="1.5697000000000001"/>
    <n v="37.673000000000002"/>
    <x v="4"/>
    <x v="14"/>
  </r>
  <r>
    <x v="0"/>
    <x v="0"/>
    <s v="USD"/>
    <n v="1336238743"/>
    <n v="1333646743"/>
    <b v="1"/>
    <n v="64"/>
    <b v="1"/>
    <s v="music/indie rock"/>
    <n v="1.026"/>
    <n v="40.078000000000003"/>
    <x v="4"/>
    <x v="14"/>
  </r>
  <r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0"/>
    <x v="0"/>
    <s v="USD"/>
    <n v="1266210000"/>
    <n v="1263474049"/>
    <b v="1"/>
    <n v="22"/>
    <b v="1"/>
    <s v="music/indie rock"/>
    <n v="1.04"/>
    <n v="18.908999999999999"/>
    <x v="4"/>
    <x v="14"/>
  </r>
  <r>
    <x v="0"/>
    <x v="0"/>
    <s v="USD"/>
    <n v="1253937540"/>
    <n v="1251214014"/>
    <b v="1"/>
    <n v="163"/>
    <b v="1"/>
    <s v="music/indie rock"/>
    <n v="1.2105999999999999"/>
    <n v="37.134999999999998"/>
    <x v="4"/>
    <x v="14"/>
  </r>
  <r>
    <x v="0"/>
    <x v="0"/>
    <s v="USD"/>
    <n v="1387072685"/>
    <n v="1384480685"/>
    <b v="1"/>
    <n v="77"/>
    <b v="1"/>
    <s v="music/indie rock"/>
    <n v="1.077"/>
    <n v="41.960999999999999"/>
    <x v="4"/>
    <x v="14"/>
  </r>
  <r>
    <x v="0"/>
    <x v="0"/>
    <s v="USD"/>
    <n v="1396463800"/>
    <n v="1393443400"/>
    <b v="1"/>
    <n v="89"/>
    <b v="1"/>
    <s v="music/indie rock"/>
    <n v="1.0866"/>
    <n v="61.045000000000002"/>
    <x v="4"/>
    <x v="14"/>
  </r>
  <r>
    <x v="3"/>
    <x v="15"/>
    <s v="EUR"/>
    <n v="1491282901"/>
    <n v="1488694501"/>
    <b v="0"/>
    <n v="64"/>
    <b v="0"/>
    <s v="food/small batch"/>
    <n v="0.39120962394619685"/>
    <n v="64.531000000000006"/>
    <x v="7"/>
    <x v="33"/>
  </r>
  <r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3"/>
    <x v="0"/>
    <s v="USD"/>
    <n v="1490033247"/>
    <n v="1489428447"/>
    <b v="0"/>
    <n v="4"/>
    <b v="0"/>
    <s v="food/small batch"/>
    <n v="0.48"/>
    <n v="30"/>
    <x v="7"/>
    <x v="33"/>
  </r>
  <r>
    <x v="3"/>
    <x v="1"/>
    <s v="GBP"/>
    <n v="1490559285"/>
    <n v="1487970885"/>
    <b v="0"/>
    <n v="61"/>
    <b v="0"/>
    <s v="food/small batch"/>
    <n v="0.20733333333333334"/>
    <n v="25.492000000000001"/>
    <x v="7"/>
    <x v="33"/>
  </r>
  <r>
    <x v="3"/>
    <x v="0"/>
    <s v="USD"/>
    <n v="1490830331"/>
    <n v="1488241931"/>
    <b v="0"/>
    <n v="7"/>
    <b v="0"/>
    <s v="food/small batch"/>
    <n v="0.08"/>
    <n v="11.429"/>
    <x v="7"/>
    <x v="33"/>
  </r>
  <r>
    <x v="3"/>
    <x v="0"/>
    <s v="USD"/>
    <n v="1493571600"/>
    <n v="1489106948"/>
    <b v="0"/>
    <n v="1"/>
    <b v="0"/>
    <s v="food/small batch"/>
    <n v="7.1999999999999998E-3"/>
    <n v="108"/>
    <x v="7"/>
    <x v="33"/>
  </r>
  <r>
    <x v="0"/>
    <x v="0"/>
    <s v="USD"/>
    <n v="1409090440"/>
    <n v="1406066440"/>
    <b v="1"/>
    <n v="3355"/>
    <b v="1"/>
    <s v="food/small batch"/>
    <n v="5.2609431428571432"/>
    <n v="54.883000000000003"/>
    <x v="7"/>
    <x v="33"/>
  </r>
  <r>
    <x v="0"/>
    <x v="0"/>
    <s v="USD"/>
    <n v="1434307537"/>
    <n v="1431715537"/>
    <b v="1"/>
    <n v="537"/>
    <b v="1"/>
    <s v="food/small batch"/>
    <n v="2.5445000000000002"/>
    <n v="47.384"/>
    <x v="7"/>
    <x v="33"/>
  </r>
  <r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0"/>
    <x v="0"/>
    <s v="USD"/>
    <n v="1451001600"/>
    <n v="1448400943"/>
    <b v="1"/>
    <n v="163"/>
    <b v="1"/>
    <s v="food/small batch"/>
    <n v="1.0242285714285715"/>
    <n v="219.92599999999999"/>
    <x v="7"/>
    <x v="33"/>
  </r>
  <r>
    <x v="0"/>
    <x v="0"/>
    <s v="USD"/>
    <n v="1408320490"/>
    <n v="1405728490"/>
    <b v="1"/>
    <n v="283"/>
    <b v="1"/>
    <s v="food/small batch"/>
    <n v="1.4431375"/>
    <n v="40.795000000000002"/>
    <x v="7"/>
    <x v="33"/>
  </r>
  <r>
    <x v="0"/>
    <x v="0"/>
    <s v="USD"/>
    <n v="1423235071"/>
    <n v="1420643071"/>
    <b v="1"/>
    <n v="352"/>
    <b v="1"/>
    <s v="food/small batch"/>
    <n v="1.06308"/>
    <n v="75.503"/>
    <x v="7"/>
    <x v="33"/>
  </r>
  <r>
    <x v="0"/>
    <x v="0"/>
    <s v="USD"/>
    <n v="1401385800"/>
    <n v="1399563390"/>
    <b v="1"/>
    <n v="94"/>
    <b v="1"/>
    <s v="food/small batch"/>
    <n v="2.1216666666666666"/>
    <n v="13.542999999999999"/>
    <x v="7"/>
    <x v="33"/>
  </r>
  <r>
    <x v="0"/>
    <x v="0"/>
    <s v="USD"/>
    <n v="1415208840"/>
    <n v="1412611498"/>
    <b v="1"/>
    <n v="67"/>
    <b v="1"/>
    <s v="food/small batch"/>
    <n v="1.0195000000000001"/>
    <n v="60.866"/>
    <x v="7"/>
    <x v="33"/>
  </r>
  <r>
    <x v="0"/>
    <x v="0"/>
    <s v="USD"/>
    <n v="1402494243"/>
    <n v="1399902243"/>
    <b v="1"/>
    <n v="221"/>
    <b v="1"/>
    <s v="food/small batch"/>
    <n v="1.0227200000000001"/>
    <n v="115.69199999999999"/>
    <x v="7"/>
    <x v="33"/>
  </r>
  <r>
    <x v="0"/>
    <x v="0"/>
    <s v="USD"/>
    <n v="1394316695"/>
    <n v="1390860695"/>
    <b v="1"/>
    <n v="2165"/>
    <b v="1"/>
    <s v="food/small batch"/>
    <n v="5.2073254999999996"/>
    <n v="48.104999999999997"/>
    <x v="7"/>
    <x v="33"/>
  </r>
  <r>
    <x v="0"/>
    <x v="0"/>
    <s v="USD"/>
    <n v="1403796143"/>
    <n v="1401204143"/>
    <b v="1"/>
    <n v="179"/>
    <b v="1"/>
    <s v="food/small batch"/>
    <n v="1.1065833333333333"/>
    <n v="74.183999999999997"/>
    <x v="7"/>
    <x v="33"/>
  </r>
  <r>
    <x v="0"/>
    <x v="0"/>
    <s v="USD"/>
    <n v="1404077484"/>
    <n v="1401485484"/>
    <b v="1"/>
    <n v="123"/>
    <b v="1"/>
    <s v="food/small batch"/>
    <n v="1.0114333333333334"/>
    <n v="123.346"/>
    <x v="7"/>
    <x v="33"/>
  </r>
  <r>
    <x v="0"/>
    <x v="0"/>
    <s v="USD"/>
    <n v="1482134340"/>
    <n v="1479496309"/>
    <b v="1"/>
    <n v="1104"/>
    <b v="1"/>
    <s v="food/small batch"/>
    <n v="2.9420799999999998"/>
    <n v="66.623000000000005"/>
    <x v="7"/>
    <x v="33"/>
  </r>
  <r>
    <x v="0"/>
    <x v="0"/>
    <s v="USD"/>
    <n v="1477841138"/>
    <n v="1475249138"/>
    <b v="1"/>
    <n v="403"/>
    <b v="1"/>
    <s v="food/small batch"/>
    <n v="1.0577749999999999"/>
    <n v="104.99"/>
    <x v="7"/>
    <x v="33"/>
  </r>
  <r>
    <x v="1"/>
    <x v="0"/>
    <s v="USD"/>
    <n v="1436729504"/>
    <n v="1434137504"/>
    <b v="0"/>
    <n v="0"/>
    <b v="0"/>
    <s v="technology/web"/>
    <n v="0"/>
    <n v="0"/>
    <x v="2"/>
    <x v="7"/>
  </r>
  <r>
    <x v="1"/>
    <x v="0"/>
    <s v="USD"/>
    <n v="1412571600"/>
    <n v="1410799870"/>
    <b v="0"/>
    <n v="0"/>
    <b v="0"/>
    <s v="technology/web"/>
    <n v="0"/>
    <n v="0"/>
    <x v="2"/>
    <x v="7"/>
  </r>
  <r>
    <x v="1"/>
    <x v="0"/>
    <s v="USD"/>
    <n v="1452282420"/>
    <n v="1447962505"/>
    <b v="0"/>
    <n v="1"/>
    <b v="0"/>
    <s v="technology/web"/>
    <n v="0.03"/>
    <n v="300"/>
    <x v="2"/>
    <x v="7"/>
  </r>
  <r>
    <x v="1"/>
    <x v="5"/>
    <s v="CAD"/>
    <n v="1466789269"/>
    <n v="1464197269"/>
    <b v="0"/>
    <n v="1"/>
    <b v="0"/>
    <s v="technology/web"/>
    <n v="1E-3"/>
    <n v="1"/>
    <x v="2"/>
    <x v="7"/>
  </r>
  <r>
    <x v="1"/>
    <x v="0"/>
    <s v="USD"/>
    <n v="1427845140"/>
    <n v="1424822556"/>
    <b v="0"/>
    <n v="0"/>
    <b v="0"/>
    <s v="technology/web"/>
    <n v="0"/>
    <n v="0"/>
    <x v="2"/>
    <x v="7"/>
  </r>
  <r>
    <x v="1"/>
    <x v="0"/>
    <s v="USD"/>
    <n v="1476731431"/>
    <n v="1472843431"/>
    <b v="0"/>
    <n v="3"/>
    <b v="0"/>
    <s v="technology/web"/>
    <n v="6.4999999999999997E-4"/>
    <n v="13"/>
    <x v="2"/>
    <x v="7"/>
  </r>
  <r>
    <x v="1"/>
    <x v="0"/>
    <s v="USD"/>
    <n v="1472135676"/>
    <n v="1469543676"/>
    <b v="0"/>
    <n v="1"/>
    <b v="0"/>
    <s v="technology/web"/>
    <n v="1.4999999999999999E-2"/>
    <n v="15"/>
    <x v="2"/>
    <x v="7"/>
  </r>
  <r>
    <x v="1"/>
    <x v="0"/>
    <s v="USD"/>
    <n v="1456006938"/>
    <n v="1450822938"/>
    <b v="0"/>
    <n v="5"/>
    <b v="0"/>
    <s v="technology/web"/>
    <n v="3.8571428571428572E-3"/>
    <n v="54"/>
    <x v="2"/>
    <x v="7"/>
  </r>
  <r>
    <x v="1"/>
    <x v="11"/>
    <s v="SEK"/>
    <n v="1439318228"/>
    <n v="1436812628"/>
    <b v="0"/>
    <n v="0"/>
    <b v="0"/>
    <s v="technology/web"/>
    <n v="0"/>
    <n v="0"/>
    <x v="2"/>
    <x v="7"/>
  </r>
  <r>
    <x v="1"/>
    <x v="17"/>
    <s v="EUR"/>
    <n v="1483474370"/>
    <n v="1480882370"/>
    <b v="0"/>
    <n v="0"/>
    <b v="0"/>
    <s v="technology/web"/>
    <n v="0"/>
    <n v="0"/>
    <x v="2"/>
    <x v="7"/>
  </r>
  <r>
    <x v="1"/>
    <x v="4"/>
    <s v="NZD"/>
    <n v="1430360739"/>
    <n v="1427768739"/>
    <b v="0"/>
    <n v="7"/>
    <b v="0"/>
    <s v="technology/web"/>
    <n v="5.7142857142857143E-3"/>
    <n v="15.429"/>
    <x v="2"/>
    <x v="7"/>
  </r>
  <r>
    <x v="1"/>
    <x v="0"/>
    <s v="USD"/>
    <n v="1433603552"/>
    <n v="1428419552"/>
    <b v="0"/>
    <n v="0"/>
    <b v="0"/>
    <s v="technology/web"/>
    <n v="0"/>
    <n v="0"/>
    <x v="2"/>
    <x v="7"/>
  </r>
  <r>
    <x v="1"/>
    <x v="0"/>
    <s v="USD"/>
    <n v="1429632822"/>
    <n v="1428596022"/>
    <b v="0"/>
    <n v="0"/>
    <b v="0"/>
    <s v="technology/web"/>
    <n v="0"/>
    <n v="0"/>
    <x v="2"/>
    <x v="7"/>
  </r>
  <r>
    <x v="1"/>
    <x v="0"/>
    <s v="USD"/>
    <n v="1420910460"/>
    <n v="1415726460"/>
    <b v="0"/>
    <n v="1"/>
    <b v="0"/>
    <s v="technology/web"/>
    <n v="7.1428571428571429E-4"/>
    <n v="25"/>
    <x v="2"/>
    <x v="7"/>
  </r>
  <r>
    <x v="1"/>
    <x v="2"/>
    <s v="AUD"/>
    <n v="1430604136"/>
    <n v="1428012136"/>
    <b v="0"/>
    <n v="2"/>
    <b v="0"/>
    <s v="technology/web"/>
    <n v="6.875E-3"/>
    <n v="27.5"/>
    <x v="2"/>
    <x v="7"/>
  </r>
  <r>
    <x v="1"/>
    <x v="9"/>
    <s v="EUR"/>
    <n v="1433530104"/>
    <n v="1430938104"/>
    <b v="0"/>
    <n v="0"/>
    <b v="0"/>
    <s v="technology/web"/>
    <n v="0"/>
    <n v="0"/>
    <x v="2"/>
    <x v="7"/>
  </r>
  <r>
    <x v="1"/>
    <x v="1"/>
    <s v="GBP"/>
    <n v="1445093578"/>
    <n v="1442501578"/>
    <b v="0"/>
    <n v="0"/>
    <b v="0"/>
    <s v="technology/web"/>
    <n v="0"/>
    <n v="0"/>
    <x v="2"/>
    <x v="7"/>
  </r>
  <r>
    <x v="1"/>
    <x v="1"/>
    <s v="GBP"/>
    <n v="1422664740"/>
    <n v="1417818036"/>
    <b v="0"/>
    <n v="0"/>
    <b v="0"/>
    <s v="technology/web"/>
    <n v="0"/>
    <n v="0"/>
    <x v="2"/>
    <x v="7"/>
  </r>
  <r>
    <x v="1"/>
    <x v="0"/>
    <s v="USD"/>
    <n v="1438616124"/>
    <n v="1433432124"/>
    <b v="0"/>
    <n v="3"/>
    <b v="0"/>
    <s v="technology/web"/>
    <n v="0.14680000000000001"/>
    <n v="367"/>
    <x v="2"/>
    <x v="7"/>
  </r>
  <r>
    <x v="1"/>
    <x v="5"/>
    <s v="CAD"/>
    <n v="1454864280"/>
    <n v="1452272280"/>
    <b v="0"/>
    <n v="1"/>
    <b v="0"/>
    <s v="technology/web"/>
    <n v="4.0000000000000002E-4"/>
    <n v="2"/>
    <x v="2"/>
    <x v="7"/>
  </r>
  <r>
    <x v="1"/>
    <x v="5"/>
    <s v="CAD"/>
    <n v="1462053600"/>
    <n v="1459975008"/>
    <b v="0"/>
    <n v="0"/>
    <b v="0"/>
    <s v="technology/web"/>
    <n v="0"/>
    <n v="0"/>
    <x v="2"/>
    <x v="7"/>
  </r>
  <r>
    <x v="1"/>
    <x v="0"/>
    <s v="USD"/>
    <n v="1418315470"/>
    <n v="1415723470"/>
    <b v="0"/>
    <n v="2"/>
    <b v="0"/>
    <s v="technology/web"/>
    <n v="0.2857142857142857"/>
    <n v="60"/>
    <x v="2"/>
    <x v="7"/>
  </r>
  <r>
    <x v="1"/>
    <x v="0"/>
    <s v="USD"/>
    <n v="1451348200"/>
    <n v="1447460200"/>
    <b v="0"/>
    <n v="0"/>
    <b v="0"/>
    <s v="technology/web"/>
    <n v="0"/>
    <n v="0"/>
    <x v="2"/>
    <x v="7"/>
  </r>
  <r>
    <x v="1"/>
    <x v="0"/>
    <s v="USD"/>
    <n v="1445898356"/>
    <n v="1441146356"/>
    <b v="0"/>
    <n v="0"/>
    <b v="0"/>
    <s v="technology/web"/>
    <n v="0"/>
    <n v="0"/>
    <x v="2"/>
    <x v="7"/>
  </r>
  <r>
    <x v="1"/>
    <x v="13"/>
    <s v="EUR"/>
    <n v="1453071600"/>
    <n v="1449596425"/>
    <b v="0"/>
    <n v="0"/>
    <b v="0"/>
    <s v="technology/web"/>
    <n v="0"/>
    <n v="0"/>
    <x v="2"/>
    <x v="7"/>
  </r>
  <r>
    <x v="1"/>
    <x v="1"/>
    <s v="GBP"/>
    <n v="1445431533"/>
    <n v="1442839533"/>
    <b v="0"/>
    <n v="27"/>
    <b v="0"/>
    <s v="technology/web"/>
    <n v="0.1052"/>
    <n v="97.406999999999996"/>
    <x v="2"/>
    <x v="7"/>
  </r>
  <r>
    <x v="1"/>
    <x v="0"/>
    <s v="USD"/>
    <n v="1461622616"/>
    <n v="1456442216"/>
    <b v="0"/>
    <n v="14"/>
    <b v="0"/>
    <s v="technology/web"/>
    <n v="1.34E-2"/>
    <n v="47.856999999999999"/>
    <x v="2"/>
    <x v="7"/>
  </r>
  <r>
    <x v="1"/>
    <x v="0"/>
    <s v="USD"/>
    <n v="1429028365"/>
    <n v="1425143965"/>
    <b v="0"/>
    <n v="2"/>
    <b v="0"/>
    <s v="technology/web"/>
    <n v="2.5000000000000001E-3"/>
    <n v="50"/>
    <x v="2"/>
    <x v="7"/>
  </r>
  <r>
    <x v="1"/>
    <x v="0"/>
    <s v="USD"/>
    <n v="1455132611"/>
    <n v="1452540611"/>
    <b v="0"/>
    <n v="0"/>
    <b v="0"/>
    <s v="technology/web"/>
    <n v="0"/>
    <n v="0"/>
    <x v="2"/>
    <x v="7"/>
  </r>
  <r>
    <x v="1"/>
    <x v="0"/>
    <s v="USD"/>
    <n v="1418877141"/>
    <n v="1416285141"/>
    <b v="0"/>
    <n v="4"/>
    <b v="0"/>
    <s v="technology/web"/>
    <n v="3.2799999999999999E-3"/>
    <n v="20.5"/>
    <x v="2"/>
    <x v="7"/>
  </r>
  <r>
    <x v="1"/>
    <x v="0"/>
    <s v="USD"/>
    <n v="1435257596"/>
    <n v="1432665596"/>
    <b v="0"/>
    <n v="0"/>
    <b v="0"/>
    <s v="technology/web"/>
    <n v="0"/>
    <n v="0"/>
    <x v="2"/>
    <x v="7"/>
  </r>
  <r>
    <x v="1"/>
    <x v="2"/>
    <s v="AUD"/>
    <n v="1429839571"/>
    <n v="1427247571"/>
    <b v="0"/>
    <n v="6"/>
    <b v="0"/>
    <s v="technology/web"/>
    <n v="3.272727272727273E-2"/>
    <n v="30"/>
    <x v="2"/>
    <x v="7"/>
  </r>
  <r>
    <x v="1"/>
    <x v="11"/>
    <s v="SEK"/>
    <n v="1440863624"/>
    <n v="1438271624"/>
    <b v="0"/>
    <n v="1"/>
    <b v="0"/>
    <s v="technology/web"/>
    <n v="5.8823529411764708E-5"/>
    <n v="50"/>
    <x v="2"/>
    <x v="7"/>
  </r>
  <r>
    <x v="1"/>
    <x v="0"/>
    <s v="USD"/>
    <n v="1423772060"/>
    <n v="1421180060"/>
    <b v="0"/>
    <n v="1"/>
    <b v="0"/>
    <s v="technology/web"/>
    <n v="4.5454545454545455E-4"/>
    <n v="10"/>
    <x v="2"/>
    <x v="7"/>
  </r>
  <r>
    <x v="1"/>
    <x v="0"/>
    <s v="USD"/>
    <n v="1473451437"/>
    <n v="1470859437"/>
    <b v="0"/>
    <n v="0"/>
    <b v="0"/>
    <s v="technology/web"/>
    <n v="0"/>
    <n v="0"/>
    <x v="2"/>
    <x v="7"/>
  </r>
  <r>
    <x v="1"/>
    <x v="0"/>
    <s v="USD"/>
    <n v="1449785566"/>
    <n v="1447193566"/>
    <b v="0"/>
    <n v="4"/>
    <b v="0"/>
    <s v="technology/web"/>
    <n v="0.10877666666666666"/>
    <n v="81.582999999999998"/>
    <x v="2"/>
    <x v="7"/>
  </r>
  <r>
    <x v="1"/>
    <x v="5"/>
    <s v="CAD"/>
    <n v="1480110783"/>
    <n v="1477515183"/>
    <b v="0"/>
    <n v="0"/>
    <b v="0"/>
    <s v="technology/web"/>
    <n v="0"/>
    <n v="0"/>
    <x v="2"/>
    <x v="7"/>
  </r>
  <r>
    <x v="1"/>
    <x v="0"/>
    <s v="USD"/>
    <n v="1440548330"/>
    <n v="1438042730"/>
    <b v="0"/>
    <n v="0"/>
    <b v="0"/>
    <s v="technology/web"/>
    <n v="0"/>
    <n v="0"/>
    <x v="2"/>
    <x v="7"/>
  </r>
  <r>
    <x v="1"/>
    <x v="0"/>
    <s v="USD"/>
    <n v="1444004616"/>
    <n v="1440116616"/>
    <b v="0"/>
    <n v="0"/>
    <b v="0"/>
    <s v="technology/web"/>
    <n v="0"/>
    <n v="0"/>
    <x v="2"/>
    <x v="7"/>
  </r>
  <r>
    <x v="1"/>
    <x v="0"/>
    <s v="USD"/>
    <n v="1443726142"/>
    <n v="1441134142"/>
    <b v="0"/>
    <n v="3"/>
    <b v="0"/>
    <s v="technology/web"/>
    <n v="3.6666666666666666E-3"/>
    <n v="18.332999999999998"/>
    <x v="2"/>
    <x v="7"/>
  </r>
  <r>
    <x v="1"/>
    <x v="0"/>
    <s v="USD"/>
    <n v="1428704848"/>
    <n v="1426112848"/>
    <b v="0"/>
    <n v="7"/>
    <b v="0"/>
    <s v="technology/web"/>
    <n v="1.8193398957730169E-2"/>
    <n v="224.429"/>
    <x v="2"/>
    <x v="7"/>
  </r>
  <r>
    <x v="1"/>
    <x v="0"/>
    <s v="USD"/>
    <n v="1438662603"/>
    <n v="1436502603"/>
    <b v="0"/>
    <n v="2"/>
    <b v="0"/>
    <s v="technology/web"/>
    <n v="2.5000000000000001E-2"/>
    <n v="37.5"/>
    <x v="2"/>
    <x v="7"/>
  </r>
  <r>
    <x v="1"/>
    <x v="4"/>
    <s v="NZD"/>
    <n v="1424568107"/>
    <n v="1421976107"/>
    <b v="0"/>
    <n v="3"/>
    <b v="0"/>
    <s v="technology/web"/>
    <n v="4.3499999999999997E-2"/>
    <n v="145"/>
    <x v="2"/>
    <x v="7"/>
  </r>
  <r>
    <x v="1"/>
    <x v="0"/>
    <s v="USD"/>
    <n v="1415932643"/>
    <n v="1413337043"/>
    <b v="0"/>
    <n v="8"/>
    <b v="0"/>
    <s v="technology/web"/>
    <n v="8.0000000000000002E-3"/>
    <n v="1"/>
    <x v="2"/>
    <x v="7"/>
  </r>
  <r>
    <x v="1"/>
    <x v="0"/>
    <s v="USD"/>
    <n v="1438793432"/>
    <n v="1436201432"/>
    <b v="0"/>
    <n v="7"/>
    <b v="0"/>
    <s v="technology/web"/>
    <n v="1.2123076923076924E-2"/>
    <n v="112.571"/>
    <x v="2"/>
    <x v="7"/>
  </r>
  <r>
    <x v="1"/>
    <x v="5"/>
    <s v="CAD"/>
    <n v="1420920424"/>
    <n v="1415736424"/>
    <b v="0"/>
    <n v="0"/>
    <b v="0"/>
    <s v="technology/web"/>
    <n v="0"/>
    <n v="0"/>
    <x v="2"/>
    <x v="7"/>
  </r>
  <r>
    <x v="1"/>
    <x v="0"/>
    <s v="USD"/>
    <n v="1469199740"/>
    <n v="1465311740"/>
    <b v="0"/>
    <n v="3"/>
    <b v="0"/>
    <s v="technology/web"/>
    <n v="6.8399999999999997E-3"/>
    <n v="342"/>
    <x v="2"/>
    <x v="7"/>
  </r>
  <r>
    <x v="1"/>
    <x v="0"/>
    <s v="USD"/>
    <n v="1421350140"/>
    <n v="1418761759"/>
    <b v="0"/>
    <n v="8"/>
    <b v="0"/>
    <s v="technology/web"/>
    <n v="1.2513513513513513E-2"/>
    <n v="57.875"/>
    <x v="2"/>
    <x v="7"/>
  </r>
  <r>
    <x v="1"/>
    <x v="6"/>
    <s v="EUR"/>
    <n v="1437861540"/>
    <n v="1435160452"/>
    <b v="0"/>
    <n v="1"/>
    <b v="0"/>
    <s v="technology/web"/>
    <n v="1.8749999999999999E-3"/>
    <n v="30"/>
    <x v="2"/>
    <x v="7"/>
  </r>
  <r>
    <x v="1"/>
    <x v="2"/>
    <s v="AUD"/>
    <n v="1420352264"/>
    <n v="1416896264"/>
    <b v="0"/>
    <n v="0"/>
    <b v="0"/>
    <s v="technology/web"/>
    <n v="0"/>
    <n v="0"/>
    <x v="2"/>
    <x v="7"/>
  </r>
  <r>
    <x v="1"/>
    <x v="0"/>
    <s v="USD"/>
    <n v="1427825044"/>
    <n v="1425236644"/>
    <b v="0"/>
    <n v="1"/>
    <b v="0"/>
    <s v="technology/web"/>
    <n v="1.25E-3"/>
    <n v="25"/>
    <x v="2"/>
    <x v="7"/>
  </r>
  <r>
    <x v="1"/>
    <x v="0"/>
    <s v="USD"/>
    <n v="1446087223"/>
    <n v="1443495223"/>
    <b v="0"/>
    <n v="0"/>
    <b v="0"/>
    <s v="technology/web"/>
    <n v="0"/>
    <n v="0"/>
    <x v="2"/>
    <x v="7"/>
  </r>
  <r>
    <x v="1"/>
    <x v="0"/>
    <s v="USD"/>
    <n v="1439048017"/>
    <n v="1436456017"/>
    <b v="0"/>
    <n v="1"/>
    <b v="0"/>
    <s v="technology/web"/>
    <n v="5.0000000000000001E-4"/>
    <n v="50"/>
    <x v="2"/>
    <x v="7"/>
  </r>
  <r>
    <x v="1"/>
    <x v="17"/>
    <s v="EUR"/>
    <n v="1424940093"/>
    <n v="1422348093"/>
    <b v="0"/>
    <n v="2"/>
    <b v="0"/>
    <s v="technology/web"/>
    <n v="5.9999999999999995E-4"/>
    <n v="1.5"/>
    <x v="2"/>
    <x v="7"/>
  </r>
  <r>
    <x v="1"/>
    <x v="0"/>
    <s v="USD"/>
    <n v="1484038620"/>
    <n v="1481597687"/>
    <b v="0"/>
    <n v="0"/>
    <b v="0"/>
    <s v="technology/web"/>
    <n v="0"/>
    <n v="0"/>
    <x v="2"/>
    <x v="7"/>
  </r>
  <r>
    <x v="1"/>
    <x v="16"/>
    <s v="CHF"/>
    <n v="1444940558"/>
    <n v="1442348558"/>
    <b v="0"/>
    <n v="1"/>
    <b v="0"/>
    <s v="technology/web"/>
    <n v="2E-3"/>
    <n v="10"/>
    <x v="2"/>
    <x v="7"/>
  </r>
  <r>
    <x v="1"/>
    <x v="0"/>
    <s v="USD"/>
    <n v="1420233256"/>
    <n v="1417641256"/>
    <b v="0"/>
    <n v="0"/>
    <b v="0"/>
    <s v="technology/web"/>
    <n v="0"/>
    <n v="0"/>
    <x v="2"/>
    <x v="7"/>
  </r>
  <r>
    <x v="1"/>
    <x v="0"/>
    <s v="USD"/>
    <n v="1435874384"/>
    <n v="1433282384"/>
    <b v="0"/>
    <n v="0"/>
    <b v="0"/>
    <s v="technology/web"/>
    <n v="0"/>
    <n v="0"/>
    <x v="2"/>
    <x v="7"/>
  </r>
  <r>
    <x v="1"/>
    <x v="11"/>
    <s v="SEK"/>
    <n v="1418934506"/>
    <n v="1415910506"/>
    <b v="0"/>
    <n v="0"/>
    <b v="0"/>
    <s v="technology/web"/>
    <n v="0"/>
    <n v="0"/>
    <x v="2"/>
    <x v="7"/>
  </r>
  <r>
    <x v="1"/>
    <x v="2"/>
    <s v="AUD"/>
    <n v="1460615164"/>
    <n v="1458023164"/>
    <b v="0"/>
    <n v="0"/>
    <b v="0"/>
    <s v="technology/web"/>
    <n v="0"/>
    <n v="0"/>
    <x v="2"/>
    <x v="7"/>
  </r>
  <r>
    <x v="2"/>
    <x v="0"/>
    <s v="USD"/>
    <n v="1457207096"/>
    <n v="1452023096"/>
    <b v="0"/>
    <n v="9"/>
    <b v="0"/>
    <s v="food/food trucks"/>
    <n v="7.1785714285714283E-3"/>
    <n v="22.332999999999998"/>
    <x v="7"/>
    <x v="19"/>
  </r>
  <r>
    <x v="2"/>
    <x v="0"/>
    <s v="USD"/>
    <n v="1431533931"/>
    <n v="1428941931"/>
    <b v="0"/>
    <n v="1"/>
    <b v="0"/>
    <s v="food/food trucks"/>
    <n v="4.3333333333333331E-3"/>
    <n v="52"/>
    <x v="7"/>
    <x v="19"/>
  </r>
  <r>
    <x v="2"/>
    <x v="1"/>
    <s v="GBP"/>
    <n v="1459368658"/>
    <n v="1454188258"/>
    <b v="0"/>
    <n v="12"/>
    <b v="0"/>
    <s v="food/food trucks"/>
    <n v="0.16833333333333333"/>
    <n v="16.832999999999998"/>
    <x v="7"/>
    <x v="19"/>
  </r>
  <r>
    <x v="2"/>
    <x v="0"/>
    <s v="USD"/>
    <n v="1451782607"/>
    <n v="1449190607"/>
    <b v="0"/>
    <n v="0"/>
    <b v="0"/>
    <s v="food/food trucks"/>
    <n v="0"/>
    <n v="0"/>
    <x v="7"/>
    <x v="19"/>
  </r>
  <r>
    <x v="2"/>
    <x v="0"/>
    <s v="USD"/>
    <n v="1472911375"/>
    <n v="1471096975"/>
    <b v="0"/>
    <n v="20"/>
    <b v="0"/>
    <s v="food/food trucks"/>
    <n v="0.22520000000000001"/>
    <n v="56.3"/>
    <x v="7"/>
    <x v="19"/>
  </r>
  <r>
    <x v="2"/>
    <x v="0"/>
    <s v="USD"/>
    <n v="1421635190"/>
    <n v="1418179190"/>
    <b v="0"/>
    <n v="16"/>
    <b v="0"/>
    <s v="food/food trucks"/>
    <n v="0.41384615384615386"/>
    <n v="84.063000000000002"/>
    <x v="7"/>
    <x v="19"/>
  </r>
  <r>
    <x v="2"/>
    <x v="0"/>
    <s v="USD"/>
    <n v="1428732000"/>
    <n v="1426772928"/>
    <b v="0"/>
    <n v="33"/>
    <b v="0"/>
    <s v="food/food trucks"/>
    <n v="0.25259090909090909"/>
    <n v="168.39400000000001"/>
    <x v="7"/>
    <x v="19"/>
  </r>
  <r>
    <x v="2"/>
    <x v="0"/>
    <s v="USD"/>
    <n v="1415247757"/>
    <n v="1412652157"/>
    <b v="0"/>
    <n v="2"/>
    <b v="0"/>
    <s v="food/food trucks"/>
    <n v="2E-3"/>
    <n v="15"/>
    <x v="7"/>
    <x v="19"/>
  </r>
  <r>
    <x v="2"/>
    <x v="0"/>
    <s v="USD"/>
    <n v="1439931675"/>
    <n v="1437339675"/>
    <b v="0"/>
    <n v="6"/>
    <b v="0"/>
    <s v="food/food trucks"/>
    <n v="1.84E-2"/>
    <n v="76.667000000000002"/>
    <x v="7"/>
    <x v="19"/>
  </r>
  <r>
    <x v="2"/>
    <x v="2"/>
    <s v="AUD"/>
    <n v="1441619275"/>
    <n v="1439027275"/>
    <b v="0"/>
    <n v="0"/>
    <b v="0"/>
    <s v="food/food trucks"/>
    <n v="0"/>
    <n v="0"/>
    <x v="7"/>
    <x v="19"/>
  </r>
  <r>
    <x v="2"/>
    <x v="0"/>
    <s v="USD"/>
    <n v="1440524082"/>
    <n v="1437932082"/>
    <b v="0"/>
    <n v="3"/>
    <b v="0"/>
    <s v="food/food trucks"/>
    <n v="6.0400000000000002E-3"/>
    <n v="50.332999999999998"/>
    <x v="7"/>
    <x v="19"/>
  </r>
  <r>
    <x v="2"/>
    <x v="6"/>
    <s v="EUR"/>
    <n v="1480185673"/>
    <n v="1476294073"/>
    <b v="0"/>
    <n v="0"/>
    <b v="0"/>
    <s v="food/food trucks"/>
    <n v="0"/>
    <n v="0"/>
    <x v="7"/>
    <x v="19"/>
  </r>
  <r>
    <x v="2"/>
    <x v="0"/>
    <s v="USD"/>
    <n v="1401579000"/>
    <n v="1398911882"/>
    <b v="0"/>
    <n v="3"/>
    <b v="0"/>
    <s v="food/food trucks"/>
    <n v="8.3333333333333332E-3"/>
    <n v="8.3330000000000002"/>
    <x v="7"/>
    <x v="19"/>
  </r>
  <r>
    <x v="2"/>
    <x v="0"/>
    <s v="USD"/>
    <n v="1440215940"/>
    <n v="1436805660"/>
    <b v="0"/>
    <n v="13"/>
    <b v="0"/>
    <s v="food/food trucks"/>
    <n v="3.0666666666666665E-2"/>
    <n v="35.384999999999998"/>
    <x v="7"/>
    <x v="19"/>
  </r>
  <r>
    <x v="2"/>
    <x v="0"/>
    <s v="USD"/>
    <n v="1468615346"/>
    <n v="1466023346"/>
    <b v="0"/>
    <n v="6"/>
    <b v="0"/>
    <s v="food/food trucks"/>
    <n v="5.5833333333333334E-3"/>
    <n v="55.832999999999998"/>
    <x v="7"/>
    <x v="19"/>
  </r>
  <r>
    <x v="2"/>
    <x v="0"/>
    <s v="USD"/>
    <n v="1426345200"/>
    <n v="1421343743"/>
    <b v="0"/>
    <n v="1"/>
    <b v="0"/>
    <s v="food/food trucks"/>
    <n v="2.5000000000000001E-4"/>
    <n v="5"/>
    <x v="7"/>
    <x v="19"/>
  </r>
  <r>
    <x v="2"/>
    <x v="0"/>
    <s v="USD"/>
    <n v="1407705187"/>
    <n v="1405113187"/>
    <b v="0"/>
    <n v="0"/>
    <b v="0"/>
    <s v="food/food trucks"/>
    <n v="0"/>
    <n v="0"/>
    <x v="7"/>
    <x v="19"/>
  </r>
  <r>
    <x v="2"/>
    <x v="0"/>
    <s v="USD"/>
    <n v="1427225644"/>
    <n v="1422045244"/>
    <b v="0"/>
    <n v="5"/>
    <b v="0"/>
    <s v="food/food trucks"/>
    <n v="2.0000000000000001E-4"/>
    <n v="1"/>
    <x v="7"/>
    <x v="19"/>
  </r>
  <r>
    <x v="2"/>
    <x v="0"/>
    <s v="USD"/>
    <n v="1424281389"/>
    <n v="1419097389"/>
    <b v="0"/>
    <n v="0"/>
    <b v="0"/>
    <s v="food/food trucks"/>
    <n v="0"/>
    <n v="0"/>
    <x v="7"/>
    <x v="19"/>
  </r>
  <r>
    <x v="2"/>
    <x v="0"/>
    <s v="USD"/>
    <n v="1415583695"/>
    <n v="1410396095"/>
    <b v="0"/>
    <n v="36"/>
    <b v="0"/>
    <s v="food/food trucks"/>
    <n v="0.14825133372851215"/>
    <n v="69.471999999999994"/>
    <x v="7"/>
    <x v="19"/>
  </r>
  <r>
    <x v="2"/>
    <x v="0"/>
    <s v="USD"/>
    <n v="1424536196"/>
    <n v="1421944196"/>
    <b v="0"/>
    <n v="1"/>
    <b v="0"/>
    <s v="food/food trucks"/>
    <n v="1.6666666666666666E-4"/>
    <n v="1"/>
    <x v="7"/>
    <x v="19"/>
  </r>
  <r>
    <x v="2"/>
    <x v="0"/>
    <s v="USD"/>
    <n v="1426091036"/>
    <n v="1423502636"/>
    <b v="0"/>
    <n v="1"/>
    <b v="0"/>
    <s v="food/food trucks"/>
    <n v="2E-3"/>
    <n v="1"/>
    <x v="7"/>
    <x v="19"/>
  </r>
  <r>
    <x v="2"/>
    <x v="0"/>
    <s v="USD"/>
    <n v="1420044890"/>
    <n v="1417452890"/>
    <b v="0"/>
    <n v="1"/>
    <b v="0"/>
    <s v="food/food trucks"/>
    <n v="1.3333333333333334E-4"/>
    <n v="8"/>
    <x v="7"/>
    <x v="19"/>
  </r>
  <r>
    <x v="2"/>
    <x v="0"/>
    <s v="USD"/>
    <n v="1414445108"/>
    <n v="1411853108"/>
    <b v="0"/>
    <n v="9"/>
    <b v="0"/>
    <s v="food/food trucks"/>
    <n v="1.24E-2"/>
    <n v="34.444000000000003"/>
    <x v="7"/>
    <x v="19"/>
  </r>
  <r>
    <x v="2"/>
    <x v="0"/>
    <s v="USD"/>
    <n v="1464386640"/>
    <n v="1463090149"/>
    <b v="0"/>
    <n v="1"/>
    <b v="0"/>
    <s v="food/food trucks"/>
    <n v="2.8571428571428574E-4"/>
    <n v="1"/>
    <x v="7"/>
    <x v="19"/>
  </r>
  <r>
    <x v="2"/>
    <x v="0"/>
    <s v="USD"/>
    <n v="1439006692"/>
    <n v="1433822692"/>
    <b v="0"/>
    <n v="0"/>
    <b v="0"/>
    <s v="food/food trucks"/>
    <n v="0"/>
    <n v="0"/>
    <x v="7"/>
    <x v="19"/>
  </r>
  <r>
    <x v="2"/>
    <x v="0"/>
    <s v="USD"/>
    <n v="1458715133"/>
    <n v="1455262733"/>
    <b v="0"/>
    <n v="1"/>
    <b v="0"/>
    <s v="food/food trucks"/>
    <n v="2.0000000000000002E-5"/>
    <n v="1"/>
    <x v="7"/>
    <x v="19"/>
  </r>
  <r>
    <x v="2"/>
    <x v="0"/>
    <s v="USD"/>
    <n v="1426182551"/>
    <n v="1423594151"/>
    <b v="0"/>
    <n v="1"/>
    <b v="0"/>
    <s v="food/food trucks"/>
    <n v="2.8571428571428571E-5"/>
    <n v="1"/>
    <x v="7"/>
    <x v="19"/>
  </r>
  <r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"/>
    <x v="0"/>
    <s v="USD"/>
    <n v="1467080613"/>
    <n v="1461896613"/>
    <b v="0"/>
    <n v="2"/>
    <b v="0"/>
    <s v="food/food trucks"/>
    <n v="2.0000000000000002E-5"/>
    <n v="1"/>
    <x v="7"/>
    <x v="19"/>
  </r>
  <r>
    <x v="2"/>
    <x v="0"/>
    <s v="USD"/>
    <n v="1425791697"/>
    <n v="1423199697"/>
    <b v="0"/>
    <n v="2"/>
    <b v="0"/>
    <s v="food/food trucks"/>
    <n v="1.4285714285714287E-4"/>
    <n v="1"/>
    <x v="7"/>
    <x v="19"/>
  </r>
  <r>
    <x v="2"/>
    <x v="0"/>
    <s v="USD"/>
    <n v="1456608943"/>
    <n v="1454016943"/>
    <b v="0"/>
    <n v="0"/>
    <b v="0"/>
    <s v="food/food trucks"/>
    <n v="0"/>
    <n v="0"/>
    <x v="7"/>
    <x v="19"/>
  </r>
  <r>
    <x v="2"/>
    <x v="0"/>
    <s v="USD"/>
    <n v="1438662474"/>
    <n v="1435206474"/>
    <b v="0"/>
    <n v="2"/>
    <b v="0"/>
    <s v="food/food trucks"/>
    <n v="1.2999999999999999E-3"/>
    <n v="13"/>
    <x v="7"/>
    <x v="19"/>
  </r>
  <r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"/>
    <x v="0"/>
    <s v="USD"/>
    <n v="1426615200"/>
    <n v="1422400188"/>
    <b v="0"/>
    <n v="0"/>
    <b v="0"/>
    <s v="food/food trucks"/>
    <n v="0"/>
    <n v="0"/>
    <x v="7"/>
    <x v="19"/>
  </r>
  <r>
    <x v="2"/>
    <x v="0"/>
    <s v="USD"/>
    <n v="1449529062"/>
    <n v="1444341462"/>
    <b v="0"/>
    <n v="1"/>
    <b v="0"/>
    <s v="food/food trucks"/>
    <n v="3.3333333333333335E-3"/>
    <n v="50"/>
    <x v="7"/>
    <x v="19"/>
  </r>
  <r>
    <x v="2"/>
    <x v="0"/>
    <s v="USD"/>
    <n v="1445197129"/>
    <n v="1442605129"/>
    <b v="0"/>
    <n v="0"/>
    <b v="0"/>
    <s v="food/food trucks"/>
    <n v="0"/>
    <n v="0"/>
    <x v="7"/>
    <x v="19"/>
  </r>
  <r>
    <x v="2"/>
    <x v="18"/>
    <s v="EUR"/>
    <n v="1455399313"/>
    <n v="1452807313"/>
    <b v="0"/>
    <n v="2"/>
    <b v="0"/>
    <s v="food/food trucks"/>
    <n v="2E-3"/>
    <n v="5"/>
    <x v="7"/>
    <x v="19"/>
  </r>
  <r>
    <x v="0"/>
    <x v="0"/>
    <s v="USD"/>
    <n v="1437627540"/>
    <n v="1435806054"/>
    <b v="0"/>
    <n v="109"/>
    <b v="1"/>
    <s v="food/small batch"/>
    <n v="1.0788"/>
    <n v="74.228999999999999"/>
    <x v="7"/>
    <x v="33"/>
  </r>
  <r>
    <x v="0"/>
    <x v="0"/>
    <s v="USD"/>
    <n v="1426777228"/>
    <n v="1424188828"/>
    <b v="0"/>
    <n v="372"/>
    <b v="1"/>
    <s v="food/small batch"/>
    <n v="1.2594166666666666"/>
    <n v="81.253"/>
    <x v="7"/>
    <x v="33"/>
  </r>
  <r>
    <x v="0"/>
    <x v="0"/>
    <s v="USD"/>
    <n v="1408114822"/>
    <n v="1405522822"/>
    <b v="0"/>
    <n v="311"/>
    <b v="1"/>
    <s v="food/small batch"/>
    <n v="2.0251494999999999"/>
    <n v="130.23500000000001"/>
    <x v="7"/>
    <x v="33"/>
  </r>
  <r>
    <x v="0"/>
    <x v="0"/>
    <s v="USD"/>
    <n v="1464199591"/>
    <n v="1461607591"/>
    <b v="0"/>
    <n v="61"/>
    <b v="1"/>
    <s v="food/small batch"/>
    <n v="1.0860000000000001"/>
    <n v="53.41"/>
    <x v="7"/>
    <x v="33"/>
  </r>
  <r>
    <x v="0"/>
    <x v="0"/>
    <s v="USD"/>
    <n v="1443242021"/>
    <n v="1440650021"/>
    <b v="0"/>
    <n v="115"/>
    <b v="1"/>
    <s v="food/small batch"/>
    <n v="1.728"/>
    <n v="75.13"/>
    <x v="7"/>
    <x v="33"/>
  </r>
  <r>
    <x v="0"/>
    <x v="0"/>
    <s v="USD"/>
    <n v="1480174071"/>
    <n v="1477578471"/>
    <b v="0"/>
    <n v="111"/>
    <b v="1"/>
    <s v="food/small batch"/>
    <n v="1.6798"/>
    <n v="75.667000000000002"/>
    <x v="7"/>
    <x v="33"/>
  </r>
  <r>
    <x v="0"/>
    <x v="0"/>
    <s v="USD"/>
    <n v="1478923200"/>
    <n v="1476184593"/>
    <b v="0"/>
    <n v="337"/>
    <b v="1"/>
    <s v="food/small batch"/>
    <n v="4.2720000000000002"/>
    <n v="31.690999999999999"/>
    <x v="7"/>
    <x v="33"/>
  </r>
  <r>
    <x v="0"/>
    <x v="0"/>
    <s v="USD"/>
    <n v="1472621760"/>
    <n v="1472110513"/>
    <b v="0"/>
    <n v="9"/>
    <b v="1"/>
    <s v="food/small batch"/>
    <n v="1.075"/>
    <n v="47.777999999999999"/>
    <x v="7"/>
    <x v="33"/>
  </r>
  <r>
    <x v="0"/>
    <x v="0"/>
    <s v="USD"/>
    <n v="1417321515"/>
    <n v="1414725915"/>
    <b v="0"/>
    <n v="120"/>
    <b v="1"/>
    <s v="food/small batch"/>
    <n v="1.08"/>
    <n v="90"/>
    <x v="7"/>
    <x v="33"/>
  </r>
  <r>
    <x v="0"/>
    <x v="0"/>
    <s v="USD"/>
    <n v="1414465860"/>
    <n v="1411177456"/>
    <b v="0"/>
    <n v="102"/>
    <b v="1"/>
    <s v="food/small batch"/>
    <n v="1.0153353333333335"/>
    <n v="149.31399999999999"/>
    <x v="7"/>
    <x v="33"/>
  </r>
  <r>
    <x v="0"/>
    <x v="0"/>
    <s v="USD"/>
    <n v="1488750490"/>
    <n v="1487022490"/>
    <b v="0"/>
    <n v="186"/>
    <b v="1"/>
    <s v="food/small batch"/>
    <n v="1.1545000000000001"/>
    <n v="62.07"/>
    <x v="7"/>
    <x v="33"/>
  </r>
  <r>
    <x v="0"/>
    <x v="0"/>
    <s v="USD"/>
    <n v="1451430000"/>
    <n v="1448914500"/>
    <b v="0"/>
    <n v="15"/>
    <b v="1"/>
    <s v="food/small batch"/>
    <n v="1.335"/>
    <n v="53.4"/>
    <x v="7"/>
    <x v="33"/>
  </r>
  <r>
    <x v="0"/>
    <x v="0"/>
    <s v="USD"/>
    <n v="1486053409"/>
    <n v="1483461409"/>
    <b v="0"/>
    <n v="67"/>
    <b v="1"/>
    <s v="food/small batch"/>
    <n v="1.5469999999999999"/>
    <n v="69.269000000000005"/>
    <x v="7"/>
    <x v="33"/>
  </r>
  <r>
    <x v="0"/>
    <x v="0"/>
    <s v="USD"/>
    <n v="1489207808"/>
    <n v="1486183808"/>
    <b v="0"/>
    <n v="130"/>
    <b v="1"/>
    <s v="food/small batch"/>
    <n v="1.0084571428571429"/>
    <n v="271.50799999999998"/>
    <x v="7"/>
    <x v="33"/>
  </r>
  <r>
    <x v="0"/>
    <x v="0"/>
    <s v="USD"/>
    <n v="1461177950"/>
    <n v="1458758750"/>
    <b v="0"/>
    <n v="16"/>
    <b v="1"/>
    <s v="food/small batch"/>
    <n v="1.82"/>
    <n v="34.125"/>
    <x v="7"/>
    <x v="33"/>
  </r>
  <r>
    <x v="0"/>
    <x v="0"/>
    <s v="USD"/>
    <n v="1488063839"/>
    <n v="1485471839"/>
    <b v="0"/>
    <n v="67"/>
    <b v="1"/>
    <s v="food/small batch"/>
    <n v="1.8086666666666666"/>
    <n v="40.493000000000002"/>
    <x v="7"/>
    <x v="33"/>
  </r>
  <r>
    <x v="0"/>
    <x v="0"/>
    <s v="USD"/>
    <n v="1458826056"/>
    <n v="1456237656"/>
    <b v="0"/>
    <n v="124"/>
    <b v="1"/>
    <s v="food/small batch"/>
    <n v="1.0230434782608695"/>
    <n v="189.75800000000001"/>
    <x v="7"/>
    <x v="33"/>
  </r>
  <r>
    <x v="0"/>
    <x v="0"/>
    <s v="USD"/>
    <n v="1465498800"/>
    <n v="1462481718"/>
    <b v="0"/>
    <n v="80"/>
    <b v="1"/>
    <s v="food/small batch"/>
    <n v="1.1017999999999999"/>
    <n v="68.863"/>
    <x v="7"/>
    <x v="33"/>
  </r>
  <r>
    <x v="0"/>
    <x v="0"/>
    <s v="USD"/>
    <n v="1458742685"/>
    <n v="1454858285"/>
    <b v="0"/>
    <n v="282"/>
    <b v="1"/>
    <s v="food/small batch"/>
    <n v="1.0225"/>
    <n v="108.777"/>
    <x v="7"/>
    <x v="33"/>
  </r>
  <r>
    <x v="0"/>
    <x v="0"/>
    <s v="USD"/>
    <n v="1483417020"/>
    <n v="1480480167"/>
    <b v="0"/>
    <n v="68"/>
    <b v="1"/>
    <s v="food/small batch"/>
    <n v="1.0078823529411765"/>
    <n v="125.985"/>
    <x v="7"/>
    <x v="33"/>
  </r>
  <r>
    <x v="0"/>
    <x v="0"/>
    <s v="USD"/>
    <n v="1317438000"/>
    <n v="1314577097"/>
    <b v="0"/>
    <n v="86"/>
    <b v="1"/>
    <s v="music/indie rock"/>
    <n v="1.038"/>
    <n v="90.522999999999996"/>
    <x v="4"/>
    <x v="14"/>
  </r>
  <r>
    <x v="0"/>
    <x v="0"/>
    <s v="USD"/>
    <n v="1342672096"/>
    <n v="1340944096"/>
    <b v="0"/>
    <n v="115"/>
    <b v="1"/>
    <s v="music/indie rock"/>
    <n v="1.1070833333333334"/>
    <n v="28.88"/>
    <x v="4"/>
    <x v="14"/>
  </r>
  <r>
    <x v="0"/>
    <x v="0"/>
    <s v="USD"/>
    <n v="1366138800"/>
    <n v="1362710425"/>
    <b v="0"/>
    <n v="75"/>
    <b v="1"/>
    <s v="music/indie rock"/>
    <n v="1.1625000000000001"/>
    <n v="31"/>
    <x v="4"/>
    <x v="14"/>
  </r>
  <r>
    <x v="0"/>
    <x v="5"/>
    <s v="CAD"/>
    <n v="1443641340"/>
    <n v="1441143397"/>
    <b v="0"/>
    <n v="43"/>
    <b v="1"/>
    <s v="music/indie rock"/>
    <n v="1.111"/>
    <n v="51.673999999999999"/>
    <x v="4"/>
    <x v="14"/>
  </r>
  <r>
    <x v="0"/>
    <x v="0"/>
    <s v="USD"/>
    <n v="1348420548"/>
    <n v="1345828548"/>
    <b v="0"/>
    <n v="48"/>
    <b v="1"/>
    <s v="music/indie rock"/>
    <n v="1.8014285714285714"/>
    <n v="26.271000000000001"/>
    <x v="4"/>
    <x v="14"/>
  </r>
  <r>
    <x v="0"/>
    <x v="0"/>
    <s v="USD"/>
    <n v="1368066453"/>
    <n v="1365474453"/>
    <b v="0"/>
    <n v="52"/>
    <b v="1"/>
    <s v="music/indie rock"/>
    <n v="1"/>
    <n v="48.076999999999998"/>
    <x v="4"/>
    <x v="14"/>
  </r>
  <r>
    <x v="0"/>
    <x v="0"/>
    <s v="USD"/>
    <n v="1336669200"/>
    <n v="1335473931"/>
    <b v="0"/>
    <n v="43"/>
    <b v="1"/>
    <s v="music/indie rock"/>
    <n v="1.1850000000000001"/>
    <n v="27.558"/>
    <x v="4"/>
    <x v="14"/>
  </r>
  <r>
    <x v="0"/>
    <x v="0"/>
    <s v="USD"/>
    <n v="1351400400"/>
    <n v="1348285321"/>
    <b v="0"/>
    <n v="58"/>
    <b v="1"/>
    <s v="music/indie rock"/>
    <n v="1.0721700000000001"/>
    <n v="36.970999999999997"/>
    <x v="4"/>
    <x v="14"/>
  </r>
  <r>
    <x v="0"/>
    <x v="0"/>
    <s v="USD"/>
    <n v="1297160329"/>
    <n v="1295000329"/>
    <b v="0"/>
    <n v="47"/>
    <b v="1"/>
    <s v="music/indie rock"/>
    <n v="1.1366666666666667"/>
    <n v="29.021000000000001"/>
    <x v="4"/>
    <x v="14"/>
  </r>
  <r>
    <x v="0"/>
    <x v="0"/>
    <s v="USD"/>
    <n v="1337824055"/>
    <n v="1335232055"/>
    <b v="0"/>
    <n v="36"/>
    <b v="1"/>
    <s v="music/indie rock"/>
    <n v="1.0316400000000001"/>
    <n v="28.657"/>
    <x v="4"/>
    <x v="14"/>
  </r>
  <r>
    <x v="0"/>
    <x v="0"/>
    <s v="USD"/>
    <n v="1327535392"/>
    <n v="1324079392"/>
    <b v="0"/>
    <n v="17"/>
    <b v="1"/>
    <s v="music/indie rock"/>
    <n v="1.28"/>
    <n v="37.646999999999998"/>
    <x v="4"/>
    <x v="14"/>
  </r>
  <r>
    <x v="0"/>
    <x v="0"/>
    <s v="USD"/>
    <n v="1283562180"/>
    <n v="1277433980"/>
    <b v="0"/>
    <n v="104"/>
    <b v="1"/>
    <s v="music/indie rock"/>
    <n v="1.3576026666666667"/>
    <n v="97.903999999999996"/>
    <x v="4"/>
    <x v="14"/>
  </r>
  <r>
    <x v="0"/>
    <x v="0"/>
    <s v="USD"/>
    <n v="1352573869"/>
    <n v="1349978269"/>
    <b v="0"/>
    <n v="47"/>
    <b v="1"/>
    <s v="music/indie rock"/>
    <n v="1"/>
    <n v="42.552999999999997"/>
    <x v="4"/>
    <x v="14"/>
  </r>
  <r>
    <x v="0"/>
    <x v="0"/>
    <s v="USD"/>
    <n v="1286756176"/>
    <n v="1282868176"/>
    <b v="0"/>
    <n v="38"/>
    <b v="1"/>
    <s v="music/indie rock"/>
    <n v="1.0000360000000001"/>
    <n v="131.584"/>
    <x v="4"/>
    <x v="14"/>
  </r>
  <r>
    <x v="0"/>
    <x v="0"/>
    <s v="USD"/>
    <n v="1278799200"/>
    <n v="1273647255"/>
    <b v="0"/>
    <n v="81"/>
    <b v="1"/>
    <s v="music/indie rock"/>
    <n v="1.0471999999999999"/>
    <n v="32.320999999999998"/>
    <x v="4"/>
    <x v="14"/>
  </r>
  <r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0"/>
    <x v="0"/>
    <s v="USD"/>
    <n v="1344789345"/>
    <n v="1340901345"/>
    <b v="0"/>
    <n v="41"/>
    <b v="1"/>
    <s v="music/indie rock"/>
    <n v="1.7133333333333334"/>
    <n v="31.341000000000001"/>
    <x v="4"/>
    <x v="14"/>
  </r>
  <r>
    <x v="0"/>
    <x v="0"/>
    <s v="USD"/>
    <n v="1358117313"/>
    <n v="1355525313"/>
    <b v="0"/>
    <n v="79"/>
    <b v="1"/>
    <s v="music/indie rock"/>
    <n v="1.2749999999999999"/>
    <n v="129.114"/>
    <x v="4"/>
    <x v="14"/>
  </r>
  <r>
    <x v="0"/>
    <x v="0"/>
    <s v="USD"/>
    <n v="1343440800"/>
    <n v="1342545994"/>
    <b v="0"/>
    <n v="16"/>
    <b v="1"/>
    <s v="music/indie rock"/>
    <n v="1.3344333333333334"/>
    <n v="25.021000000000001"/>
    <x v="4"/>
    <x v="14"/>
  </r>
  <r>
    <x v="0"/>
    <x v="0"/>
    <s v="USD"/>
    <n v="1444516084"/>
    <n v="1439332084"/>
    <b v="0"/>
    <n v="8"/>
    <b v="1"/>
    <s v="music/indie rock"/>
    <n v="1"/>
    <n v="250"/>
    <x v="4"/>
    <x v="14"/>
  </r>
  <r>
    <x v="0"/>
    <x v="0"/>
    <s v="USD"/>
    <n v="1335799808"/>
    <n v="1333207808"/>
    <b v="0"/>
    <n v="95"/>
    <b v="1"/>
    <s v="music/indie rock"/>
    <n v="1.1291099999999998"/>
    <n v="47.540999999999997"/>
    <x v="4"/>
    <x v="14"/>
  </r>
  <r>
    <x v="0"/>
    <x v="0"/>
    <s v="USD"/>
    <n v="1312224383"/>
    <n v="1308336383"/>
    <b v="0"/>
    <n v="25"/>
    <b v="1"/>
    <s v="music/indie rock"/>
    <n v="1.0009999999999999"/>
    <n v="40.04"/>
    <x v="4"/>
    <x v="14"/>
  </r>
  <r>
    <x v="0"/>
    <x v="0"/>
    <s v="USD"/>
    <n v="1335891603"/>
    <n v="1330711203"/>
    <b v="0"/>
    <n v="19"/>
    <b v="1"/>
    <s v="music/indie rock"/>
    <n v="1.1372727272727272"/>
    <n v="65.841999999999999"/>
    <x v="4"/>
    <x v="14"/>
  </r>
  <r>
    <x v="0"/>
    <x v="0"/>
    <s v="USD"/>
    <n v="1316124003"/>
    <n v="1313532003"/>
    <b v="0"/>
    <n v="90"/>
    <b v="1"/>
    <s v="music/indie rock"/>
    <n v="1.1931742857142855"/>
    <n v="46.401000000000003"/>
    <x v="4"/>
    <x v="14"/>
  </r>
  <r>
    <x v="0"/>
    <x v="0"/>
    <s v="USD"/>
    <n v="1318463879"/>
    <n v="1315439879"/>
    <b v="0"/>
    <n v="41"/>
    <b v="1"/>
    <s v="music/indie rock"/>
    <n v="1.0325"/>
    <n v="50.366"/>
    <x v="4"/>
    <x v="14"/>
  </r>
  <r>
    <x v="0"/>
    <x v="0"/>
    <s v="USD"/>
    <n v="1335113976"/>
    <n v="1332521976"/>
    <b v="0"/>
    <n v="30"/>
    <b v="1"/>
    <s v="music/indie rock"/>
    <n v="2.6566666666666667"/>
    <n v="26.567"/>
    <x v="4"/>
    <x v="14"/>
  </r>
  <r>
    <x v="0"/>
    <x v="0"/>
    <s v="USD"/>
    <n v="1338083997"/>
    <n v="1335491997"/>
    <b v="0"/>
    <n v="38"/>
    <b v="1"/>
    <s v="music/indie rock"/>
    <n v="1.0005066666666667"/>
    <n v="39.494"/>
    <x v="4"/>
    <x v="14"/>
  </r>
  <r>
    <x v="0"/>
    <x v="0"/>
    <s v="USD"/>
    <n v="1321459908"/>
    <n v="1318864308"/>
    <b v="0"/>
    <n v="65"/>
    <b v="1"/>
    <s v="music/indie rock"/>
    <n v="1.0669999999999999"/>
    <n v="49.246000000000002"/>
    <x v="4"/>
    <x v="14"/>
  </r>
  <r>
    <x v="0"/>
    <x v="0"/>
    <s v="USD"/>
    <n v="1368117239"/>
    <n v="1365525239"/>
    <b v="0"/>
    <n v="75"/>
    <b v="1"/>
    <s v="music/indie rock"/>
    <n v="1.3367142857142857"/>
    <n v="62.38"/>
    <x v="4"/>
    <x v="14"/>
  </r>
  <r>
    <x v="0"/>
    <x v="0"/>
    <s v="USD"/>
    <n v="1340429276"/>
    <n v="1335245276"/>
    <b v="0"/>
    <n v="16"/>
    <b v="1"/>
    <s v="music/indie rock"/>
    <n v="1.214"/>
    <n v="37.938000000000002"/>
    <x v="4"/>
    <x v="14"/>
  </r>
  <r>
    <x v="0"/>
    <x v="0"/>
    <s v="USD"/>
    <n v="1295142660"/>
    <n v="1293739714"/>
    <b v="0"/>
    <n v="10"/>
    <b v="1"/>
    <s v="music/indie rock"/>
    <n v="1.032"/>
    <n v="51.6"/>
    <x v="4"/>
    <x v="14"/>
  </r>
  <r>
    <x v="0"/>
    <x v="0"/>
    <s v="USD"/>
    <n v="1339840740"/>
    <n v="1335397188"/>
    <b v="0"/>
    <n v="27"/>
    <b v="1"/>
    <s v="music/indie rock"/>
    <n v="1.25"/>
    <n v="27.777999999999999"/>
    <x v="4"/>
    <x v="14"/>
  </r>
  <r>
    <x v="0"/>
    <x v="0"/>
    <s v="USD"/>
    <n v="1367208140"/>
    <n v="1363320140"/>
    <b v="0"/>
    <n v="259"/>
    <b v="1"/>
    <s v="music/indie rock"/>
    <n v="1.2869999999999999"/>
    <n v="99.382000000000005"/>
    <x v="4"/>
    <x v="14"/>
  </r>
  <r>
    <x v="0"/>
    <x v="0"/>
    <s v="USD"/>
    <n v="1337786944"/>
    <n v="1335194944"/>
    <b v="0"/>
    <n v="39"/>
    <b v="1"/>
    <s v="music/indie rock"/>
    <n v="1.0100533333333332"/>
    <n v="38.847999999999999"/>
    <x v="4"/>
    <x v="14"/>
  </r>
  <r>
    <x v="0"/>
    <x v="0"/>
    <s v="USD"/>
    <n v="1339022575"/>
    <n v="1336430575"/>
    <b v="0"/>
    <n v="42"/>
    <b v="1"/>
    <s v="music/indie rock"/>
    <n v="1.2753666666666665"/>
    <n v="45.548999999999999"/>
    <x v="4"/>
    <x v="14"/>
  </r>
  <r>
    <x v="0"/>
    <x v="0"/>
    <s v="USD"/>
    <n v="1364597692"/>
    <n v="1361577292"/>
    <b v="0"/>
    <n v="10"/>
    <b v="1"/>
    <s v="music/indie rock"/>
    <n v="1"/>
    <n v="600"/>
    <x v="4"/>
    <x v="14"/>
  </r>
  <r>
    <x v="0"/>
    <x v="0"/>
    <s v="USD"/>
    <n v="1312578338"/>
    <n v="1309986338"/>
    <b v="0"/>
    <n v="56"/>
    <b v="1"/>
    <s v="music/indie rock"/>
    <n v="1.127715"/>
    <n v="80.551000000000002"/>
    <x v="4"/>
    <x v="14"/>
  </r>
  <r>
    <x v="0"/>
    <x v="0"/>
    <s v="USD"/>
    <n v="1422400387"/>
    <n v="1421190787"/>
    <b v="0"/>
    <n v="20"/>
    <b v="1"/>
    <s v="music/indie rock"/>
    <n v="1.056"/>
    <n v="52.8"/>
    <x v="4"/>
    <x v="14"/>
  </r>
  <r>
    <x v="0"/>
    <x v="0"/>
    <s v="USD"/>
    <n v="1356976800"/>
    <n v="1352820837"/>
    <b v="0"/>
    <n v="170"/>
    <b v="1"/>
    <s v="music/indie rock"/>
    <n v="2.0262500000000001"/>
    <n v="47.676000000000002"/>
    <x v="4"/>
    <x v="14"/>
  </r>
  <r>
    <x v="0"/>
    <x v="0"/>
    <s v="USD"/>
    <n v="1340476375"/>
    <n v="1337884375"/>
    <b v="0"/>
    <n v="29"/>
    <b v="1"/>
    <s v="music/indie rock"/>
    <n v="1.1333333333333333"/>
    <n v="23.448"/>
    <x v="4"/>
    <x v="14"/>
  </r>
  <r>
    <x v="2"/>
    <x v="5"/>
    <s v="CAD"/>
    <n v="1443379104"/>
    <n v="1440787104"/>
    <b v="0"/>
    <n v="7"/>
    <b v="0"/>
    <s v="food/restaurants"/>
    <n v="2.5545454545454545E-2"/>
    <n v="40.143000000000001"/>
    <x v="7"/>
    <x v="34"/>
  </r>
  <r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"/>
    <x v="0"/>
    <s v="USD"/>
    <n v="1465333560"/>
    <n v="1462743308"/>
    <b v="0"/>
    <n v="0"/>
    <b v="0"/>
    <s v="food/restaurants"/>
    <n v="0"/>
    <n v="0"/>
    <x v="7"/>
    <x v="34"/>
  </r>
  <r>
    <x v="2"/>
    <x v="0"/>
    <s v="USD"/>
    <n v="1416014534"/>
    <n v="1413418934"/>
    <b v="0"/>
    <n v="0"/>
    <b v="0"/>
    <s v="food/restaurants"/>
    <n v="0"/>
    <n v="0"/>
    <x v="7"/>
    <x v="34"/>
  </r>
  <r>
    <x v="2"/>
    <x v="0"/>
    <s v="USD"/>
    <n v="1426292416"/>
    <n v="1423704016"/>
    <b v="0"/>
    <n v="0"/>
    <b v="0"/>
    <s v="food/restaurants"/>
    <n v="0"/>
    <n v="0"/>
    <x v="7"/>
    <x v="34"/>
  </r>
  <r>
    <x v="2"/>
    <x v="1"/>
    <s v="GBP"/>
    <n v="1443906000"/>
    <n v="1441955269"/>
    <b v="0"/>
    <n v="2"/>
    <b v="0"/>
    <s v="food/restaurants"/>
    <n v="6.0000000000000001E-3"/>
    <n v="15"/>
    <x v="7"/>
    <x v="34"/>
  </r>
  <r>
    <x v="2"/>
    <x v="0"/>
    <s v="USD"/>
    <n v="1431308704"/>
    <n v="1428716704"/>
    <b v="0"/>
    <n v="0"/>
    <b v="0"/>
    <s v="food/restaurants"/>
    <n v="0"/>
    <n v="0"/>
    <x v="7"/>
    <x v="34"/>
  </r>
  <r>
    <x v="2"/>
    <x v="0"/>
    <s v="USD"/>
    <n v="1408056634"/>
    <n v="1405464634"/>
    <b v="0"/>
    <n v="0"/>
    <b v="0"/>
    <s v="food/restaurants"/>
    <n v="0"/>
    <n v="0"/>
    <x v="7"/>
    <x v="34"/>
  </r>
  <r>
    <x v="2"/>
    <x v="1"/>
    <s v="GBP"/>
    <n v="1429554349"/>
    <n v="1424719549"/>
    <b v="0"/>
    <n v="28"/>
    <b v="0"/>
    <s v="food/restaurants"/>
    <n v="1.0526315789473684E-2"/>
    <n v="35.713999999999999"/>
    <x v="7"/>
    <x v="34"/>
  </r>
  <r>
    <x v="2"/>
    <x v="0"/>
    <s v="USD"/>
    <n v="1431647772"/>
    <n v="1426463772"/>
    <b v="0"/>
    <n v="2"/>
    <b v="0"/>
    <s v="food/restaurants"/>
    <n v="1.5E-3"/>
    <n v="37.5"/>
    <x v="7"/>
    <x v="34"/>
  </r>
  <r>
    <x v="2"/>
    <x v="1"/>
    <s v="GBP"/>
    <n v="1454323413"/>
    <n v="1451731413"/>
    <b v="0"/>
    <n v="0"/>
    <b v="0"/>
    <s v="food/restaurants"/>
    <n v="0"/>
    <n v="0"/>
    <x v="7"/>
    <x v="34"/>
  </r>
  <r>
    <x v="2"/>
    <x v="0"/>
    <s v="USD"/>
    <n v="1418504561"/>
    <n v="1417208561"/>
    <b v="0"/>
    <n v="0"/>
    <b v="0"/>
    <s v="food/restaurants"/>
    <n v="0"/>
    <n v="0"/>
    <x v="7"/>
    <x v="34"/>
  </r>
  <r>
    <x v="2"/>
    <x v="12"/>
    <s v="EUR"/>
    <n v="1488067789"/>
    <n v="1482883789"/>
    <b v="0"/>
    <n v="0"/>
    <b v="0"/>
    <s v="food/restaurants"/>
    <n v="0"/>
    <n v="0"/>
    <x v="7"/>
    <x v="34"/>
  </r>
  <r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"/>
    <x v="0"/>
    <s v="USD"/>
    <n v="1424635753"/>
    <n v="1422043753"/>
    <b v="0"/>
    <n v="12"/>
    <b v="0"/>
    <s v="food/restaurants"/>
    <n v="0.186"/>
    <n v="77.5"/>
    <x v="7"/>
    <x v="34"/>
  </r>
  <r>
    <x v="2"/>
    <x v="0"/>
    <s v="USD"/>
    <n v="1417279252"/>
    <n v="1414683652"/>
    <b v="0"/>
    <n v="0"/>
    <b v="0"/>
    <s v="food/restaurants"/>
    <n v="0"/>
    <n v="0"/>
    <x v="7"/>
    <x v="34"/>
  </r>
  <r>
    <x v="2"/>
    <x v="5"/>
    <s v="CAD"/>
    <n v="1426788930"/>
    <n v="1424200530"/>
    <b v="0"/>
    <n v="33"/>
    <b v="0"/>
    <s v="food/restaurants"/>
    <n v="9.8166666666666666E-2"/>
    <n v="53.545000000000002"/>
    <x v="7"/>
    <x v="34"/>
  </r>
  <r>
    <x v="2"/>
    <x v="0"/>
    <s v="USD"/>
    <n v="1415899228"/>
    <n v="1413303628"/>
    <b v="0"/>
    <n v="0"/>
    <b v="0"/>
    <s v="food/restaurants"/>
    <n v="0"/>
    <n v="0"/>
    <x v="7"/>
    <x v="34"/>
  </r>
  <r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"/>
    <x v="0"/>
    <s v="USD"/>
    <n v="1476559260"/>
    <n v="1472567085"/>
    <b v="0"/>
    <n v="0"/>
    <b v="0"/>
    <s v="food/restaurants"/>
    <n v="0"/>
    <n v="0"/>
    <x v="7"/>
    <x v="34"/>
  </r>
  <r>
    <x v="0"/>
    <x v="0"/>
    <s v="USD"/>
    <n v="1444778021"/>
    <n v="1442963621"/>
    <b v="0"/>
    <n v="132"/>
    <b v="1"/>
    <s v="music/classical music"/>
    <n v="1.0948792000000001"/>
    <n v="103.682"/>
    <x v="4"/>
    <x v="35"/>
  </r>
  <r>
    <x v="0"/>
    <x v="0"/>
    <s v="USD"/>
    <n v="1461336720"/>
    <n v="1459431960"/>
    <b v="0"/>
    <n v="27"/>
    <b v="1"/>
    <s v="music/classical music"/>
    <n v="1"/>
    <n v="185.185"/>
    <x v="4"/>
    <x v="35"/>
  </r>
  <r>
    <x v="0"/>
    <x v="0"/>
    <s v="USD"/>
    <n v="1416270292"/>
    <n v="1413674692"/>
    <b v="0"/>
    <n v="26"/>
    <b v="1"/>
    <s v="music/classical music"/>
    <n v="1.5644444444444445"/>
    <n v="54.154000000000003"/>
    <x v="4"/>
    <x v="35"/>
  </r>
  <r>
    <x v="0"/>
    <x v="0"/>
    <s v="USD"/>
    <n v="1419136200"/>
    <n v="1416338557"/>
    <b v="0"/>
    <n v="43"/>
    <b v="1"/>
    <s v="music/classical music"/>
    <n v="1.016"/>
    <n v="177.209"/>
    <x v="4"/>
    <x v="35"/>
  </r>
  <r>
    <x v="0"/>
    <x v="0"/>
    <s v="USD"/>
    <n v="1340914571"/>
    <n v="1338322571"/>
    <b v="0"/>
    <n v="80"/>
    <b v="1"/>
    <s v="music/classical music"/>
    <n v="1.00325"/>
    <n v="100.325"/>
    <x v="4"/>
    <x v="35"/>
  </r>
  <r>
    <x v="0"/>
    <x v="0"/>
    <s v="USD"/>
    <n v="1418014740"/>
    <n v="1415585474"/>
    <b v="0"/>
    <n v="33"/>
    <b v="1"/>
    <s v="music/classical music"/>
    <n v="1.1294999999999999"/>
    <n v="136.90899999999999"/>
    <x v="4"/>
    <x v="35"/>
  </r>
  <r>
    <x v="0"/>
    <x v="0"/>
    <s v="USD"/>
    <n v="1382068740"/>
    <n v="1380477691"/>
    <b v="0"/>
    <n v="71"/>
    <b v="1"/>
    <s v="music/classical music"/>
    <n v="1.02125"/>
    <n v="57.534999999999997"/>
    <x v="4"/>
    <x v="35"/>
  </r>
  <r>
    <x v="0"/>
    <x v="1"/>
    <s v="GBP"/>
    <n v="1440068400"/>
    <n v="1438459303"/>
    <b v="0"/>
    <n v="81"/>
    <b v="1"/>
    <s v="music/classical music"/>
    <n v="1.0724974999999999"/>
    <n v="52.963000000000001"/>
    <x v="4"/>
    <x v="35"/>
  </r>
  <r>
    <x v="0"/>
    <x v="0"/>
    <s v="USD"/>
    <n v="1332636975"/>
    <n v="1328752575"/>
    <b v="0"/>
    <n v="76"/>
    <b v="1"/>
    <s v="music/classical music"/>
    <n v="1.0428333333333333"/>
    <n v="82.328999999999994"/>
    <x v="4"/>
    <x v="35"/>
  </r>
  <r>
    <x v="0"/>
    <x v="0"/>
    <s v="USD"/>
    <n v="1429505400"/>
    <n v="1426711505"/>
    <b v="0"/>
    <n v="48"/>
    <b v="1"/>
    <s v="music/classical music"/>
    <n v="1"/>
    <n v="135.417"/>
    <x v="4"/>
    <x v="35"/>
  </r>
  <r>
    <x v="0"/>
    <x v="0"/>
    <s v="USD"/>
    <n v="1439611140"/>
    <n v="1437668354"/>
    <b v="0"/>
    <n v="61"/>
    <b v="1"/>
    <s v="music/classical music"/>
    <n v="1.004"/>
    <n v="74.066000000000003"/>
    <x v="4"/>
    <x v="35"/>
  </r>
  <r>
    <x v="0"/>
    <x v="0"/>
    <s v="USD"/>
    <n v="1345148566"/>
    <n v="1342556566"/>
    <b v="0"/>
    <n v="60"/>
    <b v="1"/>
    <s v="music/classical music"/>
    <n v="1.26125"/>
    <n v="84.082999999999998"/>
    <x v="4"/>
    <x v="35"/>
  </r>
  <r>
    <x v="0"/>
    <x v="0"/>
    <s v="USD"/>
    <n v="1362160868"/>
    <n v="1359568911"/>
    <b v="0"/>
    <n v="136"/>
    <b v="1"/>
    <s v="music/classical music"/>
    <n v="1.1066666666666667"/>
    <n v="61.029000000000003"/>
    <x v="4"/>
    <x v="35"/>
  </r>
  <r>
    <x v="0"/>
    <x v="0"/>
    <s v="USD"/>
    <n v="1262325600"/>
    <n v="1257871712"/>
    <b v="0"/>
    <n v="14"/>
    <b v="1"/>
    <s v="music/classical music"/>
    <n v="1.05"/>
    <n v="150"/>
    <x v="4"/>
    <x v="35"/>
  </r>
  <r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0"/>
    <x v="0"/>
    <s v="USD"/>
    <n v="1361681940"/>
    <n v="1359029661"/>
    <b v="0"/>
    <n v="185"/>
    <b v="1"/>
    <s v="music/classical music"/>
    <n v="1.130176111111111"/>
    <n v="109.96299999999999"/>
    <x v="4"/>
    <x v="35"/>
  </r>
  <r>
    <x v="0"/>
    <x v="0"/>
    <s v="USD"/>
    <n v="1422913152"/>
    <n v="1417729152"/>
    <b v="0"/>
    <n v="59"/>
    <b v="1"/>
    <s v="music/classical music"/>
    <n v="1.0024999999999999"/>
    <n v="169.91499999999999"/>
    <x v="4"/>
    <x v="35"/>
  </r>
  <r>
    <x v="0"/>
    <x v="0"/>
    <s v="USD"/>
    <n v="1319904721"/>
    <n v="1314720721"/>
    <b v="0"/>
    <n v="27"/>
    <b v="1"/>
    <s v="music/classical music"/>
    <n v="1.034"/>
    <n v="95.741"/>
    <x v="4"/>
    <x v="35"/>
  </r>
  <r>
    <x v="0"/>
    <x v="1"/>
    <s v="GBP"/>
    <n v="1380192418"/>
    <n v="1375008418"/>
    <b v="0"/>
    <n v="63"/>
    <b v="1"/>
    <s v="music/classical music"/>
    <n v="1.0702857142857143"/>
    <n v="59.46"/>
    <x v="4"/>
    <x v="35"/>
  </r>
  <r>
    <x v="0"/>
    <x v="0"/>
    <s v="USD"/>
    <n v="1380599940"/>
    <n v="1377252857"/>
    <b v="0"/>
    <n v="13"/>
    <b v="1"/>
    <s v="music/classical music"/>
    <n v="1.0357142857142858"/>
    <n v="55.768999999999998"/>
    <x v="4"/>
    <x v="35"/>
  </r>
  <r>
    <x v="0"/>
    <x v="0"/>
    <s v="USD"/>
    <n v="1293937200"/>
    <n v="1291257298"/>
    <b v="0"/>
    <n v="13"/>
    <b v="1"/>
    <s v="music/classical music"/>
    <n v="1.5640000000000001"/>
    <n v="30.077000000000002"/>
    <x v="4"/>
    <x v="35"/>
  </r>
  <r>
    <x v="0"/>
    <x v="0"/>
    <s v="USD"/>
    <n v="1341750569"/>
    <n v="1339158569"/>
    <b v="0"/>
    <n v="57"/>
    <b v="1"/>
    <s v="music/classical music"/>
    <n v="1.0082"/>
    <n v="88.438999999999993"/>
    <x v="4"/>
    <x v="35"/>
  </r>
  <r>
    <x v="0"/>
    <x v="0"/>
    <s v="USD"/>
    <n v="1424997000"/>
    <n v="1421983138"/>
    <b v="0"/>
    <n v="61"/>
    <b v="1"/>
    <s v="music/classical music"/>
    <n v="1.9530000000000001"/>
    <n v="64.033000000000001"/>
    <x v="4"/>
    <x v="35"/>
  </r>
  <r>
    <x v="0"/>
    <x v="0"/>
    <s v="USD"/>
    <n v="1380949200"/>
    <n v="1378586179"/>
    <b v="0"/>
    <n v="65"/>
    <b v="1"/>
    <s v="music/classical music"/>
    <n v="1.1171428571428572"/>
    <n v="60.154000000000003"/>
    <x v="4"/>
    <x v="35"/>
  </r>
  <r>
    <x v="0"/>
    <x v="0"/>
    <s v="USD"/>
    <n v="1333560803"/>
    <n v="1330972403"/>
    <b v="0"/>
    <n v="134"/>
    <b v="1"/>
    <s v="music/classical music"/>
    <n v="1.1985454545454546"/>
    <n v="49.194000000000003"/>
    <x v="4"/>
    <x v="35"/>
  </r>
  <r>
    <x v="0"/>
    <x v="6"/>
    <s v="EUR"/>
    <n v="1475209620"/>
    <n v="1473087637"/>
    <b v="0"/>
    <n v="37"/>
    <b v="1"/>
    <s v="music/classical music"/>
    <n v="1.0185"/>
    <n v="165.16200000000001"/>
    <x v="4"/>
    <x v="35"/>
  </r>
  <r>
    <x v="0"/>
    <x v="1"/>
    <s v="GBP"/>
    <n v="1370019600"/>
    <n v="1366999870"/>
    <b v="0"/>
    <n v="37"/>
    <b v="1"/>
    <s v="music/classical music"/>
    <n v="1.0280254777070064"/>
    <n v="43.622"/>
    <x v="4"/>
    <x v="35"/>
  </r>
  <r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0"/>
    <x v="0"/>
    <s v="USD"/>
    <n v="1332362880"/>
    <n v="1329890585"/>
    <b v="0"/>
    <n v="56"/>
    <b v="1"/>
    <s v="music/classical music"/>
    <n v="1.0273469387755103"/>
    <n v="67.42"/>
    <x v="4"/>
    <x v="35"/>
  </r>
  <r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0"/>
    <x v="0"/>
    <s v="USD"/>
    <n v="1348202807"/>
    <n v="1343018807"/>
    <b v="0"/>
    <n v="60"/>
    <b v="1"/>
    <s v="music/classical music"/>
    <n v="1.5553333333333332"/>
    <n v="38.883000000000003"/>
    <x v="4"/>
    <x v="35"/>
  </r>
  <r>
    <x v="0"/>
    <x v="0"/>
    <s v="USD"/>
    <n v="1433131140"/>
    <n v="1430445163"/>
    <b v="0"/>
    <n v="67"/>
    <b v="1"/>
    <s v="music/classical music"/>
    <n v="1.228"/>
    <n v="54.984999999999999"/>
    <x v="4"/>
    <x v="35"/>
  </r>
  <r>
    <x v="0"/>
    <x v="0"/>
    <s v="USD"/>
    <n v="1338219793"/>
    <n v="1335541393"/>
    <b v="0"/>
    <n v="35"/>
    <b v="1"/>
    <s v="music/classical music"/>
    <n v="1.0734999999999999"/>
    <n v="61.343000000000004"/>
    <x v="4"/>
    <x v="35"/>
  </r>
  <r>
    <x v="0"/>
    <x v="0"/>
    <s v="USD"/>
    <n v="1356392857"/>
    <n v="1352504857"/>
    <b v="0"/>
    <n v="34"/>
    <b v="1"/>
    <s v="music/classical music"/>
    <n v="1.0550335570469798"/>
    <n v="23.117999999999999"/>
    <x v="4"/>
    <x v="35"/>
  </r>
  <r>
    <x v="0"/>
    <x v="1"/>
    <s v="GBP"/>
    <n v="1400176386"/>
    <n v="1397584386"/>
    <b v="0"/>
    <n v="36"/>
    <b v="1"/>
    <s v="music/classical music"/>
    <n v="1.1844444444444444"/>
    <n v="29.611000000000001"/>
    <x v="4"/>
    <x v="35"/>
  </r>
  <r>
    <x v="0"/>
    <x v="2"/>
    <s v="AUD"/>
    <n v="1430488740"/>
    <n v="1427747906"/>
    <b v="0"/>
    <n v="18"/>
    <b v="1"/>
    <s v="music/classical music"/>
    <n v="1.0888"/>
    <n v="75.611000000000004"/>
    <x v="4"/>
    <x v="35"/>
  </r>
  <r>
    <x v="0"/>
    <x v="0"/>
    <s v="USD"/>
    <n v="1321385820"/>
    <n v="1318539484"/>
    <b v="0"/>
    <n v="25"/>
    <b v="1"/>
    <s v="music/classical music"/>
    <n v="1.1125"/>
    <n v="35.6"/>
    <x v="4"/>
    <x v="35"/>
  </r>
  <r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1"/>
    <x v="5"/>
    <s v="CAD"/>
    <n v="1444740089"/>
    <n v="1442148089"/>
    <b v="0"/>
    <n v="0"/>
    <b v="0"/>
    <s v="food/food trucks"/>
    <n v="0"/>
    <n v="0"/>
    <x v="7"/>
    <x v="19"/>
  </r>
  <r>
    <x v="1"/>
    <x v="12"/>
    <s v="EUR"/>
    <n v="1476189339"/>
    <n v="1471005339"/>
    <b v="0"/>
    <n v="3"/>
    <b v="0"/>
    <s v="food/food trucks"/>
    <n v="7.4999999999999997E-3"/>
    <n v="25"/>
    <x v="7"/>
    <x v="19"/>
  </r>
  <r>
    <x v="1"/>
    <x v="0"/>
    <s v="USD"/>
    <n v="1438226451"/>
    <n v="1433042451"/>
    <b v="0"/>
    <n v="0"/>
    <b v="0"/>
    <s v="food/food trucks"/>
    <n v="0"/>
    <n v="0"/>
    <x v="7"/>
    <x v="19"/>
  </r>
  <r>
    <x v="1"/>
    <x v="5"/>
    <s v="CAD"/>
    <n v="1406854699"/>
    <n v="1404262699"/>
    <b v="0"/>
    <n v="0"/>
    <b v="0"/>
    <s v="food/food trucks"/>
    <n v="0"/>
    <n v="0"/>
    <x v="7"/>
    <x v="19"/>
  </r>
  <r>
    <x v="1"/>
    <x v="0"/>
    <s v="USD"/>
    <n v="1462827000"/>
    <n v="1457710589"/>
    <b v="0"/>
    <n v="1"/>
    <b v="0"/>
    <s v="food/food trucks"/>
    <n v="0.01"/>
    <n v="100"/>
    <x v="7"/>
    <x v="19"/>
  </r>
  <r>
    <x v="1"/>
    <x v="0"/>
    <s v="USD"/>
    <n v="1408663948"/>
    <n v="1406071948"/>
    <b v="0"/>
    <n v="0"/>
    <b v="0"/>
    <s v="food/food trucks"/>
    <n v="0"/>
    <n v="0"/>
    <x v="7"/>
    <x v="19"/>
  </r>
  <r>
    <x v="1"/>
    <x v="0"/>
    <s v="USD"/>
    <n v="1429823138"/>
    <n v="1427231138"/>
    <b v="0"/>
    <n v="2"/>
    <b v="0"/>
    <s v="food/food trucks"/>
    <n v="2.6666666666666666E-3"/>
    <n v="60"/>
    <x v="7"/>
    <x v="19"/>
  </r>
  <r>
    <x v="1"/>
    <x v="1"/>
    <s v="GBP"/>
    <n v="1472745594"/>
    <n v="1470153594"/>
    <b v="0"/>
    <n v="1"/>
    <b v="0"/>
    <s v="food/food trucks"/>
    <n v="5.0000000000000001E-3"/>
    <n v="50"/>
    <x v="7"/>
    <x v="19"/>
  </r>
  <r>
    <x v="1"/>
    <x v="0"/>
    <s v="USD"/>
    <n v="1442457112"/>
    <n v="1439865112"/>
    <b v="0"/>
    <n v="2"/>
    <b v="0"/>
    <s v="food/food trucks"/>
    <n v="2.2307692307692306E-2"/>
    <n v="72.5"/>
    <x v="7"/>
    <x v="19"/>
  </r>
  <r>
    <x v="1"/>
    <x v="0"/>
    <s v="USD"/>
    <n v="1486590035"/>
    <n v="1483998035"/>
    <b v="0"/>
    <n v="2"/>
    <b v="0"/>
    <s v="food/food trucks"/>
    <n v="8.4285714285714294E-3"/>
    <n v="29.5"/>
    <x v="7"/>
    <x v="19"/>
  </r>
  <r>
    <x v="1"/>
    <x v="2"/>
    <s v="AUD"/>
    <n v="1463645521"/>
    <n v="1458461521"/>
    <b v="0"/>
    <n v="4"/>
    <b v="0"/>
    <s v="food/food trucks"/>
    <n v="2.5000000000000001E-3"/>
    <n v="62.5"/>
    <x v="7"/>
    <x v="19"/>
  </r>
  <r>
    <x v="1"/>
    <x v="0"/>
    <s v="USD"/>
    <n v="1428893517"/>
    <n v="1426301517"/>
    <b v="0"/>
    <n v="0"/>
    <b v="0"/>
    <s v="food/food trucks"/>
    <n v="0"/>
    <n v="0"/>
    <x v="7"/>
    <x v="19"/>
  </r>
  <r>
    <x v="1"/>
    <x v="0"/>
    <s v="USD"/>
    <n v="1408803149"/>
    <n v="1404915149"/>
    <b v="0"/>
    <n v="0"/>
    <b v="0"/>
    <s v="food/food trucks"/>
    <n v="0"/>
    <n v="0"/>
    <x v="7"/>
    <x v="19"/>
  </r>
  <r>
    <x v="1"/>
    <x v="0"/>
    <s v="USD"/>
    <n v="1463600945"/>
    <n v="1461786545"/>
    <b v="0"/>
    <n v="0"/>
    <b v="0"/>
    <s v="food/food trucks"/>
    <n v="0"/>
    <n v="0"/>
    <x v="7"/>
    <x v="19"/>
  </r>
  <r>
    <x v="1"/>
    <x v="0"/>
    <s v="USD"/>
    <n v="1421030194"/>
    <n v="1418438194"/>
    <b v="0"/>
    <n v="0"/>
    <b v="0"/>
    <s v="food/food trucks"/>
    <n v="0"/>
    <n v="0"/>
    <x v="7"/>
    <x v="19"/>
  </r>
  <r>
    <x v="1"/>
    <x v="0"/>
    <s v="USD"/>
    <n v="1428707647"/>
    <n v="1424823247"/>
    <b v="0"/>
    <n v="0"/>
    <b v="0"/>
    <s v="food/food trucks"/>
    <n v="0"/>
    <n v="0"/>
    <x v="7"/>
    <x v="19"/>
  </r>
  <r>
    <x v="1"/>
    <x v="0"/>
    <s v="USD"/>
    <n v="1407181297"/>
    <n v="1405021297"/>
    <b v="0"/>
    <n v="0"/>
    <b v="0"/>
    <s v="food/food trucks"/>
    <n v="0"/>
    <n v="0"/>
    <x v="7"/>
    <x v="19"/>
  </r>
  <r>
    <x v="1"/>
    <x v="0"/>
    <s v="USD"/>
    <n v="1444410000"/>
    <n v="1440203579"/>
    <b v="0"/>
    <n v="0"/>
    <b v="0"/>
    <s v="food/food trucks"/>
    <n v="0"/>
    <n v="0"/>
    <x v="7"/>
    <x v="19"/>
  </r>
  <r>
    <x v="1"/>
    <x v="0"/>
    <s v="USD"/>
    <n v="1410810903"/>
    <n v="1405626903"/>
    <b v="0"/>
    <n v="12"/>
    <b v="0"/>
    <s v="food/food trucks"/>
    <n v="1.3849999999999999E-3"/>
    <n v="23.082999999999998"/>
    <x v="7"/>
    <x v="19"/>
  </r>
  <r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"/>
    <x v="0"/>
    <s v="USD"/>
    <n v="1447689898"/>
    <n v="1445094298"/>
    <b v="0"/>
    <n v="11"/>
    <b v="0"/>
    <s v="food/food trucks"/>
    <n v="0.106"/>
    <n v="48.182000000000002"/>
    <x v="7"/>
    <x v="19"/>
  </r>
  <r>
    <x v="2"/>
    <x v="0"/>
    <s v="USD"/>
    <n v="1477784634"/>
    <n v="1475192634"/>
    <b v="0"/>
    <n v="1"/>
    <b v="0"/>
    <s v="food/food trucks"/>
    <n v="1.1111111111111112E-5"/>
    <n v="1"/>
    <x v="7"/>
    <x v="19"/>
  </r>
  <r>
    <x v="2"/>
    <x v="0"/>
    <s v="USD"/>
    <n v="1426526880"/>
    <n v="1421346480"/>
    <b v="0"/>
    <n v="5"/>
    <b v="0"/>
    <s v="food/food trucks"/>
    <n v="5.0000000000000001E-3"/>
    <n v="1"/>
    <x v="7"/>
    <x v="19"/>
  </r>
  <r>
    <x v="2"/>
    <x v="0"/>
    <s v="USD"/>
    <n v="1434341369"/>
    <n v="1431749369"/>
    <b v="0"/>
    <n v="0"/>
    <b v="0"/>
    <s v="food/food trucks"/>
    <n v="0"/>
    <n v="0"/>
    <x v="7"/>
    <x v="19"/>
  </r>
  <r>
    <x v="2"/>
    <x v="0"/>
    <s v="USD"/>
    <n v="1404601632"/>
    <n v="1402009632"/>
    <b v="0"/>
    <n v="1"/>
    <b v="0"/>
    <s v="food/food trucks"/>
    <n v="1.6666666666666668E-3"/>
    <n v="50"/>
    <x v="7"/>
    <x v="19"/>
  </r>
  <r>
    <x v="2"/>
    <x v="1"/>
    <s v="GBP"/>
    <n v="1451030136"/>
    <n v="1448438136"/>
    <b v="0"/>
    <n v="1"/>
    <b v="0"/>
    <s v="food/food trucks"/>
    <n v="1.6666666666666668E-3"/>
    <n v="5"/>
    <x v="7"/>
    <x v="19"/>
  </r>
  <r>
    <x v="2"/>
    <x v="0"/>
    <s v="USD"/>
    <n v="1451491953"/>
    <n v="1448899953"/>
    <b v="0"/>
    <n v="6"/>
    <b v="0"/>
    <s v="food/food trucks"/>
    <n v="2.4340000000000001E-2"/>
    <n v="202.833"/>
    <x v="7"/>
    <x v="19"/>
  </r>
  <r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"/>
    <x v="8"/>
    <s v="DKK"/>
    <n v="1458733927"/>
    <n v="1456145527"/>
    <b v="0"/>
    <n v="1"/>
    <b v="0"/>
    <s v="food/food trucks"/>
    <n v="1E-4"/>
    <n v="5"/>
    <x v="7"/>
    <x v="19"/>
  </r>
  <r>
    <x v="2"/>
    <x v="2"/>
    <s v="AUD"/>
    <n v="1453817297"/>
    <n v="1453212497"/>
    <b v="0"/>
    <n v="0"/>
    <b v="0"/>
    <s v="food/food trucks"/>
    <n v="0"/>
    <n v="0"/>
    <x v="7"/>
    <x v="19"/>
  </r>
  <r>
    <x v="2"/>
    <x v="0"/>
    <s v="USD"/>
    <n v="1457901924"/>
    <n v="1452721524"/>
    <b v="0"/>
    <n v="2"/>
    <b v="0"/>
    <s v="food/food trucks"/>
    <n v="1.7333333333333333E-2"/>
    <n v="13"/>
    <x v="7"/>
    <x v="19"/>
  </r>
  <r>
    <x v="2"/>
    <x v="0"/>
    <s v="USD"/>
    <n v="1412536421"/>
    <n v="1409944421"/>
    <b v="0"/>
    <n v="1"/>
    <b v="0"/>
    <s v="food/food trucks"/>
    <n v="1.6666666666666668E-3"/>
    <n v="50"/>
    <x v="7"/>
    <x v="19"/>
  </r>
  <r>
    <x v="2"/>
    <x v="0"/>
    <s v="USD"/>
    <n v="1429993026"/>
    <n v="1427401026"/>
    <b v="0"/>
    <n v="0"/>
    <b v="0"/>
    <s v="food/food trucks"/>
    <n v="0"/>
    <n v="0"/>
    <x v="7"/>
    <x v="19"/>
  </r>
  <r>
    <x v="2"/>
    <x v="0"/>
    <s v="USD"/>
    <n v="1407453228"/>
    <n v="1404861228"/>
    <b v="0"/>
    <n v="1"/>
    <b v="0"/>
    <s v="food/food trucks"/>
    <n v="1.2500000000000001E-5"/>
    <n v="1"/>
    <x v="7"/>
    <x v="19"/>
  </r>
  <r>
    <x v="2"/>
    <x v="0"/>
    <s v="USD"/>
    <n v="1487915500"/>
    <n v="1485323500"/>
    <b v="0"/>
    <n v="19"/>
    <b v="0"/>
    <s v="food/food trucks"/>
    <n v="0.12166666666666667"/>
    <n v="96.052999999999997"/>
    <x v="7"/>
    <x v="19"/>
  </r>
  <r>
    <x v="2"/>
    <x v="5"/>
    <s v="CAD"/>
    <n v="1407427009"/>
    <n v="1404835009"/>
    <b v="0"/>
    <n v="27"/>
    <b v="0"/>
    <s v="food/food trucks"/>
    <n v="0.23588571428571428"/>
    <n v="305.77800000000002"/>
    <x v="7"/>
    <x v="19"/>
  </r>
  <r>
    <x v="2"/>
    <x v="1"/>
    <s v="GBP"/>
    <n v="1466323917"/>
    <n v="1463731917"/>
    <b v="0"/>
    <n v="7"/>
    <b v="0"/>
    <s v="food/food trucks"/>
    <n v="5.6666666666666664E-2"/>
    <n v="12.143000000000001"/>
    <x v="7"/>
    <x v="19"/>
  </r>
  <r>
    <x v="2"/>
    <x v="0"/>
    <s v="USD"/>
    <n v="1443039001"/>
    <n v="1440447001"/>
    <b v="0"/>
    <n v="14"/>
    <b v="0"/>
    <s v="food/food trucks"/>
    <n v="0.39"/>
    <n v="83.570999999999998"/>
    <x v="7"/>
    <x v="19"/>
  </r>
  <r>
    <x v="2"/>
    <x v="0"/>
    <s v="USD"/>
    <n v="1407089147"/>
    <n v="1403201147"/>
    <b v="0"/>
    <n v="5"/>
    <b v="0"/>
    <s v="food/food trucks"/>
    <n v="9.9546510341776348E-3"/>
    <n v="18"/>
    <x v="7"/>
    <x v="19"/>
  </r>
  <r>
    <x v="2"/>
    <x v="0"/>
    <s v="USD"/>
    <n v="1458938200"/>
    <n v="1453757800"/>
    <b v="0"/>
    <n v="30"/>
    <b v="0"/>
    <s v="food/food trucks"/>
    <n v="6.9320000000000007E-2"/>
    <n v="115.533"/>
    <x v="7"/>
    <x v="19"/>
  </r>
  <r>
    <x v="0"/>
    <x v="0"/>
    <s v="USD"/>
    <n v="1347508740"/>
    <n v="1346276349"/>
    <b v="1"/>
    <n v="151"/>
    <b v="1"/>
    <s v="technology/space exploration"/>
    <n v="6.6139999999999999"/>
    <n v="21.901"/>
    <x v="2"/>
    <x v="36"/>
  </r>
  <r>
    <x v="0"/>
    <x v="0"/>
    <s v="USD"/>
    <n v="1415827200"/>
    <n v="1412358968"/>
    <b v="1"/>
    <n v="489"/>
    <b v="1"/>
    <s v="technology/space exploration"/>
    <n v="3.2609166666666667"/>
    <n v="80.022000000000006"/>
    <x v="2"/>
    <x v="36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.0421799999999999"/>
    <n v="64.933000000000007"/>
    <x v="2"/>
    <x v="36"/>
  </r>
  <r>
    <x v="0"/>
    <x v="0"/>
    <s v="USD"/>
    <n v="1466168390"/>
    <n v="1463576390"/>
    <b v="1"/>
    <n v="1762"/>
    <b v="1"/>
    <s v="technology/space exploration"/>
    <n v="1.0742157000000001"/>
    <n v="60.966000000000001"/>
    <x v="2"/>
    <x v="36"/>
  </r>
  <r>
    <x v="0"/>
    <x v="0"/>
    <s v="USD"/>
    <n v="1398791182"/>
    <n v="1396026382"/>
    <b v="1"/>
    <n v="385"/>
    <b v="1"/>
    <s v="technology/space exploration"/>
    <n v="1.1005454545454545"/>
    <n v="31.443999999999999"/>
    <x v="2"/>
    <x v="36"/>
  </r>
  <r>
    <x v="0"/>
    <x v="0"/>
    <s v="USD"/>
    <n v="1439344800"/>
    <n v="1435611572"/>
    <b v="1"/>
    <n v="398"/>
    <b v="1"/>
    <s v="technology/space exploration"/>
    <n v="4.077"/>
    <n v="81.95"/>
    <x v="2"/>
    <x v="36"/>
  </r>
  <r>
    <x v="0"/>
    <x v="0"/>
    <s v="USD"/>
    <n v="1489536000"/>
    <n v="1485976468"/>
    <b v="1"/>
    <n v="304"/>
    <b v="1"/>
    <s v="technology/space exploration"/>
    <n v="2.2392500000000002"/>
    <n v="58.927999999999997"/>
    <x v="2"/>
    <x v="36"/>
  </r>
  <r>
    <x v="0"/>
    <x v="0"/>
    <s v="USD"/>
    <n v="1342330951"/>
    <n v="1339738951"/>
    <b v="1"/>
    <n v="676"/>
    <b v="1"/>
    <s v="technology/space exploration"/>
    <n v="3.038011142857143"/>
    <n v="157.29300000000001"/>
    <x v="2"/>
    <x v="36"/>
  </r>
  <r>
    <x v="0"/>
    <x v="0"/>
    <s v="USD"/>
    <n v="1471849140"/>
    <n v="1468444125"/>
    <b v="1"/>
    <n v="577"/>
    <b v="1"/>
    <s v="technology/space exploration"/>
    <n v="1.4132510432681749"/>
    <n v="55.759"/>
    <x v="2"/>
    <x v="36"/>
  </r>
  <r>
    <x v="0"/>
    <x v="12"/>
    <s v="EUR"/>
    <n v="1483397940"/>
    <n v="1480493014"/>
    <b v="1"/>
    <n v="3663"/>
    <b v="1"/>
    <s v="technology/space exploration"/>
    <n v="27.906363636363636"/>
    <n v="83.802999999999997"/>
    <x v="2"/>
    <x v="36"/>
  </r>
  <r>
    <x v="0"/>
    <x v="0"/>
    <s v="USD"/>
    <n v="1420773970"/>
    <n v="1418095570"/>
    <b v="1"/>
    <n v="294"/>
    <b v="1"/>
    <s v="technology/space exploration"/>
    <n v="1.7176130000000001"/>
    <n v="58.421999999999997"/>
    <x v="2"/>
    <x v="36"/>
  </r>
  <r>
    <x v="0"/>
    <x v="0"/>
    <s v="USD"/>
    <n v="1348256294"/>
    <n v="1345664294"/>
    <b v="1"/>
    <n v="28"/>
    <b v="1"/>
    <s v="technology/space exploration"/>
    <n v="1.0101333333333333"/>
    <n v="270.57100000000003"/>
    <x v="2"/>
    <x v="36"/>
  </r>
  <r>
    <x v="0"/>
    <x v="0"/>
    <s v="USD"/>
    <n v="1398834000"/>
    <n v="1396371612"/>
    <b v="1"/>
    <n v="100"/>
    <b v="1"/>
    <s v="technology/space exploration"/>
    <n v="1.02"/>
    <n v="107.1"/>
    <x v="2"/>
    <x v="36"/>
  </r>
  <r>
    <x v="0"/>
    <x v="1"/>
    <s v="GBP"/>
    <n v="1462017600"/>
    <n v="1458820564"/>
    <b v="0"/>
    <n v="72"/>
    <b v="1"/>
    <s v="technology/space exploration"/>
    <n v="1.6976511744127936"/>
    <n v="47.180999999999997"/>
    <x v="2"/>
    <x v="36"/>
  </r>
  <r>
    <x v="0"/>
    <x v="0"/>
    <s v="USD"/>
    <n v="1440546729"/>
    <n v="1437954729"/>
    <b v="1"/>
    <n v="238"/>
    <b v="1"/>
    <s v="technology/space exploration"/>
    <n v="1.14534"/>
    <n v="120.309"/>
    <x v="2"/>
    <x v="36"/>
  </r>
  <r>
    <x v="0"/>
    <x v="0"/>
    <s v="USD"/>
    <n v="1413838751"/>
    <n v="1411246751"/>
    <b v="1"/>
    <n v="159"/>
    <b v="1"/>
    <s v="technology/space exploration"/>
    <n v="8.7759999999999998"/>
    <n v="27.597000000000001"/>
    <x v="2"/>
    <x v="36"/>
  </r>
  <r>
    <x v="0"/>
    <x v="0"/>
    <s v="USD"/>
    <n v="1449000061"/>
    <n v="1443812461"/>
    <b v="1"/>
    <n v="77"/>
    <b v="1"/>
    <s v="technology/space exploration"/>
    <n v="1.0538666666666667"/>
    <n v="205.29900000000001"/>
    <x v="2"/>
    <x v="36"/>
  </r>
  <r>
    <x v="0"/>
    <x v="0"/>
    <s v="USD"/>
    <n v="1445598000"/>
    <n v="1443302004"/>
    <b v="1"/>
    <n v="53"/>
    <b v="1"/>
    <s v="technology/space exploration"/>
    <n v="1.8839999999999999"/>
    <n v="35.546999999999997"/>
    <x v="2"/>
    <x v="36"/>
  </r>
  <r>
    <x v="0"/>
    <x v="2"/>
    <s v="AUD"/>
    <n v="1444525200"/>
    <n v="1441339242"/>
    <b v="1"/>
    <n v="1251"/>
    <b v="1"/>
    <s v="technology/space exploration"/>
    <n v="1.436523076923077"/>
    <n v="74.638999999999996"/>
    <x v="2"/>
    <x v="36"/>
  </r>
  <r>
    <x v="0"/>
    <x v="0"/>
    <s v="USD"/>
    <n v="1432230988"/>
    <n v="1429638988"/>
    <b v="1"/>
    <n v="465"/>
    <b v="1"/>
    <s v="technology/space exploration"/>
    <n v="1.4588000000000001"/>
    <n v="47.058"/>
    <x v="2"/>
    <x v="36"/>
  </r>
  <r>
    <x v="0"/>
    <x v="13"/>
    <s v="EUR"/>
    <n v="1483120216"/>
    <n v="1479232216"/>
    <b v="0"/>
    <n v="74"/>
    <b v="1"/>
    <s v="technology/space exploration"/>
    <n v="1.3118399999999999"/>
    <n v="26.591000000000001"/>
    <x v="2"/>
    <x v="36"/>
  </r>
  <r>
    <x v="0"/>
    <x v="0"/>
    <s v="USD"/>
    <n v="1480658966"/>
    <n v="1479449366"/>
    <b v="0"/>
    <n v="62"/>
    <b v="1"/>
    <s v="technology/space exploration"/>
    <n v="1.1399999999999999"/>
    <n v="36.774000000000001"/>
    <x v="2"/>
    <x v="36"/>
  </r>
  <r>
    <x v="0"/>
    <x v="0"/>
    <s v="USD"/>
    <n v="1347530822"/>
    <n v="1345716422"/>
    <b v="0"/>
    <n v="3468"/>
    <b v="1"/>
    <s v="technology/space exploration"/>
    <n v="13.794206249999998"/>
    <n v="31.821000000000002"/>
    <x v="2"/>
    <x v="36"/>
  </r>
  <r>
    <x v="0"/>
    <x v="12"/>
    <s v="EUR"/>
    <n v="1478723208"/>
    <n v="1476559608"/>
    <b v="0"/>
    <n v="52"/>
    <b v="1"/>
    <s v="technology/space exploration"/>
    <n v="9.56"/>
    <n v="27.577000000000002"/>
    <x v="2"/>
    <x v="36"/>
  </r>
  <r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0"/>
    <x v="0"/>
    <s v="USD"/>
    <n v="1448571261"/>
    <n v="1445975661"/>
    <b v="0"/>
    <n v="45"/>
    <b v="1"/>
    <s v="technology/space exploration"/>
    <n v="6.4666666666666668"/>
    <n v="21.556000000000001"/>
    <x v="2"/>
    <x v="36"/>
  </r>
  <r>
    <x v="0"/>
    <x v="0"/>
    <s v="USD"/>
    <n v="1417389067"/>
    <n v="1415661067"/>
    <b v="0"/>
    <n v="21"/>
    <b v="1"/>
    <s v="technology/space exploration"/>
    <n v="1.1036948748510131"/>
    <n v="44.094999999999999"/>
    <x v="2"/>
    <x v="36"/>
  </r>
  <r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0"/>
    <x v="2"/>
    <s v="AUD"/>
    <n v="1467280800"/>
    <n v="1464921112"/>
    <b v="0"/>
    <n v="81"/>
    <b v="1"/>
    <s v="technology/space exploration"/>
    <n v="1.579"/>
    <n v="38.988"/>
    <x v="2"/>
    <x v="36"/>
  </r>
  <r>
    <x v="0"/>
    <x v="0"/>
    <s v="USD"/>
    <n v="1440907427"/>
    <n v="1438488227"/>
    <b v="0"/>
    <n v="286"/>
    <b v="1"/>
    <s v="technology/space exploration"/>
    <n v="1.1466525000000001"/>
    <n v="80.185000000000002"/>
    <x v="2"/>
    <x v="36"/>
  </r>
  <r>
    <x v="0"/>
    <x v="0"/>
    <s v="USD"/>
    <n v="1464485339"/>
    <n v="1462325339"/>
    <b v="0"/>
    <n v="42"/>
    <b v="1"/>
    <s v="technology/space exploration"/>
    <n v="1.3700934579439252"/>
    <n v="34.905000000000001"/>
    <x v="2"/>
    <x v="36"/>
  </r>
  <r>
    <x v="0"/>
    <x v="0"/>
    <s v="USD"/>
    <n v="1393542000"/>
    <n v="1390938332"/>
    <b v="0"/>
    <n v="199"/>
    <b v="1"/>
    <s v="technology/space exploration"/>
    <n v="3.5461999999999998"/>
    <n v="89.100999999999999"/>
    <x v="2"/>
    <x v="36"/>
  </r>
  <r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0"/>
    <x v="5"/>
    <s v="CAD"/>
    <n v="1425937761"/>
    <n v="1422917361"/>
    <b v="0"/>
    <n v="84"/>
    <b v="1"/>
    <s v="technology/space exploration"/>
    <n v="1"/>
    <n v="136.905"/>
    <x v="2"/>
    <x v="36"/>
  </r>
  <r>
    <x v="0"/>
    <x v="0"/>
    <s v="USD"/>
    <n v="1476579600"/>
    <n v="1474641914"/>
    <b v="0"/>
    <n v="50"/>
    <b v="1"/>
    <s v="technology/space exploration"/>
    <n v="1.873"/>
    <n v="37.46"/>
    <x v="2"/>
    <x v="36"/>
  </r>
  <r>
    <x v="0"/>
    <x v="0"/>
    <s v="USD"/>
    <n v="1476277875"/>
    <n v="1474895475"/>
    <b v="0"/>
    <n v="26"/>
    <b v="1"/>
    <s v="technology/space exploration"/>
    <n v="1.6619999999999999"/>
    <n v="31.962"/>
    <x v="2"/>
    <x v="36"/>
  </r>
  <r>
    <x v="0"/>
    <x v="0"/>
    <s v="USD"/>
    <n v="1421358895"/>
    <n v="1418766895"/>
    <b v="0"/>
    <n v="14"/>
    <b v="1"/>
    <s v="technology/space exploration"/>
    <n v="1.0172910662824208"/>
    <n v="25.213999999999999"/>
    <x v="2"/>
    <x v="36"/>
  </r>
  <r>
    <x v="0"/>
    <x v="1"/>
    <s v="GBP"/>
    <n v="1424378748"/>
    <n v="1421786748"/>
    <b v="0"/>
    <n v="49"/>
    <b v="1"/>
    <s v="technology/space exploration"/>
    <n v="1.64"/>
    <n v="10.041"/>
    <x v="2"/>
    <x v="36"/>
  </r>
  <r>
    <x v="0"/>
    <x v="0"/>
    <s v="USD"/>
    <n v="1433735474"/>
    <n v="1428551474"/>
    <b v="0"/>
    <n v="69"/>
    <b v="1"/>
    <s v="technology/space exploration"/>
    <n v="1.0566666666666666"/>
    <n v="45.942"/>
    <x v="2"/>
    <x v="36"/>
  </r>
  <r>
    <x v="2"/>
    <x v="0"/>
    <s v="USD"/>
    <n v="1410811740"/>
    <n v="1409341863"/>
    <b v="0"/>
    <n v="1"/>
    <b v="0"/>
    <s v="technology/space exploration"/>
    <n v="0.01"/>
    <n v="15"/>
    <x v="2"/>
    <x v="36"/>
  </r>
  <r>
    <x v="2"/>
    <x v="12"/>
    <s v="EUR"/>
    <n v="1468565820"/>
    <n v="1465970108"/>
    <b v="0"/>
    <n v="0"/>
    <b v="0"/>
    <s v="technology/space exploration"/>
    <n v="0"/>
    <n v="0"/>
    <x v="2"/>
    <x v="36"/>
  </r>
  <r>
    <x v="1"/>
    <x v="0"/>
    <s v="USD"/>
    <n v="1482307140"/>
    <n v="1479218315"/>
    <b v="1"/>
    <n v="1501"/>
    <b v="0"/>
    <s v="technology/space exploration"/>
    <n v="0.33559730999999998"/>
    <n v="223.58199999999999"/>
    <x v="2"/>
    <x v="36"/>
  </r>
  <r>
    <x v="1"/>
    <x v="0"/>
    <s v="USD"/>
    <n v="1489172435"/>
    <n v="1486580435"/>
    <b v="1"/>
    <n v="52"/>
    <b v="0"/>
    <s v="technology/space exploration"/>
    <n v="2.053E-2"/>
    <n v="39.481000000000002"/>
    <x v="2"/>
    <x v="36"/>
  </r>
  <r>
    <x v="1"/>
    <x v="2"/>
    <s v="AUD"/>
    <n v="1415481203"/>
    <n v="1412885603"/>
    <b v="1"/>
    <n v="23"/>
    <b v="0"/>
    <s v="technology/space exploration"/>
    <n v="0.105"/>
    <n v="91.304000000000002"/>
    <x v="2"/>
    <x v="36"/>
  </r>
  <r>
    <x v="1"/>
    <x v="0"/>
    <s v="USD"/>
    <n v="1441783869"/>
    <n v="1439191869"/>
    <b v="1"/>
    <n v="535"/>
    <b v="0"/>
    <s v="technology/space exploration"/>
    <n v="8.4172839999999999E-2"/>
    <n v="78.665999999999997"/>
    <x v="2"/>
    <x v="36"/>
  </r>
  <r>
    <x v="1"/>
    <x v="5"/>
    <s v="CAD"/>
    <n v="1439533019"/>
    <n v="1436941019"/>
    <b v="0"/>
    <n v="3"/>
    <b v="0"/>
    <s v="technology/space exploration"/>
    <n v="1.44E-2"/>
    <n v="12"/>
    <x v="2"/>
    <x v="36"/>
  </r>
  <r>
    <x v="1"/>
    <x v="0"/>
    <s v="USD"/>
    <n v="1457543360"/>
    <n v="1454951360"/>
    <b v="0"/>
    <n v="6"/>
    <b v="0"/>
    <s v="technology/space exploration"/>
    <n v="8.8333333333333337E-3"/>
    <n v="17.667000000000002"/>
    <x v="2"/>
    <x v="36"/>
  </r>
  <r>
    <x v="1"/>
    <x v="0"/>
    <s v="USD"/>
    <n v="1454370941"/>
    <n v="1449186941"/>
    <b v="0"/>
    <n v="3"/>
    <b v="0"/>
    <s v="technology/space exploration"/>
    <n v="9.9200000000000004E-4"/>
    <n v="41.332999999999998"/>
    <x v="2"/>
    <x v="36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4E-2"/>
    <n v="307.82400000000001"/>
    <x v="2"/>
    <x v="36"/>
  </r>
  <r>
    <x v="1"/>
    <x v="2"/>
    <s v="AUD"/>
    <n v="1418183325"/>
    <n v="1415591325"/>
    <b v="0"/>
    <n v="11"/>
    <b v="0"/>
    <s v="technology/space exploration"/>
    <n v="8.8500000000000002E-3"/>
    <n v="80.454999999999998"/>
    <x v="2"/>
    <x v="36"/>
  </r>
  <r>
    <x v="1"/>
    <x v="0"/>
    <s v="USD"/>
    <n v="1402632000"/>
    <n v="1399909127"/>
    <b v="0"/>
    <n v="70"/>
    <b v="0"/>
    <s v="technology/space exploration"/>
    <n v="0.1152156862745098"/>
    <n v="83.942999999999998"/>
    <x v="2"/>
    <x v="36"/>
  </r>
  <r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1"/>
    <x v="0"/>
    <s v="USD"/>
    <n v="1455048000"/>
    <n v="1452631647"/>
    <b v="0"/>
    <n v="43"/>
    <b v="0"/>
    <s v="technology/space exploration"/>
    <n v="0.21033333333333334"/>
    <n v="73.372"/>
    <x v="2"/>
    <x v="36"/>
  </r>
  <r>
    <x v="1"/>
    <x v="0"/>
    <s v="USD"/>
    <n v="1489345200"/>
    <n v="1485966688"/>
    <b v="0"/>
    <n v="152"/>
    <b v="0"/>
    <s v="technology/space exploration"/>
    <n v="0.11436666666666667"/>
    <n v="112.86199999999999"/>
    <x v="2"/>
    <x v="36"/>
  </r>
  <r>
    <x v="1"/>
    <x v="0"/>
    <s v="USD"/>
    <n v="1470187800"/>
    <n v="1467325053"/>
    <b v="0"/>
    <n v="59"/>
    <b v="0"/>
    <s v="technology/space exploration"/>
    <n v="0.18737933333333334"/>
    <n v="95.278000000000006"/>
    <x v="2"/>
    <x v="36"/>
  </r>
  <r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1"/>
    <x v="0"/>
    <s v="USD"/>
    <n v="1448388418"/>
    <n v="1443200818"/>
    <b v="0"/>
    <n v="5"/>
    <b v="0"/>
    <s v="technology/space exploration"/>
    <n v="9.5E-4"/>
    <n v="3.8"/>
    <x v="2"/>
    <x v="36"/>
  </r>
  <r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0"/>
    <x v="5"/>
    <s v="CAD"/>
    <n v="1441378800"/>
    <n v="1438873007"/>
    <b v="0"/>
    <n v="56"/>
    <b v="1"/>
    <s v="technology/makerspaces"/>
    <n v="1.0459624999999999"/>
    <n v="373.55799999999999"/>
    <x v="2"/>
    <x v="37"/>
  </r>
  <r>
    <x v="0"/>
    <x v="0"/>
    <s v="USD"/>
    <n v="1449644340"/>
    <n v="1446683797"/>
    <b v="0"/>
    <n v="104"/>
    <b v="1"/>
    <s v="technology/makerspaces"/>
    <n v="1.0342857142857143"/>
    <n v="174.03800000000001"/>
    <x v="2"/>
    <x v="37"/>
  </r>
  <r>
    <x v="0"/>
    <x v="0"/>
    <s v="USD"/>
    <n v="1430774974"/>
    <n v="1426886974"/>
    <b v="0"/>
    <n v="46"/>
    <b v="1"/>
    <s v="technology/makerspaces"/>
    <n v="1.2314285714285715"/>
    <n v="93.695999999999998"/>
    <x v="2"/>
    <x v="37"/>
  </r>
  <r>
    <x v="0"/>
    <x v="0"/>
    <s v="USD"/>
    <n v="1443214800"/>
    <n v="1440008439"/>
    <b v="0"/>
    <n v="206"/>
    <b v="1"/>
    <s v="technology/makerspaces"/>
    <n v="1.592951"/>
    <n v="77.328000000000003"/>
    <x v="2"/>
    <x v="37"/>
  </r>
  <r>
    <x v="0"/>
    <x v="0"/>
    <s v="USD"/>
    <n v="1455142416"/>
    <n v="1452550416"/>
    <b v="0"/>
    <n v="18"/>
    <b v="1"/>
    <s v="technology/makerspaces"/>
    <n v="1.1066666666666667"/>
    <n v="92.221999999999994"/>
    <x v="2"/>
    <x v="37"/>
  </r>
  <r>
    <x v="0"/>
    <x v="5"/>
    <s v="CAD"/>
    <n v="1447079520"/>
    <n v="1443449265"/>
    <b v="0"/>
    <n v="28"/>
    <b v="1"/>
    <s v="technology/makerspaces"/>
    <n v="1.7070000000000001"/>
    <n v="60.963999999999999"/>
    <x v="2"/>
    <x v="37"/>
  </r>
  <r>
    <x v="0"/>
    <x v="0"/>
    <s v="USD"/>
    <n v="1452387096"/>
    <n v="1447203096"/>
    <b v="0"/>
    <n v="11"/>
    <b v="1"/>
    <s v="technology/makerspaces"/>
    <n v="1.25125"/>
    <n v="91"/>
    <x v="2"/>
    <x v="37"/>
  </r>
  <r>
    <x v="2"/>
    <x v="2"/>
    <s v="AUD"/>
    <n v="1406593780"/>
    <n v="1404174580"/>
    <b v="1"/>
    <n v="60"/>
    <b v="0"/>
    <s v="technology/makerspaces"/>
    <n v="6.4158609339642042E-2"/>
    <n v="41.582999999999998"/>
    <x v="2"/>
    <x v="37"/>
  </r>
  <r>
    <x v="2"/>
    <x v="0"/>
    <s v="USD"/>
    <n v="1419017880"/>
    <n v="1416419916"/>
    <b v="1"/>
    <n v="84"/>
    <b v="0"/>
    <s v="technology/makerspaces"/>
    <n v="0.11344"/>
    <n v="33.762"/>
    <x v="2"/>
    <x v="37"/>
  </r>
  <r>
    <x v="2"/>
    <x v="0"/>
    <s v="USD"/>
    <n v="1451282400"/>
    <n v="1449436390"/>
    <b v="1"/>
    <n v="47"/>
    <b v="0"/>
    <s v="technology/makerspaces"/>
    <n v="0.33189999999999997"/>
    <n v="70.617000000000004"/>
    <x v="2"/>
    <x v="37"/>
  </r>
  <r>
    <x v="2"/>
    <x v="0"/>
    <s v="USD"/>
    <n v="1414622700"/>
    <n v="1412081999"/>
    <b v="1"/>
    <n v="66"/>
    <b v="0"/>
    <s v="technology/makerspaces"/>
    <n v="0.27579999999999999"/>
    <n v="167.15199999999999"/>
    <x v="2"/>
    <x v="37"/>
  </r>
  <r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x v="2"/>
    <x v="0"/>
    <s v="USD"/>
    <n v="1415655289"/>
    <n v="1413059689"/>
    <b v="1"/>
    <n v="29"/>
    <b v="0"/>
    <s v="technology/makerspaces"/>
    <n v="7.5880000000000003E-2"/>
    <n v="65.414000000000001"/>
    <x v="2"/>
    <x v="37"/>
  </r>
  <r>
    <x v="2"/>
    <x v="5"/>
    <s v="CAD"/>
    <n v="1463929174"/>
    <n v="1461337174"/>
    <b v="0"/>
    <n v="9"/>
    <b v="0"/>
    <s v="technology/makerspaces"/>
    <n v="0.50380952380952382"/>
    <n v="117.556"/>
    <x v="2"/>
    <x v="37"/>
  </r>
  <r>
    <x v="2"/>
    <x v="0"/>
    <s v="USD"/>
    <n v="1404348143"/>
    <n v="1401756143"/>
    <b v="0"/>
    <n v="27"/>
    <b v="0"/>
    <s v="technology/makerspaces"/>
    <n v="0.17512820512820512"/>
    <n v="126.48099999999999"/>
    <x v="2"/>
    <x v="37"/>
  </r>
  <r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"/>
    <x v="0"/>
    <s v="USD"/>
    <n v="1425081694"/>
    <n v="1422489694"/>
    <b v="0"/>
    <n v="3"/>
    <b v="0"/>
    <s v="technology/makerspaces"/>
    <n v="3.3E-3"/>
    <n v="44"/>
    <x v="2"/>
    <x v="37"/>
  </r>
  <r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"/>
    <x v="0"/>
    <s v="USD"/>
    <n v="1405027750"/>
    <n v="1402867750"/>
    <b v="0"/>
    <n v="2"/>
    <b v="0"/>
    <s v="food/food trucks"/>
    <n v="6.875E-3"/>
    <n v="27.5"/>
    <x v="7"/>
    <x v="19"/>
  </r>
  <r>
    <x v="2"/>
    <x v="0"/>
    <s v="USD"/>
    <n v="1416635940"/>
    <n v="1413838540"/>
    <b v="0"/>
    <n v="20"/>
    <b v="0"/>
    <s v="food/food trucks"/>
    <n v="0.28299999999999997"/>
    <n v="84.9"/>
    <x v="7"/>
    <x v="19"/>
  </r>
  <r>
    <x v="2"/>
    <x v="0"/>
    <s v="USD"/>
    <n v="1425233240"/>
    <n v="1422641240"/>
    <b v="0"/>
    <n v="3"/>
    <b v="0"/>
    <s v="food/food trucks"/>
    <n v="2.3999999999999998E-3"/>
    <n v="12"/>
    <x v="7"/>
    <x v="19"/>
  </r>
  <r>
    <x v="2"/>
    <x v="0"/>
    <s v="USD"/>
    <n v="1407621425"/>
    <n v="1404165425"/>
    <b v="0"/>
    <n v="4"/>
    <b v="0"/>
    <s v="food/food trucks"/>
    <n v="1.1428571428571429E-2"/>
    <n v="200"/>
    <x v="7"/>
    <x v="19"/>
  </r>
  <r>
    <x v="2"/>
    <x v="0"/>
    <s v="USD"/>
    <n v="1430149330"/>
    <n v="1424968930"/>
    <b v="0"/>
    <n v="1"/>
    <b v="0"/>
    <s v="food/food trucks"/>
    <n v="2.0000000000000001E-4"/>
    <n v="10"/>
    <x v="7"/>
    <x v="19"/>
  </r>
  <r>
    <x v="2"/>
    <x v="0"/>
    <s v="USD"/>
    <n v="1412119423"/>
    <n v="1410391423"/>
    <b v="0"/>
    <n v="0"/>
    <b v="0"/>
    <s v="food/food trucks"/>
    <n v="0"/>
    <n v="0"/>
    <x v="7"/>
    <x v="19"/>
  </r>
  <r>
    <x v="2"/>
    <x v="0"/>
    <s v="USD"/>
    <n v="1435591318"/>
    <n v="1432999318"/>
    <b v="0"/>
    <n v="0"/>
    <b v="0"/>
    <s v="food/food trucks"/>
    <n v="0"/>
    <n v="0"/>
    <x v="7"/>
    <x v="19"/>
  </r>
  <r>
    <x v="2"/>
    <x v="0"/>
    <s v="USD"/>
    <n v="1424746800"/>
    <n v="1422067870"/>
    <b v="0"/>
    <n v="14"/>
    <b v="0"/>
    <s v="food/food trucks"/>
    <n v="1.48E-3"/>
    <n v="5.2859999999999996"/>
    <x v="7"/>
    <x v="19"/>
  </r>
  <r>
    <x v="2"/>
    <x v="0"/>
    <s v="USD"/>
    <n v="1469919890"/>
    <n v="1467327890"/>
    <b v="0"/>
    <n v="1"/>
    <b v="0"/>
    <s v="food/food trucks"/>
    <n v="2.8571428571428571E-5"/>
    <n v="1"/>
    <x v="7"/>
    <x v="19"/>
  </r>
  <r>
    <x v="2"/>
    <x v="0"/>
    <s v="USD"/>
    <n v="1433298676"/>
    <n v="1429410676"/>
    <b v="0"/>
    <n v="118"/>
    <b v="0"/>
    <s v="food/food trucks"/>
    <n v="0.107325"/>
    <n v="72.763000000000005"/>
    <x v="7"/>
    <x v="19"/>
  </r>
  <r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"/>
    <x v="0"/>
    <s v="USD"/>
    <n v="1427266860"/>
    <n v="1424678460"/>
    <b v="0"/>
    <n v="1"/>
    <b v="0"/>
    <s v="food/food trucks"/>
    <n v="7.1428571428571426E-3"/>
    <n v="25"/>
    <x v="7"/>
    <x v="19"/>
  </r>
  <r>
    <x v="2"/>
    <x v="0"/>
    <s v="USD"/>
    <n v="1407899966"/>
    <n v="1405307966"/>
    <b v="0"/>
    <n v="3"/>
    <b v="0"/>
    <s v="food/food trucks"/>
    <n v="8.0000000000000002E-3"/>
    <n v="13.333"/>
    <x v="7"/>
    <x v="19"/>
  </r>
  <r>
    <x v="2"/>
    <x v="0"/>
    <s v="USD"/>
    <n v="1411701739"/>
    <n v="1409109739"/>
    <b v="0"/>
    <n v="1"/>
    <b v="0"/>
    <s v="food/food trucks"/>
    <n v="3.3333333333333335E-5"/>
    <n v="1"/>
    <x v="7"/>
    <x v="19"/>
  </r>
  <r>
    <x v="2"/>
    <x v="0"/>
    <s v="USD"/>
    <n v="1428981718"/>
    <n v="1423801318"/>
    <b v="0"/>
    <n v="3"/>
    <b v="0"/>
    <s v="food/food trucks"/>
    <n v="4.7333333333333333E-3"/>
    <n v="23.667000000000002"/>
    <x v="7"/>
    <x v="19"/>
  </r>
  <r>
    <x v="2"/>
    <x v="0"/>
    <s v="USD"/>
    <n v="1419538560"/>
    <n v="1416600960"/>
    <b v="0"/>
    <n v="38"/>
    <b v="0"/>
    <s v="food/food trucks"/>
    <n v="5.6500000000000002E-2"/>
    <n v="89.210999999999999"/>
    <x v="7"/>
    <x v="19"/>
  </r>
  <r>
    <x v="2"/>
    <x v="0"/>
    <s v="USD"/>
    <n v="1438552800"/>
    <n v="1435876423"/>
    <b v="0"/>
    <n v="52"/>
    <b v="0"/>
    <s v="food/food trucks"/>
    <n v="0.26352173913043481"/>
    <n v="116.55800000000001"/>
    <x v="7"/>
    <x v="19"/>
  </r>
  <r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"/>
    <x v="5"/>
    <s v="CAD"/>
    <n v="1407533463"/>
    <n v="1404941463"/>
    <b v="0"/>
    <n v="0"/>
    <b v="0"/>
    <s v="food/food trucks"/>
    <n v="0"/>
    <n v="0"/>
    <x v="7"/>
    <x v="19"/>
  </r>
  <r>
    <x v="2"/>
    <x v="0"/>
    <s v="USD"/>
    <n v="1411073972"/>
    <n v="1408481972"/>
    <b v="0"/>
    <n v="4"/>
    <b v="0"/>
    <s v="food/food trucks"/>
    <n v="7.0007000700070005E-3"/>
    <n v="17.5"/>
    <x v="7"/>
    <x v="19"/>
  </r>
  <r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x v="3"/>
    <x v="0"/>
    <s v="USD"/>
    <n v="1491416077"/>
    <n v="1488827677"/>
    <b v="1"/>
    <n v="26"/>
    <b v="0"/>
    <s v="theater/spaces"/>
    <n v="0.34410000000000002"/>
    <n v="132.346"/>
    <x v="1"/>
    <x v="38"/>
  </r>
  <r>
    <x v="3"/>
    <x v="14"/>
    <s v="MXN"/>
    <n v="1490196830"/>
    <n v="1485016430"/>
    <b v="0"/>
    <n v="45"/>
    <b v="0"/>
    <s v="theater/spaces"/>
    <n v="1.0375000000000001"/>
    <n v="922.22199999999998"/>
    <x v="1"/>
    <x v="38"/>
  </r>
  <r>
    <x v="3"/>
    <x v="0"/>
    <s v="USD"/>
    <n v="1491421314"/>
    <n v="1487709714"/>
    <b v="0"/>
    <n v="7"/>
    <b v="0"/>
    <s v="theater/spaces"/>
    <n v="6.0263157894736845E-2"/>
    <n v="163.571"/>
    <x v="1"/>
    <x v="38"/>
  </r>
  <r>
    <x v="3"/>
    <x v="0"/>
    <s v="USD"/>
    <n v="1490389158"/>
    <n v="1486504758"/>
    <b v="0"/>
    <n v="8"/>
    <b v="0"/>
    <s v="theater/spaces"/>
    <n v="0.10539393939393939"/>
    <n v="217.375"/>
    <x v="1"/>
    <x v="38"/>
  </r>
  <r>
    <x v="0"/>
    <x v="0"/>
    <s v="USD"/>
    <n v="1413442740"/>
    <n v="1410937483"/>
    <b v="1"/>
    <n v="263"/>
    <b v="1"/>
    <s v="theater/spaces"/>
    <n v="1.1229714285714285"/>
    <n v="149.44499999999999"/>
    <x v="1"/>
    <x v="38"/>
  </r>
  <r>
    <x v="0"/>
    <x v="0"/>
    <s v="USD"/>
    <n v="1369637940"/>
    <n v="1367088443"/>
    <b v="1"/>
    <n v="394"/>
    <b v="1"/>
    <s v="theater/spaces"/>
    <n v="3.50844625"/>
    <n v="71.236999999999995"/>
    <x v="1"/>
    <x v="38"/>
  </r>
  <r>
    <x v="0"/>
    <x v="1"/>
    <s v="GBP"/>
    <n v="1469119526"/>
    <n v="1463935526"/>
    <b v="1"/>
    <n v="1049"/>
    <b v="1"/>
    <s v="theater/spaces"/>
    <n v="2.3321535"/>
    <n v="44.463999999999999"/>
    <x v="1"/>
    <x v="38"/>
  </r>
  <r>
    <x v="0"/>
    <x v="0"/>
    <s v="USD"/>
    <n v="1475553540"/>
    <n v="1472528141"/>
    <b v="1"/>
    <n v="308"/>
    <b v="1"/>
    <s v="theater/spaces"/>
    <n v="1.01606"/>
    <n v="164.94499999999999"/>
    <x v="1"/>
    <x v="38"/>
  </r>
  <r>
    <x v="0"/>
    <x v="0"/>
    <s v="USD"/>
    <n v="1407549600"/>
    <n v="1404797428"/>
    <b v="1"/>
    <n v="1088"/>
    <b v="1"/>
    <s v="theater/spaces"/>
    <n v="1.5390035000000002"/>
    <n v="84.872"/>
    <x v="1"/>
    <x v="38"/>
  </r>
  <r>
    <x v="0"/>
    <x v="1"/>
    <s v="GBP"/>
    <n v="1403301660"/>
    <n v="1400694790"/>
    <b v="1"/>
    <n v="73"/>
    <b v="1"/>
    <s v="theater/spaces"/>
    <n v="1.007161125319693"/>
    <n v="53.945"/>
    <x v="1"/>
    <x v="38"/>
  </r>
  <r>
    <x v="0"/>
    <x v="0"/>
    <s v="USD"/>
    <n v="1373738400"/>
    <n v="1370568560"/>
    <b v="1"/>
    <n v="143"/>
    <b v="1"/>
    <s v="theater/spaces"/>
    <n v="1.3138181818181818"/>
    <n v="50.530999999999999"/>
    <x v="1"/>
    <x v="38"/>
  </r>
  <r>
    <x v="0"/>
    <x v="0"/>
    <s v="USD"/>
    <n v="1450971684"/>
    <n v="1447515684"/>
    <b v="1"/>
    <n v="1420"/>
    <b v="1"/>
    <s v="theater/spaces"/>
    <n v="1.0224133333333334"/>
    <n v="108.001"/>
    <x v="1"/>
    <x v="38"/>
  </r>
  <r>
    <x v="0"/>
    <x v="0"/>
    <s v="USD"/>
    <n v="1476486000"/>
    <n v="1474040596"/>
    <b v="1"/>
    <n v="305"/>
    <b v="1"/>
    <s v="theater/spaces"/>
    <n v="1.1635599999999999"/>
    <n v="95.373999999999995"/>
    <x v="1"/>
    <x v="38"/>
  </r>
  <r>
    <x v="0"/>
    <x v="0"/>
    <s v="USD"/>
    <n v="1456047228"/>
    <n v="1453109628"/>
    <b v="1"/>
    <n v="551"/>
    <b v="1"/>
    <s v="theater/spaces"/>
    <n v="2.6462241666666664"/>
    <n v="57.631"/>
    <x v="1"/>
    <x v="38"/>
  </r>
  <r>
    <x v="0"/>
    <x v="12"/>
    <s v="EUR"/>
    <n v="1444291193"/>
    <n v="1441699193"/>
    <b v="1"/>
    <n v="187"/>
    <b v="1"/>
    <s v="theater/spaces"/>
    <n v="1.1998010000000001"/>
    <n v="64.16"/>
    <x v="1"/>
    <x v="38"/>
  </r>
  <r>
    <x v="0"/>
    <x v="0"/>
    <s v="USD"/>
    <n v="1417906649"/>
    <n v="1414015049"/>
    <b v="1"/>
    <n v="325"/>
    <b v="1"/>
    <s v="theater/spaces"/>
    <n v="1.2010400000000001"/>
    <n v="92.388000000000005"/>
    <x v="1"/>
    <x v="38"/>
  </r>
  <r>
    <x v="0"/>
    <x v="0"/>
    <s v="USD"/>
    <n v="1462316400"/>
    <n v="1459865945"/>
    <b v="1"/>
    <n v="148"/>
    <b v="1"/>
    <s v="theater/spaces"/>
    <n v="1.0358333333333334"/>
    <n v="125.98"/>
    <x v="1"/>
    <x v="38"/>
  </r>
  <r>
    <x v="0"/>
    <x v="0"/>
    <s v="USD"/>
    <n v="1460936694"/>
    <n v="1455756294"/>
    <b v="0"/>
    <n v="69"/>
    <b v="1"/>
    <s v="theater/spaces"/>
    <n v="1.0883333333333334"/>
    <n v="94.638000000000005"/>
    <x v="1"/>
    <x v="38"/>
  </r>
  <r>
    <x v="0"/>
    <x v="0"/>
    <s v="USD"/>
    <n v="1478866253"/>
    <n v="1476270653"/>
    <b v="0"/>
    <n v="173"/>
    <b v="1"/>
    <s v="theater/spaces"/>
    <n v="1.1812400000000001"/>
    <n v="170.69900000000001"/>
    <x v="1"/>
    <x v="38"/>
  </r>
  <r>
    <x v="0"/>
    <x v="1"/>
    <s v="GBP"/>
    <n v="1378494000"/>
    <n v="1375880598"/>
    <b v="0"/>
    <n v="269"/>
    <b v="1"/>
    <s v="technology/hardware"/>
    <n v="14.62"/>
    <n v="40.762"/>
    <x v="2"/>
    <x v="30"/>
  </r>
  <r>
    <x v="0"/>
    <x v="0"/>
    <s v="USD"/>
    <n v="1485722053"/>
    <n v="1480538053"/>
    <b v="0"/>
    <n v="185"/>
    <b v="1"/>
    <s v="technology/hardware"/>
    <n v="2.5253999999999999"/>
    <n v="68.254000000000005"/>
    <x v="2"/>
    <x v="30"/>
  </r>
  <r>
    <x v="0"/>
    <x v="0"/>
    <s v="USD"/>
    <n v="1420060088"/>
    <n v="1414872488"/>
    <b v="0"/>
    <n v="176"/>
    <b v="1"/>
    <s v="technology/hardware"/>
    <n v="1.4005000000000001"/>
    <n v="95.489000000000004"/>
    <x v="2"/>
    <x v="30"/>
  </r>
  <r>
    <x v="0"/>
    <x v="1"/>
    <s v="GBP"/>
    <n v="1439625059"/>
    <n v="1436860259"/>
    <b v="0"/>
    <n v="1019"/>
    <b v="1"/>
    <s v="technology/hardware"/>
    <n v="2.9687520259319289"/>
    <n v="7.19"/>
    <x v="2"/>
    <x v="30"/>
  </r>
  <r>
    <x v="0"/>
    <x v="5"/>
    <s v="CAD"/>
    <n v="1488390735"/>
    <n v="1484070735"/>
    <b v="0"/>
    <n v="113"/>
    <b v="1"/>
    <s v="technology/hardware"/>
    <n v="1.445425"/>
    <n v="511.65499999999997"/>
    <x v="2"/>
    <x v="30"/>
  </r>
  <r>
    <x v="0"/>
    <x v="0"/>
    <s v="USD"/>
    <n v="1461333311"/>
    <n v="1458741311"/>
    <b v="0"/>
    <n v="404"/>
    <b v="1"/>
    <s v="technology/hardware"/>
    <n v="1.05745"/>
    <n v="261.745"/>
    <x v="2"/>
    <x v="30"/>
  </r>
  <r>
    <x v="0"/>
    <x v="0"/>
    <s v="USD"/>
    <n v="1438964063"/>
    <n v="1436804063"/>
    <b v="0"/>
    <n v="707"/>
    <b v="1"/>
    <s v="technology/hardware"/>
    <n v="4.9321000000000002"/>
    <n v="69.760999999999996"/>
    <x v="2"/>
    <x v="30"/>
  </r>
  <r>
    <x v="0"/>
    <x v="0"/>
    <s v="USD"/>
    <n v="1451485434"/>
    <n v="1448461434"/>
    <b v="0"/>
    <n v="392"/>
    <b v="1"/>
    <s v="technology/hardware"/>
    <n v="2.0182666666666669"/>
    <n v="77.23"/>
    <x v="2"/>
    <x v="30"/>
  </r>
  <r>
    <x v="0"/>
    <x v="0"/>
    <s v="USD"/>
    <n v="1430459197"/>
    <n v="1427867197"/>
    <b v="0"/>
    <n v="23"/>
    <b v="1"/>
    <s v="technology/hardware"/>
    <n v="1.0444"/>
    <n v="340.565"/>
    <x v="2"/>
    <x v="30"/>
  </r>
  <r>
    <x v="0"/>
    <x v="0"/>
    <s v="USD"/>
    <n v="1366635575"/>
    <n v="1363611575"/>
    <b v="0"/>
    <n v="682"/>
    <b v="1"/>
    <s v="technology/hardware"/>
    <n v="1.7029262962962963"/>
    <n v="67.418000000000006"/>
    <x v="2"/>
    <x v="30"/>
  </r>
  <r>
    <x v="0"/>
    <x v="0"/>
    <s v="USD"/>
    <n v="1413604800"/>
    <n v="1408624622"/>
    <b v="0"/>
    <n v="37"/>
    <b v="1"/>
    <s v="technology/hardware"/>
    <n v="1.0430333333333333"/>
    <n v="845.70299999999997"/>
    <x v="2"/>
    <x v="30"/>
  </r>
  <r>
    <x v="0"/>
    <x v="0"/>
    <s v="USD"/>
    <n v="1369699200"/>
    <n v="1366917828"/>
    <b v="0"/>
    <n v="146"/>
    <b v="1"/>
    <s v="technology/hardware"/>
    <n v="1.1825000000000001"/>
    <n v="97.191999999999993"/>
    <x v="2"/>
    <x v="30"/>
  </r>
  <r>
    <x v="0"/>
    <x v="0"/>
    <s v="USD"/>
    <n v="1428643974"/>
    <n v="1423463574"/>
    <b v="0"/>
    <n v="119"/>
    <b v="1"/>
    <s v="technology/hardware"/>
    <n v="1.07538"/>
    <n v="451.84"/>
    <x v="2"/>
    <x v="30"/>
  </r>
  <r>
    <x v="0"/>
    <x v="0"/>
    <s v="USD"/>
    <n v="1476395940"/>
    <n v="1473782592"/>
    <b v="0"/>
    <n v="163"/>
    <b v="1"/>
    <s v="technology/hardware"/>
    <n v="22603"/>
    <n v="138.66900000000001"/>
    <x v="2"/>
    <x v="30"/>
  </r>
  <r>
    <x v="0"/>
    <x v="1"/>
    <s v="GBP"/>
    <n v="1363204800"/>
    <n v="1360551250"/>
    <b v="0"/>
    <n v="339"/>
    <b v="1"/>
    <s v="technology/hardware"/>
    <n v="9.7813466666666677"/>
    <n v="21.64"/>
    <x v="2"/>
    <x v="30"/>
  </r>
  <r>
    <x v="0"/>
    <x v="5"/>
    <s v="CAD"/>
    <n v="1398268773"/>
    <n v="1395676773"/>
    <b v="0"/>
    <n v="58"/>
    <b v="1"/>
    <s v="technology/hardware"/>
    <n v="1.2290000000000001"/>
    <n v="169.517"/>
    <x v="2"/>
    <x v="30"/>
  </r>
  <r>
    <x v="0"/>
    <x v="0"/>
    <s v="USD"/>
    <n v="1389812400"/>
    <n v="1386108087"/>
    <b v="0"/>
    <n v="456"/>
    <b v="1"/>
    <s v="technology/hardware"/>
    <n v="2.4606080000000001"/>
    <n v="161.88200000000001"/>
    <x v="2"/>
    <x v="30"/>
  </r>
  <r>
    <x v="0"/>
    <x v="0"/>
    <s v="USD"/>
    <n v="1478402804"/>
    <n v="1473218804"/>
    <b v="0"/>
    <n v="15"/>
    <b v="1"/>
    <s v="technology/hardware"/>
    <n v="1.4794"/>
    <n v="493.13299999999998"/>
    <x v="2"/>
    <x v="30"/>
  </r>
  <r>
    <x v="0"/>
    <x v="1"/>
    <s v="GBP"/>
    <n v="1399324717"/>
    <n v="1395436717"/>
    <b v="0"/>
    <n v="191"/>
    <b v="1"/>
    <s v="technology/hardware"/>
    <n v="3.8409090909090908"/>
    <n v="22.12"/>
    <x v="2"/>
    <x v="30"/>
  </r>
  <r>
    <x v="0"/>
    <x v="0"/>
    <s v="USD"/>
    <n v="1426117552"/>
    <n v="1423529152"/>
    <b v="0"/>
    <n v="17"/>
    <b v="1"/>
    <s v="technology/hardware"/>
    <n v="1.0333333333333334"/>
    <n v="18.234999999999999"/>
    <x v="2"/>
    <x v="30"/>
  </r>
  <r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"/>
    <x v="0"/>
    <s v="USD"/>
    <n v="1337102187"/>
    <n v="1335892587"/>
    <b v="0"/>
    <n v="18"/>
    <b v="0"/>
    <s v="publishing/children's books"/>
    <n v="0.29239999999999999"/>
    <n v="40.610999999999997"/>
    <x v="3"/>
    <x v="39"/>
  </r>
  <r>
    <x v="2"/>
    <x v="0"/>
    <s v="USD"/>
    <n v="1476863607"/>
    <n v="1474271607"/>
    <b v="0"/>
    <n v="0"/>
    <b v="0"/>
    <s v="publishing/children's books"/>
    <n v="0"/>
    <n v="0"/>
    <x v="3"/>
    <x v="39"/>
  </r>
  <r>
    <x v="2"/>
    <x v="0"/>
    <s v="USD"/>
    <n v="1330478998"/>
    <n v="1327886998"/>
    <b v="0"/>
    <n v="22"/>
    <b v="0"/>
    <s v="publishing/children's books"/>
    <n v="5.2187499999999998E-2"/>
    <n v="37.954999999999998"/>
    <x v="3"/>
    <x v="39"/>
  </r>
  <r>
    <x v="2"/>
    <x v="0"/>
    <s v="USD"/>
    <n v="1342309368"/>
    <n v="1337125368"/>
    <b v="0"/>
    <n v="49"/>
    <b v="0"/>
    <s v="publishing/children's books"/>
    <n v="0.21887499999999999"/>
    <n v="35.734999999999999"/>
    <x v="3"/>
    <x v="39"/>
  </r>
  <r>
    <x v="2"/>
    <x v="0"/>
    <s v="USD"/>
    <n v="1409337911"/>
    <n v="1406745911"/>
    <b v="0"/>
    <n v="19"/>
    <b v="0"/>
    <s v="publishing/children's books"/>
    <n v="0.26700000000000002"/>
    <n v="42.158000000000001"/>
    <x v="3"/>
    <x v="39"/>
  </r>
  <r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"/>
    <x v="0"/>
    <s v="USD"/>
    <n v="1472835802"/>
    <n v="1470243802"/>
    <b v="0"/>
    <n v="4"/>
    <b v="0"/>
    <s v="publishing/children's books"/>
    <n v="1.06E-2"/>
    <n v="13.25"/>
    <x v="3"/>
    <x v="39"/>
  </r>
  <r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"/>
    <x v="0"/>
    <s v="USD"/>
    <n v="1341086400"/>
    <n v="1340055345"/>
    <b v="0"/>
    <n v="0"/>
    <b v="0"/>
    <s v="publishing/children's books"/>
    <n v="0"/>
    <n v="0"/>
    <x v="3"/>
    <x v="39"/>
  </r>
  <r>
    <x v="2"/>
    <x v="0"/>
    <s v="USD"/>
    <n v="1403039842"/>
    <n v="1397855842"/>
    <b v="0"/>
    <n v="0"/>
    <b v="0"/>
    <s v="publishing/children's books"/>
    <n v="0"/>
    <n v="0"/>
    <x v="3"/>
    <x v="39"/>
  </r>
  <r>
    <x v="2"/>
    <x v="0"/>
    <s v="USD"/>
    <n v="1324232504"/>
    <n v="1320776504"/>
    <b v="0"/>
    <n v="14"/>
    <b v="0"/>
    <s v="publishing/children's books"/>
    <n v="0.11458333333333333"/>
    <n v="39.286000000000001"/>
    <x v="3"/>
    <x v="39"/>
  </r>
  <r>
    <x v="2"/>
    <x v="0"/>
    <s v="USD"/>
    <n v="1346017023"/>
    <n v="1343425023"/>
    <b v="0"/>
    <n v="8"/>
    <b v="0"/>
    <s v="publishing/children's books"/>
    <n v="0.19"/>
    <n v="47.5"/>
    <x v="3"/>
    <x v="39"/>
  </r>
  <r>
    <x v="2"/>
    <x v="0"/>
    <s v="USD"/>
    <n v="1410448551"/>
    <n v="1407856551"/>
    <b v="0"/>
    <n v="0"/>
    <b v="0"/>
    <s v="publishing/children's books"/>
    <n v="0"/>
    <n v="0"/>
    <x v="3"/>
    <x v="39"/>
  </r>
  <r>
    <x v="2"/>
    <x v="17"/>
    <s v="EUR"/>
    <n v="1428519527"/>
    <n v="1425927527"/>
    <b v="0"/>
    <n v="15"/>
    <b v="0"/>
    <s v="publishing/children's books"/>
    <n v="0.52"/>
    <n v="17.332999999999998"/>
    <x v="3"/>
    <x v="39"/>
  </r>
  <r>
    <x v="2"/>
    <x v="0"/>
    <s v="USD"/>
    <n v="1389476201"/>
    <n v="1386884201"/>
    <b v="0"/>
    <n v="33"/>
    <b v="0"/>
    <s v="publishing/children's books"/>
    <n v="0.1048"/>
    <n v="31.757999999999999"/>
    <x v="3"/>
    <x v="39"/>
  </r>
  <r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"/>
    <x v="2"/>
    <s v="AUD"/>
    <n v="1468658866"/>
    <n v="1464943666"/>
    <b v="0"/>
    <n v="2"/>
    <b v="0"/>
    <s v="publishing/children's books"/>
    <n v="0.105"/>
    <n v="52.5"/>
    <x v="3"/>
    <x v="39"/>
  </r>
  <r>
    <x v="2"/>
    <x v="1"/>
    <s v="GBP"/>
    <n v="1371726258"/>
    <n v="1369134258"/>
    <b v="0"/>
    <n v="0"/>
    <b v="0"/>
    <s v="publishing/children's books"/>
    <n v="0"/>
    <n v="0"/>
    <x v="3"/>
    <x v="39"/>
  </r>
  <r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"/>
    <x v="0"/>
    <s v="USD"/>
    <n v="1338404400"/>
    <n v="1335855631"/>
    <b v="0"/>
    <n v="4"/>
    <b v="0"/>
    <s v="publishing/children's books"/>
    <n v="1.125E-2"/>
    <n v="11.25"/>
    <x v="3"/>
    <x v="39"/>
  </r>
  <r>
    <x v="2"/>
    <x v="0"/>
    <s v="USD"/>
    <n v="1351432428"/>
    <n v="1350050028"/>
    <b v="0"/>
    <n v="0"/>
    <b v="0"/>
    <s v="publishing/children's books"/>
    <n v="0"/>
    <n v="0"/>
    <x v="3"/>
    <x v="39"/>
  </r>
  <r>
    <x v="2"/>
    <x v="0"/>
    <s v="USD"/>
    <n v="1313078518"/>
    <n v="1310486518"/>
    <b v="0"/>
    <n v="4"/>
    <b v="0"/>
    <s v="publishing/children's books"/>
    <n v="0.02"/>
    <n v="25"/>
    <x v="3"/>
    <x v="39"/>
  </r>
  <r>
    <x v="2"/>
    <x v="5"/>
    <s v="CAD"/>
    <n v="1439766050"/>
    <n v="1434582050"/>
    <b v="0"/>
    <n v="3"/>
    <b v="0"/>
    <s v="publishing/children's books"/>
    <n v="8.5000000000000006E-3"/>
    <n v="11.333"/>
    <x v="3"/>
    <x v="39"/>
  </r>
  <r>
    <x v="2"/>
    <x v="0"/>
    <s v="USD"/>
    <n v="1333028723"/>
    <n v="1330440323"/>
    <b v="0"/>
    <n v="34"/>
    <b v="0"/>
    <s v="publishing/children's books"/>
    <n v="0.14314285714285716"/>
    <n v="29.471"/>
    <x v="3"/>
    <x v="39"/>
  </r>
  <r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"/>
    <x v="0"/>
    <s v="USD"/>
    <n v="1395158130"/>
    <n v="1392569730"/>
    <b v="0"/>
    <n v="33"/>
    <b v="0"/>
    <s v="publishing/children's books"/>
    <n v="0.1041125"/>
    <n v="63.097999999999999"/>
    <x v="3"/>
    <x v="39"/>
  </r>
  <r>
    <x v="2"/>
    <x v="0"/>
    <s v="USD"/>
    <n v="1359738000"/>
    <n v="1355489140"/>
    <b v="0"/>
    <n v="0"/>
    <b v="0"/>
    <s v="publishing/children's books"/>
    <n v="0"/>
    <n v="0"/>
    <x v="3"/>
    <x v="39"/>
  </r>
  <r>
    <x v="2"/>
    <x v="0"/>
    <s v="USD"/>
    <n v="1381006294"/>
    <n v="1379710294"/>
    <b v="0"/>
    <n v="0"/>
    <b v="0"/>
    <s v="publishing/children's books"/>
    <n v="0"/>
    <n v="0"/>
    <x v="3"/>
    <x v="39"/>
  </r>
  <r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"/>
    <x v="0"/>
    <s v="USD"/>
    <n v="1362711728"/>
    <n v="1360119728"/>
    <b v="0"/>
    <n v="13"/>
    <b v="0"/>
    <s v="publishing/children's books"/>
    <n v="0.14249999999999999"/>
    <n v="43.845999999999997"/>
    <x v="3"/>
    <x v="39"/>
  </r>
  <r>
    <x v="2"/>
    <x v="0"/>
    <s v="USD"/>
    <n v="1323994754"/>
    <n v="1321402754"/>
    <b v="0"/>
    <n v="2"/>
    <b v="0"/>
    <s v="publishing/children's books"/>
    <n v="0.03"/>
    <n v="75"/>
    <x v="3"/>
    <x v="39"/>
  </r>
  <r>
    <x v="2"/>
    <x v="0"/>
    <s v="USD"/>
    <n v="1434092876"/>
    <n v="1431414476"/>
    <b v="0"/>
    <n v="36"/>
    <b v="0"/>
    <s v="publishing/children's books"/>
    <n v="7.8809523809523815E-2"/>
    <n v="45.972000000000001"/>
    <x v="3"/>
    <x v="39"/>
  </r>
  <r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"/>
    <x v="0"/>
    <s v="USD"/>
    <n v="1409009306"/>
    <n v="1406417306"/>
    <b v="0"/>
    <n v="15"/>
    <b v="0"/>
    <s v="publishing/children's books"/>
    <n v="0.25545454545454543"/>
    <n v="93.667000000000002"/>
    <x v="3"/>
    <x v="39"/>
  </r>
  <r>
    <x v="2"/>
    <x v="0"/>
    <s v="USD"/>
    <n v="1448204621"/>
    <n v="1445609021"/>
    <b v="0"/>
    <n v="1"/>
    <b v="0"/>
    <s v="publishing/children's books"/>
    <n v="2.12E-2"/>
    <n v="53"/>
    <x v="3"/>
    <x v="39"/>
  </r>
  <r>
    <x v="2"/>
    <x v="13"/>
    <s v="EUR"/>
    <n v="1489142688"/>
    <n v="1486550688"/>
    <b v="0"/>
    <n v="0"/>
    <b v="0"/>
    <s v="publishing/children's books"/>
    <n v="0"/>
    <n v="0"/>
    <x v="3"/>
    <x v="39"/>
  </r>
  <r>
    <x v="0"/>
    <x v="0"/>
    <s v="USD"/>
    <n v="1423724400"/>
    <n v="1421274954"/>
    <b v="0"/>
    <n v="28"/>
    <b v="1"/>
    <s v="theater/plays"/>
    <n v="1.0528"/>
    <n v="47"/>
    <x v="1"/>
    <x v="6"/>
  </r>
  <r>
    <x v="0"/>
    <x v="0"/>
    <s v="USD"/>
    <n v="1424149140"/>
    <n v="1421964718"/>
    <b v="0"/>
    <n v="18"/>
    <b v="1"/>
    <s v="theater/plays"/>
    <n v="1.2"/>
    <n v="66.667000000000002"/>
    <x v="1"/>
    <x v="6"/>
  </r>
  <r>
    <x v="0"/>
    <x v="1"/>
    <s v="GBP"/>
    <n v="1429793446"/>
    <n v="1428583846"/>
    <b v="0"/>
    <n v="61"/>
    <b v="1"/>
    <s v="theater/plays"/>
    <n v="1.145"/>
    <n v="18.77"/>
    <x v="1"/>
    <x v="6"/>
  </r>
  <r>
    <x v="0"/>
    <x v="0"/>
    <s v="USD"/>
    <n v="1414608843"/>
    <n v="1412794443"/>
    <b v="0"/>
    <n v="108"/>
    <b v="1"/>
    <s v="theater/plays"/>
    <n v="1.19"/>
    <n v="66.111000000000004"/>
    <x v="1"/>
    <x v="6"/>
  </r>
  <r>
    <x v="0"/>
    <x v="0"/>
    <s v="USD"/>
    <n v="1470430800"/>
    <n v="1467865967"/>
    <b v="0"/>
    <n v="142"/>
    <b v="1"/>
    <s v="theater/plays"/>
    <n v="1.0468"/>
    <n v="36.859000000000002"/>
    <x v="1"/>
    <x v="6"/>
  </r>
  <r>
    <x v="0"/>
    <x v="1"/>
    <s v="GBP"/>
    <n v="1404913180"/>
    <n v="1403703580"/>
    <b v="0"/>
    <n v="74"/>
    <b v="1"/>
    <s v="theater/plays"/>
    <n v="1.1783999999999999"/>
    <n v="39.811"/>
    <x v="1"/>
    <x v="6"/>
  </r>
  <r>
    <x v="0"/>
    <x v="0"/>
    <s v="USD"/>
    <n v="1405658752"/>
    <n v="1403066752"/>
    <b v="0"/>
    <n v="38"/>
    <b v="1"/>
    <s v="theater/plays"/>
    <n v="1.1970000000000001"/>
    <n v="31.5"/>
    <x v="1"/>
    <x v="6"/>
  </r>
  <r>
    <x v="0"/>
    <x v="0"/>
    <s v="USD"/>
    <n v="1469811043"/>
    <n v="1467219043"/>
    <b v="0"/>
    <n v="20"/>
    <b v="1"/>
    <s v="theater/plays"/>
    <n v="1.0249999999999999"/>
    <n v="102.5"/>
    <x v="1"/>
    <x v="6"/>
  </r>
  <r>
    <x v="0"/>
    <x v="0"/>
    <s v="USD"/>
    <n v="1426132800"/>
    <n v="1424477934"/>
    <b v="0"/>
    <n v="24"/>
    <b v="1"/>
    <s v="theater/plays"/>
    <n v="1.0116666666666667"/>
    <n v="126.458"/>
    <x v="1"/>
    <x v="6"/>
  </r>
  <r>
    <x v="0"/>
    <x v="0"/>
    <s v="USD"/>
    <n v="1423693903"/>
    <n v="1421101903"/>
    <b v="0"/>
    <n v="66"/>
    <b v="1"/>
    <s v="theater/plays"/>
    <n v="1.0533333333333332"/>
    <n v="47.878999999999998"/>
    <x v="1"/>
    <x v="6"/>
  </r>
  <r>
    <x v="0"/>
    <x v="0"/>
    <s v="USD"/>
    <n v="1473393600"/>
    <n v="1470778559"/>
    <b v="0"/>
    <n v="28"/>
    <b v="1"/>
    <s v="theater/plays"/>
    <n v="1.0249999999999999"/>
    <n v="73.213999999999999"/>
    <x v="1"/>
    <x v="6"/>
  </r>
  <r>
    <x v="0"/>
    <x v="0"/>
    <s v="USD"/>
    <n v="1439357559"/>
    <n v="1435469559"/>
    <b v="0"/>
    <n v="24"/>
    <b v="1"/>
    <s v="theater/plays"/>
    <n v="1.0760000000000001"/>
    <n v="89.667000000000002"/>
    <x v="1"/>
    <x v="6"/>
  </r>
  <r>
    <x v="0"/>
    <x v="2"/>
    <s v="AUD"/>
    <n v="1437473005"/>
    <n v="1434881005"/>
    <b v="0"/>
    <n v="73"/>
    <b v="1"/>
    <s v="theater/plays"/>
    <n v="1.105675"/>
    <n v="151.46199999999999"/>
    <x v="1"/>
    <x v="6"/>
  </r>
  <r>
    <x v="0"/>
    <x v="1"/>
    <s v="GBP"/>
    <n v="1457031600"/>
    <n v="1455640559"/>
    <b v="0"/>
    <n v="3"/>
    <b v="1"/>
    <s v="theater/plays"/>
    <n v="1.5"/>
    <n v="25"/>
    <x v="1"/>
    <x v="6"/>
  </r>
  <r>
    <x v="0"/>
    <x v="0"/>
    <s v="USD"/>
    <n v="1402095600"/>
    <n v="1400675841"/>
    <b v="0"/>
    <n v="20"/>
    <b v="1"/>
    <s v="theater/plays"/>
    <n v="1.0428571428571429"/>
    <n v="36.5"/>
    <x v="1"/>
    <x v="6"/>
  </r>
  <r>
    <x v="0"/>
    <x v="1"/>
    <s v="GBP"/>
    <n v="1404564028"/>
    <n v="1401972028"/>
    <b v="0"/>
    <n v="21"/>
    <b v="1"/>
    <s v="theater/plays"/>
    <n v="1.155"/>
    <n v="44"/>
    <x v="1"/>
    <x v="6"/>
  </r>
  <r>
    <x v="0"/>
    <x v="1"/>
    <s v="GBP"/>
    <n v="1404858840"/>
    <n v="1402266840"/>
    <b v="0"/>
    <n v="94"/>
    <b v="1"/>
    <s v="theater/plays"/>
    <n v="1.02645125"/>
    <n v="87.358000000000004"/>
    <x v="1"/>
    <x v="6"/>
  </r>
  <r>
    <x v="0"/>
    <x v="1"/>
    <s v="GBP"/>
    <n v="1438358400"/>
    <n v="1437063121"/>
    <b v="0"/>
    <n v="139"/>
    <b v="1"/>
    <s v="theater/plays"/>
    <n v="1.014"/>
    <n v="36.475000000000001"/>
    <x v="1"/>
    <x v="6"/>
  </r>
  <r>
    <x v="0"/>
    <x v="1"/>
    <s v="GBP"/>
    <n v="1466179200"/>
    <n v="1463466070"/>
    <b v="0"/>
    <n v="130"/>
    <b v="1"/>
    <s v="theater/plays"/>
    <n v="1.1663479999999999"/>
    <n v="44.86"/>
    <x v="1"/>
    <x v="6"/>
  </r>
  <r>
    <x v="0"/>
    <x v="1"/>
    <s v="GBP"/>
    <n v="1420377366"/>
    <n v="1415193366"/>
    <b v="0"/>
    <n v="31"/>
    <b v="1"/>
    <s v="theater/plays"/>
    <n v="1.33"/>
    <n v="42.902999999999999"/>
    <x v="1"/>
    <x v="6"/>
  </r>
  <r>
    <x v="0"/>
    <x v="2"/>
    <s v="AUD"/>
    <n v="1412938800"/>
    <n v="1411019409"/>
    <b v="0"/>
    <n v="13"/>
    <b v="1"/>
    <s v="theater/plays"/>
    <n v="1.3320000000000001"/>
    <n v="51.231000000000002"/>
    <x v="1"/>
    <x v="6"/>
  </r>
  <r>
    <x v="0"/>
    <x v="1"/>
    <s v="GBP"/>
    <n v="1438875107"/>
    <n v="1436283107"/>
    <b v="0"/>
    <n v="90"/>
    <b v="1"/>
    <s v="theater/plays"/>
    <n v="1.0183333333333333"/>
    <n v="33.944000000000003"/>
    <x v="1"/>
    <x v="6"/>
  </r>
  <r>
    <x v="0"/>
    <x v="0"/>
    <s v="USD"/>
    <n v="1437004800"/>
    <n v="1433295276"/>
    <b v="0"/>
    <n v="141"/>
    <b v="1"/>
    <s v="theater/plays"/>
    <n v="1.2795000000000001"/>
    <n v="90.745000000000005"/>
    <x v="1"/>
    <x v="6"/>
  </r>
  <r>
    <x v="0"/>
    <x v="1"/>
    <s v="GBP"/>
    <n v="1411987990"/>
    <n v="1409395990"/>
    <b v="0"/>
    <n v="23"/>
    <b v="1"/>
    <s v="theater/plays"/>
    <n v="1.1499999999999999"/>
    <n v="50"/>
    <x v="1"/>
    <x v="6"/>
  </r>
  <r>
    <x v="0"/>
    <x v="1"/>
    <s v="GBP"/>
    <n v="1440245273"/>
    <n v="1438085273"/>
    <b v="0"/>
    <n v="18"/>
    <b v="1"/>
    <s v="theater/plays"/>
    <n v="1.1000000000000001"/>
    <n v="24.443999999999999"/>
    <x v="1"/>
    <x v="6"/>
  </r>
  <r>
    <x v="0"/>
    <x v="1"/>
    <s v="GBP"/>
    <n v="1438772400"/>
    <n v="1435645490"/>
    <b v="0"/>
    <n v="76"/>
    <b v="1"/>
    <s v="theater/plays"/>
    <n v="1.121"/>
    <n v="44.25"/>
    <x v="1"/>
    <x v="6"/>
  </r>
  <r>
    <x v="0"/>
    <x v="0"/>
    <s v="USD"/>
    <n v="1435611438"/>
    <n v="1433019438"/>
    <b v="0"/>
    <n v="93"/>
    <b v="1"/>
    <s v="theater/plays"/>
    <n v="1.26"/>
    <n v="67.742000000000004"/>
    <x v="1"/>
    <x v="6"/>
  </r>
  <r>
    <x v="0"/>
    <x v="0"/>
    <s v="USD"/>
    <n v="1440274735"/>
    <n v="1437682735"/>
    <b v="0"/>
    <n v="69"/>
    <b v="1"/>
    <s v="theater/plays"/>
    <n v="1.0024444444444445"/>
    <n v="65.376999999999995"/>
    <x v="1"/>
    <x v="6"/>
  </r>
  <r>
    <x v="0"/>
    <x v="0"/>
    <s v="USD"/>
    <n v="1459348740"/>
    <n v="1458647725"/>
    <b v="0"/>
    <n v="21"/>
    <b v="1"/>
    <s v="theater/plays"/>
    <n v="1.024"/>
    <n v="121.905"/>
    <x v="1"/>
    <x v="6"/>
  </r>
  <r>
    <x v="0"/>
    <x v="0"/>
    <s v="USD"/>
    <n v="1401595140"/>
    <n v="1398828064"/>
    <b v="0"/>
    <n v="57"/>
    <b v="1"/>
    <s v="theater/plays"/>
    <n v="1.0820000000000001"/>
    <n v="47.456000000000003"/>
    <x v="1"/>
    <x v="6"/>
  </r>
  <r>
    <x v="0"/>
    <x v="1"/>
    <s v="GBP"/>
    <n v="1424692503"/>
    <n v="1422100503"/>
    <b v="0"/>
    <n v="108"/>
    <b v="1"/>
    <s v="theater/plays"/>
    <n v="1.0026999999999999"/>
    <n v="92.843000000000004"/>
    <x v="1"/>
    <x v="6"/>
  </r>
  <r>
    <x v="0"/>
    <x v="5"/>
    <s v="CAD"/>
    <n v="1428292800"/>
    <n v="1424368298"/>
    <b v="0"/>
    <n v="83"/>
    <b v="1"/>
    <s v="theater/plays"/>
    <n v="1.133"/>
    <n v="68.253"/>
    <x v="1"/>
    <x v="6"/>
  </r>
  <r>
    <x v="0"/>
    <x v="0"/>
    <s v="USD"/>
    <n v="1481737761"/>
    <n v="1479577761"/>
    <b v="0"/>
    <n v="96"/>
    <b v="1"/>
    <s v="theater/plays"/>
    <n v="1.2757571428571428"/>
    <n v="37.21"/>
    <x v="1"/>
    <x v="6"/>
  </r>
  <r>
    <x v="0"/>
    <x v="1"/>
    <s v="GBP"/>
    <n v="1431164115"/>
    <n v="1428572115"/>
    <b v="0"/>
    <n v="64"/>
    <b v="1"/>
    <s v="theater/plays"/>
    <n v="1.0773333333333333"/>
    <n v="25.25"/>
    <x v="1"/>
    <x v="6"/>
  </r>
  <r>
    <x v="0"/>
    <x v="5"/>
    <s v="CAD"/>
    <n v="1470595109"/>
    <n v="1468003109"/>
    <b v="0"/>
    <n v="14"/>
    <b v="1"/>
    <s v="theater/plays"/>
    <n v="2.42"/>
    <n v="43.213999999999999"/>
    <x v="1"/>
    <x v="6"/>
  </r>
  <r>
    <x v="0"/>
    <x v="1"/>
    <s v="GBP"/>
    <n v="1438531200"/>
    <n v="1435921992"/>
    <b v="0"/>
    <n v="169"/>
    <b v="1"/>
    <s v="theater/plays"/>
    <n v="1.4156666666666666"/>
    <n v="25.13"/>
    <x v="1"/>
    <x v="6"/>
  </r>
  <r>
    <x v="0"/>
    <x v="1"/>
    <s v="GBP"/>
    <n v="1425136462"/>
    <n v="1421680462"/>
    <b v="0"/>
    <n v="33"/>
    <b v="1"/>
    <s v="theater/plays"/>
    <n v="1.3"/>
    <n v="23.635999999999999"/>
    <x v="1"/>
    <x v="6"/>
  </r>
  <r>
    <x v="0"/>
    <x v="0"/>
    <s v="USD"/>
    <n v="1443018086"/>
    <n v="1441290086"/>
    <b v="0"/>
    <n v="102"/>
    <b v="1"/>
    <s v="theater/plays"/>
    <n v="1.0603"/>
    <n v="103.95099999999999"/>
    <x v="1"/>
    <x v="6"/>
  </r>
  <r>
    <x v="0"/>
    <x v="1"/>
    <s v="GBP"/>
    <n v="1434285409"/>
    <n v="1431693409"/>
    <b v="0"/>
    <n v="104"/>
    <b v="1"/>
    <s v="theater/plays"/>
    <n v="1.048"/>
    <n v="50.384999999999998"/>
    <x v="1"/>
    <x v="6"/>
  </r>
  <r>
    <x v="0"/>
    <x v="1"/>
    <s v="GBP"/>
    <n v="1456444800"/>
    <n v="1454337589"/>
    <b v="0"/>
    <n v="20"/>
    <b v="1"/>
    <s v="theater/plays"/>
    <n v="1.36"/>
    <n v="13.6"/>
    <x v="1"/>
    <x v="6"/>
  </r>
  <r>
    <x v="0"/>
    <x v="1"/>
    <s v="GBP"/>
    <n v="1411510135"/>
    <n v="1408918135"/>
    <b v="0"/>
    <n v="35"/>
    <b v="1"/>
    <s v="theater/plays"/>
    <n v="1"/>
    <n v="28.571000000000002"/>
    <x v="1"/>
    <x v="6"/>
  </r>
  <r>
    <x v="0"/>
    <x v="0"/>
    <s v="USD"/>
    <n v="1427469892"/>
    <n v="1424881492"/>
    <b v="0"/>
    <n v="94"/>
    <b v="1"/>
    <s v="theater/plays"/>
    <n v="1"/>
    <n v="63.83"/>
    <x v="1"/>
    <x v="6"/>
  </r>
  <r>
    <x v="0"/>
    <x v="1"/>
    <s v="GBP"/>
    <n v="1427842740"/>
    <n v="1425428206"/>
    <b v="0"/>
    <n v="14"/>
    <b v="1"/>
    <s v="theater/plays"/>
    <n v="1.24"/>
    <n v="8.8569999999999993"/>
    <x v="1"/>
    <x v="6"/>
  </r>
  <r>
    <x v="0"/>
    <x v="0"/>
    <s v="USD"/>
    <n v="1434159780"/>
    <n v="1431412196"/>
    <b v="0"/>
    <n v="15"/>
    <b v="1"/>
    <s v="theater/plays"/>
    <n v="1.1692307692307693"/>
    <n v="50.667000000000002"/>
    <x v="1"/>
    <x v="6"/>
  </r>
  <r>
    <x v="0"/>
    <x v="1"/>
    <s v="GBP"/>
    <n v="1449255686"/>
    <n v="1446663686"/>
    <b v="0"/>
    <n v="51"/>
    <b v="1"/>
    <s v="theater/plays"/>
    <n v="1.0333333333333334"/>
    <n v="60.783999999999999"/>
    <x v="1"/>
    <x v="6"/>
  </r>
  <r>
    <x v="0"/>
    <x v="0"/>
    <s v="USD"/>
    <n v="1436511600"/>
    <n v="1434415812"/>
    <b v="0"/>
    <n v="19"/>
    <b v="1"/>
    <s v="theater/plays"/>
    <n v="1.0774999999999999"/>
    <n v="113.42100000000001"/>
    <x v="1"/>
    <x v="6"/>
  </r>
  <r>
    <x v="0"/>
    <x v="0"/>
    <s v="USD"/>
    <n v="1464971400"/>
    <n v="1462379066"/>
    <b v="0"/>
    <n v="23"/>
    <b v="1"/>
    <s v="theater/plays"/>
    <n v="1.2024999999999999"/>
    <n v="104.565"/>
    <x v="1"/>
    <x v="6"/>
  </r>
  <r>
    <x v="0"/>
    <x v="1"/>
    <s v="GBP"/>
    <n v="1443826800"/>
    <n v="1441606869"/>
    <b v="0"/>
    <n v="97"/>
    <b v="1"/>
    <s v="theater/plays"/>
    <n v="1.0037894736842106"/>
    <n v="98.308999999999997"/>
    <x v="1"/>
    <x v="6"/>
  </r>
  <r>
    <x v="0"/>
    <x v="1"/>
    <s v="GBP"/>
    <n v="1464863118"/>
    <n v="1462443918"/>
    <b v="0"/>
    <n v="76"/>
    <b v="1"/>
    <s v="theater/plays"/>
    <n v="1.0651999999999999"/>
    <n v="35.039000000000001"/>
    <x v="1"/>
    <x v="6"/>
  </r>
  <r>
    <x v="0"/>
    <x v="0"/>
    <s v="USD"/>
    <n v="1399867140"/>
    <n v="1398802148"/>
    <b v="0"/>
    <n v="11"/>
    <b v="1"/>
    <s v="theater/plays"/>
    <n v="1"/>
    <n v="272.72699999999998"/>
    <x v="1"/>
    <x v="6"/>
  </r>
  <r>
    <x v="0"/>
    <x v="0"/>
    <s v="USD"/>
    <n v="1437076070"/>
    <n v="1434484070"/>
    <b v="0"/>
    <n v="52"/>
    <b v="1"/>
    <s v="theater/plays"/>
    <n v="1.1066666666666667"/>
    <n v="63.845999999999997"/>
    <x v="1"/>
    <x v="6"/>
  </r>
  <r>
    <x v="0"/>
    <x v="1"/>
    <s v="GBP"/>
    <n v="1416780000"/>
    <n v="1414342894"/>
    <b v="0"/>
    <n v="95"/>
    <b v="1"/>
    <s v="theater/plays"/>
    <n v="1.1471959999999999"/>
    <n v="30.189"/>
    <x v="1"/>
    <x v="6"/>
  </r>
  <r>
    <x v="0"/>
    <x v="0"/>
    <s v="USD"/>
    <n v="1444528800"/>
    <n v="1442804633"/>
    <b v="0"/>
    <n v="35"/>
    <b v="1"/>
    <s v="theater/plays"/>
    <n v="1.0825925925925926"/>
    <n v="83.513999999999996"/>
    <x v="1"/>
    <x v="6"/>
  </r>
  <r>
    <x v="0"/>
    <x v="1"/>
    <s v="GBP"/>
    <n v="1422658930"/>
    <n v="1421362930"/>
    <b v="0"/>
    <n v="21"/>
    <b v="1"/>
    <s v="theater/plays"/>
    <n v="1.7"/>
    <n v="64.762"/>
    <x v="1"/>
    <x v="6"/>
  </r>
  <r>
    <x v="0"/>
    <x v="1"/>
    <s v="GBP"/>
    <n v="1449273600"/>
    <n v="1446742417"/>
    <b v="0"/>
    <n v="93"/>
    <b v="1"/>
    <s v="theater/plays"/>
    <n v="1.8709899999999999"/>
    <n v="20.117999999999999"/>
    <x v="1"/>
    <x v="6"/>
  </r>
  <r>
    <x v="0"/>
    <x v="0"/>
    <s v="USD"/>
    <n v="1487393940"/>
    <n v="1484115418"/>
    <b v="0"/>
    <n v="11"/>
    <b v="1"/>
    <s v="theater/plays"/>
    <n v="1.0777777777777777"/>
    <n v="44.091000000000001"/>
    <x v="1"/>
    <x v="6"/>
  </r>
  <r>
    <x v="0"/>
    <x v="5"/>
    <s v="CAD"/>
    <n v="1449701284"/>
    <n v="1446241684"/>
    <b v="0"/>
    <n v="21"/>
    <b v="1"/>
    <s v="theater/plays"/>
    <n v="1"/>
    <n v="40.475999999999999"/>
    <x v="1"/>
    <x v="6"/>
  </r>
  <r>
    <x v="0"/>
    <x v="0"/>
    <s v="USD"/>
    <n v="1407967200"/>
    <n v="1406039696"/>
    <b v="0"/>
    <n v="54"/>
    <b v="1"/>
    <s v="theater/plays"/>
    <n v="1.2024999999999999"/>
    <n v="44.536999999999999"/>
    <x v="1"/>
    <x v="6"/>
  </r>
  <r>
    <x v="0"/>
    <x v="0"/>
    <s v="USD"/>
    <n v="1408942740"/>
    <n v="1406958354"/>
    <b v="0"/>
    <n v="31"/>
    <b v="1"/>
    <s v="theater/plays"/>
    <n v="1.1142857142857143"/>
    <n v="125.806"/>
    <x v="1"/>
    <x v="6"/>
  </r>
  <r>
    <x v="0"/>
    <x v="1"/>
    <s v="GBP"/>
    <n v="1426698000"/>
    <n v="1424825479"/>
    <b v="0"/>
    <n v="132"/>
    <b v="1"/>
    <s v="theater/plays"/>
    <n v="1.04"/>
    <n v="19.696999999999999"/>
    <x v="1"/>
    <x v="6"/>
  </r>
  <r>
    <x v="2"/>
    <x v="1"/>
    <s v="GBP"/>
    <n v="1450032297"/>
    <n v="1444844697"/>
    <b v="0"/>
    <n v="1"/>
    <b v="0"/>
    <s v="theater/plays"/>
    <n v="0.01"/>
    <n v="10"/>
    <x v="1"/>
    <x v="6"/>
  </r>
  <r>
    <x v="2"/>
    <x v="1"/>
    <s v="GBP"/>
    <n v="1403348400"/>
    <n v="1401058295"/>
    <b v="0"/>
    <n v="0"/>
    <b v="0"/>
    <s v="theater/plays"/>
    <n v="0"/>
    <n v="0"/>
    <x v="1"/>
    <x v="6"/>
  </r>
  <r>
    <x v="2"/>
    <x v="0"/>
    <s v="USD"/>
    <n v="1465790400"/>
    <n v="1462210950"/>
    <b v="0"/>
    <n v="0"/>
    <b v="0"/>
    <s v="theater/plays"/>
    <n v="0"/>
    <n v="0"/>
    <x v="1"/>
    <x v="6"/>
  </r>
  <r>
    <x v="2"/>
    <x v="15"/>
    <s v="EUR"/>
    <n v="1483535180"/>
    <n v="1480943180"/>
    <b v="0"/>
    <n v="1"/>
    <b v="0"/>
    <s v="theater/plays"/>
    <n v="5.4545454545454543E-2"/>
    <n v="30"/>
    <x v="1"/>
    <x v="6"/>
  </r>
  <r>
    <x v="2"/>
    <x v="0"/>
    <s v="USD"/>
    <n v="1433723033"/>
    <n v="1428539033"/>
    <b v="0"/>
    <n v="39"/>
    <b v="0"/>
    <s v="theater/plays"/>
    <n v="0.31546666666666667"/>
    <n v="60.667000000000002"/>
    <x v="1"/>
    <x v="6"/>
  </r>
  <r>
    <x v="2"/>
    <x v="0"/>
    <s v="USD"/>
    <n v="1432917394"/>
    <n v="1429029394"/>
    <b v="0"/>
    <n v="0"/>
    <b v="0"/>
    <s v="theater/plays"/>
    <n v="0"/>
    <n v="0"/>
    <x v="1"/>
    <x v="6"/>
  </r>
  <r>
    <x v="2"/>
    <x v="0"/>
    <s v="USD"/>
    <n v="1464031265"/>
    <n v="1458847265"/>
    <b v="0"/>
    <n v="0"/>
    <b v="0"/>
    <s v="theater/plays"/>
    <n v="0"/>
    <n v="0"/>
    <x v="1"/>
    <x v="6"/>
  </r>
  <r>
    <x v="2"/>
    <x v="0"/>
    <s v="USD"/>
    <n v="1432913659"/>
    <n v="1430321659"/>
    <b v="0"/>
    <n v="3"/>
    <b v="0"/>
    <s v="theater/plays"/>
    <n v="2E-3"/>
    <n v="23.332999999999998"/>
    <x v="1"/>
    <x v="6"/>
  </r>
  <r>
    <x v="2"/>
    <x v="1"/>
    <s v="GBP"/>
    <n v="1461406600"/>
    <n v="1458814600"/>
    <b v="0"/>
    <n v="1"/>
    <b v="0"/>
    <s v="theater/plays"/>
    <n v="0.01"/>
    <n v="5"/>
    <x v="1"/>
    <x v="6"/>
  </r>
  <r>
    <x v="2"/>
    <x v="0"/>
    <s v="USD"/>
    <n v="1409962211"/>
    <n v="1407370211"/>
    <b v="0"/>
    <n v="13"/>
    <b v="0"/>
    <s v="theater/plays"/>
    <n v="3.8875E-2"/>
    <n v="23.922999999999998"/>
    <x v="1"/>
    <x v="6"/>
  </r>
  <r>
    <x v="2"/>
    <x v="17"/>
    <s v="EUR"/>
    <n v="1454109420"/>
    <n v="1453334629"/>
    <b v="0"/>
    <n v="0"/>
    <b v="0"/>
    <s v="theater/plays"/>
    <n v="0"/>
    <n v="0"/>
    <x v="1"/>
    <x v="6"/>
  </r>
  <r>
    <x v="2"/>
    <x v="0"/>
    <s v="USD"/>
    <n v="1403312703"/>
    <n v="1400720703"/>
    <b v="0"/>
    <n v="6"/>
    <b v="0"/>
    <s v="theater/plays"/>
    <n v="1.9E-2"/>
    <n v="15.833"/>
    <x v="1"/>
    <x v="6"/>
  </r>
  <r>
    <x v="2"/>
    <x v="5"/>
    <s v="CAD"/>
    <n v="1410669297"/>
    <n v="1405485297"/>
    <b v="0"/>
    <n v="0"/>
    <b v="0"/>
    <s v="theater/plays"/>
    <n v="0"/>
    <n v="0"/>
    <x v="1"/>
    <x v="6"/>
  </r>
  <r>
    <x v="2"/>
    <x v="1"/>
    <s v="GBP"/>
    <n v="1431018719"/>
    <n v="1429290719"/>
    <b v="0"/>
    <n v="14"/>
    <b v="0"/>
    <s v="theater/plays"/>
    <n v="0.41699999999999998"/>
    <n v="29.786000000000001"/>
    <x v="1"/>
    <x v="6"/>
  </r>
  <r>
    <x v="2"/>
    <x v="0"/>
    <s v="USD"/>
    <n v="1454110440"/>
    <n v="1451607071"/>
    <b v="0"/>
    <n v="5"/>
    <b v="0"/>
    <s v="theater/plays"/>
    <n v="0.5"/>
    <n v="60"/>
    <x v="1"/>
    <x v="6"/>
  </r>
  <r>
    <x v="2"/>
    <x v="0"/>
    <s v="USD"/>
    <n v="1439069640"/>
    <n v="1433897647"/>
    <b v="0"/>
    <n v="6"/>
    <b v="0"/>
    <s v="theater/plays"/>
    <n v="4.8666666666666664E-2"/>
    <n v="24.332999999999998"/>
    <x v="1"/>
    <x v="6"/>
  </r>
  <r>
    <x v="2"/>
    <x v="14"/>
    <s v="MXN"/>
    <n v="1487613600"/>
    <n v="1482444295"/>
    <b v="0"/>
    <n v="15"/>
    <b v="0"/>
    <s v="theater/plays"/>
    <n v="0.19736842105263158"/>
    <n v="500"/>
    <x v="1"/>
    <x v="6"/>
  </r>
  <r>
    <x v="2"/>
    <x v="9"/>
    <s v="EUR"/>
    <n v="1417778880"/>
    <n v="1415711095"/>
    <b v="0"/>
    <n v="0"/>
    <b v="0"/>
    <s v="theater/plays"/>
    <n v="0"/>
    <n v="0"/>
    <x v="1"/>
    <x v="6"/>
  </r>
  <r>
    <x v="2"/>
    <x v="2"/>
    <s v="AUD"/>
    <n v="1444984904"/>
    <n v="1439800904"/>
    <b v="0"/>
    <n v="1"/>
    <b v="0"/>
    <s v="theater/plays"/>
    <n v="1.7500000000000002E-2"/>
    <n v="35"/>
    <x v="1"/>
    <x v="6"/>
  </r>
  <r>
    <x v="2"/>
    <x v="0"/>
    <s v="USD"/>
    <n v="1466363576"/>
    <n v="1461179576"/>
    <b v="0"/>
    <n v="9"/>
    <b v="0"/>
    <s v="theater/plays"/>
    <n v="6.6500000000000004E-2"/>
    <n v="29.556000000000001"/>
    <x v="1"/>
    <x v="6"/>
  </r>
  <r>
    <x v="2"/>
    <x v="2"/>
    <s v="AUD"/>
    <n v="1443103848"/>
    <n v="1441894248"/>
    <b v="0"/>
    <n v="3"/>
    <b v="0"/>
    <s v="theater/plays"/>
    <n v="0.32"/>
    <n v="26.667000000000002"/>
    <x v="1"/>
    <x v="6"/>
  </r>
  <r>
    <x v="2"/>
    <x v="0"/>
    <s v="USD"/>
    <n v="1403636229"/>
    <n v="1401044229"/>
    <b v="0"/>
    <n v="3"/>
    <b v="0"/>
    <s v="theater/plays"/>
    <n v="4.3307086614173228E-3"/>
    <n v="18.332999999999998"/>
    <x v="1"/>
    <x v="6"/>
  </r>
  <r>
    <x v="2"/>
    <x v="0"/>
    <s v="USD"/>
    <n v="1410279123"/>
    <n v="1405095123"/>
    <b v="0"/>
    <n v="1"/>
    <b v="0"/>
    <s v="theater/plays"/>
    <n v="4.0000000000000002E-4"/>
    <n v="20"/>
    <x v="1"/>
    <x v="6"/>
  </r>
  <r>
    <x v="2"/>
    <x v="1"/>
    <s v="GBP"/>
    <n v="1437139080"/>
    <n v="1434552207"/>
    <b v="0"/>
    <n v="3"/>
    <b v="0"/>
    <s v="theater/plays"/>
    <n v="1.6E-2"/>
    <n v="13.333"/>
    <x v="1"/>
    <x v="6"/>
  </r>
  <r>
    <x v="2"/>
    <x v="0"/>
    <s v="USD"/>
    <n v="1420512259"/>
    <n v="1415328259"/>
    <b v="0"/>
    <n v="0"/>
    <b v="0"/>
    <s v="theater/plays"/>
    <n v="0"/>
    <n v="0"/>
    <x v="1"/>
    <x v="6"/>
  </r>
  <r>
    <x v="2"/>
    <x v="0"/>
    <s v="USD"/>
    <n v="1476482400"/>
    <n v="1473893721"/>
    <b v="0"/>
    <n v="2"/>
    <b v="0"/>
    <s v="theater/plays"/>
    <n v="8.9999999999999993E-3"/>
    <n v="22.5"/>
    <x v="1"/>
    <x v="6"/>
  </r>
  <r>
    <x v="2"/>
    <x v="0"/>
    <s v="USD"/>
    <n v="1467604800"/>
    <n v="1465533672"/>
    <b v="0"/>
    <n v="10"/>
    <b v="0"/>
    <s v="theater/plays"/>
    <n v="0.2016"/>
    <n v="50.4"/>
    <x v="1"/>
    <x v="6"/>
  </r>
  <r>
    <x v="2"/>
    <x v="0"/>
    <s v="USD"/>
    <n v="1475697054"/>
    <n v="1473105054"/>
    <b v="0"/>
    <n v="60"/>
    <b v="0"/>
    <s v="theater/plays"/>
    <n v="0.42011733333333334"/>
    <n v="105.029"/>
    <x v="1"/>
    <x v="6"/>
  </r>
  <r>
    <x v="2"/>
    <x v="0"/>
    <s v="USD"/>
    <n v="1468937681"/>
    <n v="1466345681"/>
    <b v="0"/>
    <n v="5"/>
    <b v="0"/>
    <s v="theater/plays"/>
    <n v="8.8500000000000002E-3"/>
    <n v="35.4"/>
    <x v="1"/>
    <x v="6"/>
  </r>
  <r>
    <x v="2"/>
    <x v="0"/>
    <s v="USD"/>
    <n v="1400301165"/>
    <n v="1397709165"/>
    <b v="0"/>
    <n v="9"/>
    <b v="0"/>
    <s v="theater/plays"/>
    <n v="0.15"/>
    <n v="83.332999999999998"/>
    <x v="1"/>
    <x v="6"/>
  </r>
  <r>
    <x v="2"/>
    <x v="0"/>
    <s v="USD"/>
    <n v="1419183813"/>
    <n v="1417455813"/>
    <b v="0"/>
    <n v="13"/>
    <b v="0"/>
    <s v="theater/plays"/>
    <n v="4.6699999999999998E-2"/>
    <n v="35.923000000000002"/>
    <x v="1"/>
    <x v="6"/>
  </r>
  <r>
    <x v="2"/>
    <x v="0"/>
    <s v="USD"/>
    <n v="1434768438"/>
    <n v="1429584438"/>
    <b v="0"/>
    <n v="0"/>
    <b v="0"/>
    <s v="theater/plays"/>
    <n v="0"/>
    <n v="0"/>
    <x v="1"/>
    <x v="6"/>
  </r>
  <r>
    <x v="2"/>
    <x v="0"/>
    <s v="USD"/>
    <n v="1422473831"/>
    <n v="1419881831"/>
    <b v="0"/>
    <n v="8"/>
    <b v="0"/>
    <s v="theater/plays"/>
    <n v="0.38119999999999998"/>
    <n v="119.125"/>
    <x v="1"/>
    <x v="6"/>
  </r>
  <r>
    <x v="2"/>
    <x v="0"/>
    <s v="USD"/>
    <n v="1484684186"/>
    <n v="1482092186"/>
    <b v="0"/>
    <n v="3"/>
    <b v="0"/>
    <s v="theater/plays"/>
    <n v="5.4199999999999998E-2"/>
    <n v="90.332999999999998"/>
    <x v="1"/>
    <x v="6"/>
  </r>
  <r>
    <x v="2"/>
    <x v="0"/>
    <s v="USD"/>
    <n v="1462417493"/>
    <n v="1459825493"/>
    <b v="0"/>
    <n v="3"/>
    <b v="0"/>
    <s v="theater/plays"/>
    <n v="3.5E-4"/>
    <n v="2.3330000000000002"/>
    <x v="1"/>
    <x v="6"/>
  </r>
  <r>
    <x v="2"/>
    <x v="0"/>
    <s v="USD"/>
    <n v="1437069079"/>
    <n v="1434477079"/>
    <b v="0"/>
    <n v="0"/>
    <b v="0"/>
    <s v="theater/plays"/>
    <n v="0"/>
    <n v="0"/>
    <x v="1"/>
    <x v="6"/>
  </r>
  <r>
    <x v="2"/>
    <x v="0"/>
    <s v="USD"/>
    <n v="1480525200"/>
    <n v="1477781724"/>
    <b v="0"/>
    <n v="6"/>
    <b v="0"/>
    <s v="theater/plays"/>
    <n v="0.10833333333333334"/>
    <n v="108.333"/>
    <x v="1"/>
    <x v="6"/>
  </r>
  <r>
    <x v="2"/>
    <x v="1"/>
    <s v="GBP"/>
    <n v="1435934795"/>
    <n v="1430750795"/>
    <b v="0"/>
    <n v="4"/>
    <b v="0"/>
    <s v="theater/plays"/>
    <n v="2.1000000000000001E-2"/>
    <n v="15.75"/>
    <x v="1"/>
    <x v="6"/>
  </r>
  <r>
    <x v="2"/>
    <x v="0"/>
    <s v="USD"/>
    <n v="1453310661"/>
    <n v="1450718661"/>
    <b v="0"/>
    <n v="1"/>
    <b v="0"/>
    <s v="theater/plays"/>
    <n v="2.5892857142857141E-3"/>
    <n v="29"/>
    <x v="1"/>
    <x v="6"/>
  </r>
  <r>
    <x v="2"/>
    <x v="0"/>
    <s v="USD"/>
    <n v="1440090300"/>
    <n v="1436305452"/>
    <b v="0"/>
    <n v="29"/>
    <b v="0"/>
    <s v="theater/plays"/>
    <n v="0.23333333333333334"/>
    <n v="96.552000000000007"/>
    <x v="1"/>
    <x v="6"/>
  </r>
  <r>
    <x v="2"/>
    <x v="0"/>
    <s v="USD"/>
    <n v="1417620036"/>
    <n v="1412432436"/>
    <b v="0"/>
    <n v="0"/>
    <b v="0"/>
    <s v="theater/plays"/>
    <n v="0"/>
    <n v="0"/>
    <x v="1"/>
    <x v="6"/>
  </r>
  <r>
    <x v="2"/>
    <x v="0"/>
    <s v="USD"/>
    <n v="1462112318"/>
    <n v="1459520318"/>
    <b v="0"/>
    <n v="4"/>
    <b v="0"/>
    <s v="theater/plays"/>
    <n v="0.33600000000000002"/>
    <n v="63"/>
    <x v="1"/>
    <x v="6"/>
  </r>
  <r>
    <x v="2"/>
    <x v="0"/>
    <s v="USD"/>
    <n v="1454734740"/>
    <n v="1451684437"/>
    <b v="0"/>
    <n v="5"/>
    <b v="0"/>
    <s v="theater/plays"/>
    <n v="0.1908"/>
    <n v="381.6"/>
    <x v="1"/>
    <x v="6"/>
  </r>
  <r>
    <x v="2"/>
    <x v="0"/>
    <s v="USD"/>
    <n v="1417800435"/>
    <n v="1415208435"/>
    <b v="0"/>
    <n v="4"/>
    <b v="0"/>
    <s v="theater/plays"/>
    <n v="4.1111111111111114E-3"/>
    <n v="46.25"/>
    <x v="1"/>
    <x v="6"/>
  </r>
  <r>
    <x v="2"/>
    <x v="0"/>
    <s v="USD"/>
    <n v="1426294201"/>
    <n v="1423705801"/>
    <b v="0"/>
    <n v="5"/>
    <b v="0"/>
    <s v="theater/plays"/>
    <n v="0.32500000000000001"/>
    <n v="26"/>
    <x v="1"/>
    <x v="6"/>
  </r>
  <r>
    <x v="2"/>
    <x v="0"/>
    <s v="USD"/>
    <n v="1442635140"/>
    <n v="1442243484"/>
    <b v="0"/>
    <n v="1"/>
    <b v="0"/>
    <s v="theater/plays"/>
    <n v="0.05"/>
    <n v="10"/>
    <x v="1"/>
    <x v="6"/>
  </r>
  <r>
    <x v="2"/>
    <x v="0"/>
    <s v="USD"/>
    <n v="1420971324"/>
    <n v="1418379324"/>
    <b v="0"/>
    <n v="1"/>
    <b v="0"/>
    <s v="theater/plays"/>
    <n v="1.6666666666666668E-3"/>
    <n v="5"/>
    <x v="1"/>
    <x v="6"/>
  </r>
  <r>
    <x v="2"/>
    <x v="0"/>
    <s v="USD"/>
    <n v="1413608340"/>
    <n v="1412945440"/>
    <b v="0"/>
    <n v="0"/>
    <b v="0"/>
    <s v="theater/plays"/>
    <n v="0"/>
    <n v="0"/>
    <x v="1"/>
    <x v="6"/>
  </r>
  <r>
    <x v="2"/>
    <x v="0"/>
    <s v="USD"/>
    <n v="1409344985"/>
    <n v="1406752985"/>
    <b v="0"/>
    <n v="14"/>
    <b v="0"/>
    <s v="theater/plays"/>
    <n v="0.38066666666666665"/>
    <n v="81.570999999999998"/>
    <x v="1"/>
    <x v="6"/>
  </r>
  <r>
    <x v="2"/>
    <x v="0"/>
    <s v="USD"/>
    <n v="1407553200"/>
    <n v="1405100992"/>
    <b v="0"/>
    <n v="3"/>
    <b v="0"/>
    <s v="theater/plays"/>
    <n v="1.0500000000000001E-2"/>
    <n v="7"/>
    <x v="1"/>
    <x v="6"/>
  </r>
  <r>
    <x v="2"/>
    <x v="0"/>
    <s v="USD"/>
    <n v="1460751128"/>
    <n v="1455570728"/>
    <b v="0"/>
    <n v="10"/>
    <b v="0"/>
    <s v="theater/plays"/>
    <n v="2.7300000000000001E-2"/>
    <n v="27.3"/>
    <x v="1"/>
    <x v="6"/>
  </r>
  <r>
    <x v="2"/>
    <x v="0"/>
    <s v="USD"/>
    <n v="1409000400"/>
    <n v="1408381704"/>
    <b v="0"/>
    <n v="17"/>
    <b v="0"/>
    <s v="theater/plays"/>
    <n v="9.0909090909090912E-2"/>
    <n v="29.411999999999999"/>
    <x v="1"/>
    <x v="6"/>
  </r>
  <r>
    <x v="2"/>
    <x v="0"/>
    <s v="USD"/>
    <n v="1420768800"/>
    <n v="1415644395"/>
    <b v="0"/>
    <n v="2"/>
    <b v="0"/>
    <s v="theater/plays"/>
    <n v="5.0000000000000001E-3"/>
    <n v="12.5"/>
    <x v="1"/>
    <x v="6"/>
  </r>
  <r>
    <x v="2"/>
    <x v="0"/>
    <s v="USD"/>
    <n v="1428100815"/>
    <n v="1422920415"/>
    <b v="0"/>
    <n v="0"/>
    <b v="0"/>
    <s v="theater/plays"/>
    <n v="0"/>
    <n v="0"/>
    <x v="1"/>
    <x v="6"/>
  </r>
  <r>
    <x v="2"/>
    <x v="0"/>
    <s v="USD"/>
    <n v="1403470800"/>
    <n v="1403356792"/>
    <b v="0"/>
    <n v="4"/>
    <b v="0"/>
    <s v="theater/plays"/>
    <n v="4.5999999999999999E-2"/>
    <n v="5.75"/>
    <x v="1"/>
    <x v="6"/>
  </r>
  <r>
    <x v="2"/>
    <x v="0"/>
    <s v="USD"/>
    <n v="1481522400"/>
    <n v="1480283321"/>
    <b v="0"/>
    <n v="12"/>
    <b v="0"/>
    <s v="theater/plays"/>
    <n v="0.20833333333333334"/>
    <n v="52.082999999999998"/>
    <x v="1"/>
    <x v="6"/>
  </r>
  <r>
    <x v="2"/>
    <x v="0"/>
    <s v="USD"/>
    <n v="1444577345"/>
    <n v="1441985458"/>
    <b v="0"/>
    <n v="3"/>
    <b v="0"/>
    <s v="theater/plays"/>
    <n v="4.583333333333333E-2"/>
    <n v="183.333"/>
    <x v="1"/>
    <x v="6"/>
  </r>
  <r>
    <x v="2"/>
    <x v="0"/>
    <s v="USD"/>
    <n v="1446307053"/>
    <n v="1443715053"/>
    <b v="0"/>
    <n v="12"/>
    <b v="0"/>
    <s v="theater/plays"/>
    <n v="4.2133333333333335E-2"/>
    <n v="26.332999999999998"/>
    <x v="1"/>
    <x v="6"/>
  </r>
  <r>
    <x v="2"/>
    <x v="0"/>
    <s v="USD"/>
    <n v="1469325158"/>
    <n v="1464141158"/>
    <b v="0"/>
    <n v="0"/>
    <b v="0"/>
    <s v="theater/plays"/>
    <n v="0"/>
    <n v="0"/>
    <x v="1"/>
    <x v="6"/>
  </r>
  <r>
    <x v="2"/>
    <x v="0"/>
    <s v="USD"/>
    <n v="1407562632"/>
    <n v="1404970632"/>
    <b v="0"/>
    <n v="7"/>
    <b v="0"/>
    <s v="theater/plays"/>
    <n v="0.61909090909090914"/>
    <n v="486.42899999999997"/>
    <x v="1"/>
    <x v="6"/>
  </r>
  <r>
    <x v="2"/>
    <x v="0"/>
    <s v="USD"/>
    <n v="1423345339"/>
    <n v="1418161339"/>
    <b v="0"/>
    <n v="2"/>
    <b v="0"/>
    <s v="theater/plays"/>
    <n v="8.0000000000000002E-3"/>
    <n v="3"/>
    <x v="1"/>
    <x v="6"/>
  </r>
  <r>
    <x v="2"/>
    <x v="0"/>
    <s v="USD"/>
    <n v="1440412396"/>
    <n v="1437820396"/>
    <b v="0"/>
    <n v="1"/>
    <b v="0"/>
    <s v="theater/plays"/>
    <n v="1.6666666666666666E-4"/>
    <n v="25"/>
    <x v="1"/>
    <x v="6"/>
  </r>
  <r>
    <x v="2"/>
    <x v="0"/>
    <s v="USD"/>
    <n v="1441771218"/>
    <n v="1436587218"/>
    <b v="0"/>
    <n v="4"/>
    <b v="0"/>
    <s v="theater/plays"/>
    <n v="7.7999999999999996E-3"/>
    <n v="9.75"/>
    <x v="1"/>
    <x v="6"/>
  </r>
  <r>
    <x v="2"/>
    <x v="1"/>
    <s v="GBP"/>
    <n v="1415534400"/>
    <n v="1414538031"/>
    <b v="0"/>
    <n v="4"/>
    <b v="0"/>
    <s v="theater/plays"/>
    <n v="0.05"/>
    <n v="18.75"/>
    <x v="1"/>
    <x v="6"/>
  </r>
  <r>
    <x v="2"/>
    <x v="0"/>
    <s v="USD"/>
    <n v="1473211313"/>
    <n v="1472001713"/>
    <b v="0"/>
    <n v="17"/>
    <b v="0"/>
    <s v="theater/plays"/>
    <n v="0.17771428571428571"/>
    <n v="36.588000000000001"/>
    <x v="1"/>
    <x v="6"/>
  </r>
  <r>
    <x v="2"/>
    <x v="0"/>
    <s v="USD"/>
    <n v="1438390800"/>
    <n v="1436888066"/>
    <b v="0"/>
    <n v="7"/>
    <b v="0"/>
    <s v="theater/plays"/>
    <n v="9.4166666666666662E-2"/>
    <n v="80.713999999999999"/>
    <x v="1"/>
    <x v="6"/>
  </r>
  <r>
    <x v="2"/>
    <x v="0"/>
    <s v="USD"/>
    <n v="1463259837"/>
    <n v="1458075837"/>
    <b v="0"/>
    <n v="2"/>
    <b v="0"/>
    <s v="theater/plays"/>
    <n v="8.0000000000000004E-4"/>
    <n v="1"/>
    <x v="1"/>
    <x v="6"/>
  </r>
  <r>
    <x v="2"/>
    <x v="0"/>
    <s v="USD"/>
    <n v="1465407219"/>
    <n v="1462815219"/>
    <b v="0"/>
    <n v="5"/>
    <b v="0"/>
    <s v="theater/plays"/>
    <n v="2.75E-2"/>
    <n v="52.8"/>
    <x v="1"/>
    <x v="6"/>
  </r>
  <r>
    <x v="2"/>
    <x v="0"/>
    <s v="USD"/>
    <n v="1416944760"/>
    <n v="1413527001"/>
    <b v="0"/>
    <n v="1"/>
    <b v="0"/>
    <s v="theater/plays"/>
    <n v="1.1111111111111112E-4"/>
    <n v="20"/>
    <x v="1"/>
    <x v="6"/>
  </r>
  <r>
    <x v="2"/>
    <x v="1"/>
    <s v="GBP"/>
    <n v="1434139887"/>
    <n v="1428955887"/>
    <b v="0"/>
    <n v="1"/>
    <b v="0"/>
    <s v="theater/plays"/>
    <n v="3.3333333333333335E-5"/>
    <n v="1"/>
    <x v="1"/>
    <x v="6"/>
  </r>
  <r>
    <x v="2"/>
    <x v="0"/>
    <s v="USD"/>
    <n v="1435429626"/>
    <n v="1431973626"/>
    <b v="0"/>
    <n v="14"/>
    <b v="0"/>
    <s v="theater/plays"/>
    <n v="0.36499999999999999"/>
    <n v="46.929000000000002"/>
    <x v="1"/>
    <x v="6"/>
  </r>
  <r>
    <x v="2"/>
    <x v="0"/>
    <s v="USD"/>
    <n v="1452827374"/>
    <n v="1450235374"/>
    <b v="0"/>
    <n v="26"/>
    <b v="0"/>
    <s v="theater/plays"/>
    <n v="0.14058171745152354"/>
    <n v="78.076999999999998"/>
    <x v="1"/>
    <x v="6"/>
  </r>
  <r>
    <x v="2"/>
    <x v="0"/>
    <s v="USD"/>
    <n v="1410041339"/>
    <n v="1404857339"/>
    <b v="0"/>
    <n v="2"/>
    <b v="0"/>
    <s v="theater/plays"/>
    <n v="2.0000000000000001E-4"/>
    <n v="1"/>
    <x v="1"/>
    <x v="6"/>
  </r>
  <r>
    <x v="2"/>
    <x v="1"/>
    <s v="GBP"/>
    <n v="1426365994"/>
    <n v="1421185594"/>
    <b v="0"/>
    <n v="1"/>
    <b v="0"/>
    <s v="theater/plays"/>
    <n v="4.0000000000000003E-5"/>
    <n v="1"/>
    <x v="1"/>
    <x v="6"/>
  </r>
  <r>
    <x v="2"/>
    <x v="1"/>
    <s v="GBP"/>
    <n v="1458117190"/>
    <n v="1455528790"/>
    <b v="0"/>
    <n v="3"/>
    <b v="0"/>
    <s v="theater/plays"/>
    <n v="0.61099999999999999"/>
    <n v="203.667"/>
    <x v="1"/>
    <x v="6"/>
  </r>
  <r>
    <x v="2"/>
    <x v="1"/>
    <s v="GBP"/>
    <n v="1400498789"/>
    <n v="1398511589"/>
    <b v="0"/>
    <n v="7"/>
    <b v="0"/>
    <s v="theater/plays"/>
    <n v="7.8378378378378383E-2"/>
    <n v="20.713999999999999"/>
    <x v="1"/>
    <x v="6"/>
  </r>
  <r>
    <x v="2"/>
    <x v="0"/>
    <s v="USD"/>
    <n v="1442381847"/>
    <n v="1440826647"/>
    <b v="0"/>
    <n v="9"/>
    <b v="0"/>
    <s v="theater/plays"/>
    <n v="0.2185"/>
    <n v="48.555999999999997"/>
    <x v="1"/>
    <x v="6"/>
  </r>
  <r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"/>
    <x v="0"/>
    <s v="USD"/>
    <n v="1407250329"/>
    <n v="1404658329"/>
    <b v="0"/>
    <n v="6"/>
    <b v="0"/>
    <s v="theater/plays"/>
    <n v="8.5000000000000006E-2"/>
    <n v="8.5"/>
    <x v="1"/>
    <x v="6"/>
  </r>
  <r>
    <x v="2"/>
    <x v="5"/>
    <s v="CAD"/>
    <n v="1427306470"/>
    <n v="1424718070"/>
    <b v="0"/>
    <n v="13"/>
    <b v="0"/>
    <s v="theater/plays"/>
    <n v="0.26840000000000003"/>
    <n v="51.615000000000002"/>
    <x v="1"/>
    <x v="6"/>
  </r>
  <r>
    <x v="0"/>
    <x v="0"/>
    <s v="USD"/>
    <n v="1411679804"/>
    <n v="1409087804"/>
    <b v="0"/>
    <n v="3"/>
    <b v="1"/>
    <s v="theater/musical"/>
    <n v="1.29"/>
    <n v="43"/>
    <x v="1"/>
    <x v="40"/>
  </r>
  <r>
    <x v="0"/>
    <x v="1"/>
    <s v="GBP"/>
    <n v="1431982727"/>
    <n v="1428094727"/>
    <b v="0"/>
    <n v="6"/>
    <b v="1"/>
    <s v="theater/musical"/>
    <n v="1"/>
    <n v="83.332999999999998"/>
    <x v="1"/>
    <x v="40"/>
  </r>
  <r>
    <x v="0"/>
    <x v="0"/>
    <s v="USD"/>
    <n v="1422068400"/>
    <n v="1420774779"/>
    <b v="0"/>
    <n v="10"/>
    <b v="1"/>
    <s v="theater/musical"/>
    <n v="1"/>
    <n v="30"/>
    <x v="1"/>
    <x v="40"/>
  </r>
  <r>
    <x v="0"/>
    <x v="0"/>
    <s v="USD"/>
    <n v="1431143940"/>
    <n v="1428585710"/>
    <b v="0"/>
    <n v="147"/>
    <b v="1"/>
    <s v="theater/musical"/>
    <n v="1.032"/>
    <n v="175.51"/>
    <x v="1"/>
    <x v="40"/>
  </r>
  <r>
    <x v="0"/>
    <x v="0"/>
    <s v="USD"/>
    <n v="1410444068"/>
    <n v="1407852068"/>
    <b v="0"/>
    <n v="199"/>
    <b v="1"/>
    <s v="theater/musical"/>
    <n v="1.0244597777777777"/>
    <n v="231.66200000000001"/>
    <x v="1"/>
    <x v="40"/>
  </r>
  <r>
    <x v="0"/>
    <x v="0"/>
    <s v="USD"/>
    <n v="1424715779"/>
    <n v="1423506179"/>
    <b v="0"/>
    <n v="50"/>
    <b v="1"/>
    <s v="theater/musical"/>
    <n v="1.25"/>
    <n v="75"/>
    <x v="1"/>
    <x v="40"/>
  </r>
  <r>
    <x v="0"/>
    <x v="0"/>
    <s v="USD"/>
    <n v="1405400400"/>
    <n v="1402934629"/>
    <b v="0"/>
    <n v="21"/>
    <b v="1"/>
    <s v="theater/musical"/>
    <n v="1.3083333333333333"/>
    <n v="112.143"/>
    <x v="1"/>
    <x v="40"/>
  </r>
  <r>
    <x v="0"/>
    <x v="0"/>
    <s v="USD"/>
    <n v="1457135846"/>
    <n v="1454543846"/>
    <b v="0"/>
    <n v="24"/>
    <b v="1"/>
    <s v="theater/musical"/>
    <n v="1"/>
    <n v="41.667000000000002"/>
    <x v="1"/>
    <x v="40"/>
  </r>
  <r>
    <x v="0"/>
    <x v="0"/>
    <s v="USD"/>
    <n v="1401024758"/>
    <n v="1398432758"/>
    <b v="0"/>
    <n v="32"/>
    <b v="1"/>
    <s v="theater/musical"/>
    <n v="1.02069375"/>
    <n v="255.173"/>
    <x v="1"/>
    <x v="40"/>
  </r>
  <r>
    <x v="0"/>
    <x v="1"/>
    <s v="GBP"/>
    <n v="1431007264"/>
    <n v="1428415264"/>
    <b v="0"/>
    <n v="62"/>
    <b v="1"/>
    <s v="theater/musical"/>
    <n v="1.0092000000000001"/>
    <n v="162.774"/>
    <x v="1"/>
    <x v="40"/>
  </r>
  <r>
    <x v="0"/>
    <x v="5"/>
    <s v="CAD"/>
    <n v="1410761280"/>
    <n v="1408604363"/>
    <b v="0"/>
    <n v="9"/>
    <b v="1"/>
    <s v="theater/musical"/>
    <n v="1.06"/>
    <n v="88.332999999999998"/>
    <x v="1"/>
    <x v="40"/>
  </r>
  <r>
    <x v="0"/>
    <x v="2"/>
    <s v="AUD"/>
    <n v="1424516400"/>
    <n v="1421812637"/>
    <b v="0"/>
    <n v="38"/>
    <b v="1"/>
    <s v="theater/musical"/>
    <n v="1.0509677419354839"/>
    <n v="85.736999999999995"/>
    <x v="1"/>
    <x v="40"/>
  </r>
  <r>
    <x v="0"/>
    <x v="0"/>
    <s v="USD"/>
    <n v="1465081053"/>
    <n v="1462489053"/>
    <b v="0"/>
    <n v="54"/>
    <b v="1"/>
    <s v="theater/musical"/>
    <n v="1.0276000000000001"/>
    <n v="47.573999999999998"/>
    <x v="1"/>
    <x v="40"/>
  </r>
  <r>
    <x v="0"/>
    <x v="5"/>
    <s v="CAD"/>
    <n v="1402845364"/>
    <n v="1400253364"/>
    <b v="0"/>
    <n v="37"/>
    <b v="1"/>
    <s v="theater/musical"/>
    <n v="1.08"/>
    <n v="72.972999999999999"/>
    <x v="1"/>
    <x v="40"/>
  </r>
  <r>
    <x v="0"/>
    <x v="0"/>
    <s v="USD"/>
    <n v="1472490000"/>
    <n v="1467468008"/>
    <b v="0"/>
    <n v="39"/>
    <b v="1"/>
    <s v="theater/musical"/>
    <n v="1.0088571428571429"/>
    <n v="90.537999999999997"/>
    <x v="1"/>
    <x v="40"/>
  </r>
  <r>
    <x v="0"/>
    <x v="0"/>
    <s v="USD"/>
    <n v="1413176340"/>
    <n v="1412091423"/>
    <b v="0"/>
    <n v="34"/>
    <b v="1"/>
    <s v="theater/musical"/>
    <n v="1.28"/>
    <n v="37.646999999999998"/>
    <x v="1"/>
    <x v="40"/>
  </r>
  <r>
    <x v="0"/>
    <x v="1"/>
    <s v="GBP"/>
    <n v="1405249113"/>
    <n v="1402657113"/>
    <b v="0"/>
    <n v="55"/>
    <b v="1"/>
    <s v="theater/musical"/>
    <n v="1.3333333333333333"/>
    <n v="36.363999999999997"/>
    <x v="1"/>
    <x v="40"/>
  </r>
  <r>
    <x v="0"/>
    <x v="0"/>
    <s v="USD"/>
    <n v="1422636814"/>
    <n v="1420044814"/>
    <b v="0"/>
    <n v="32"/>
    <b v="1"/>
    <s v="theater/musical"/>
    <n v="1.0137499999999999"/>
    <n v="126.71899999999999"/>
    <x v="1"/>
    <x v="40"/>
  </r>
  <r>
    <x v="0"/>
    <x v="0"/>
    <s v="USD"/>
    <n v="1409187600"/>
    <n v="1406316312"/>
    <b v="0"/>
    <n v="25"/>
    <b v="1"/>
    <s v="theater/musical"/>
    <n v="1.0287500000000001"/>
    <n v="329.2"/>
    <x v="1"/>
    <x v="40"/>
  </r>
  <r>
    <x v="0"/>
    <x v="0"/>
    <s v="USD"/>
    <n v="1421606018"/>
    <n v="1418150018"/>
    <b v="0"/>
    <n v="33"/>
    <b v="1"/>
    <s v="theater/musical"/>
    <n v="1.0724"/>
    <n v="81.242000000000004"/>
    <x v="1"/>
    <x v="40"/>
  </r>
  <r>
    <x v="2"/>
    <x v="0"/>
    <s v="USD"/>
    <n v="1425250955"/>
    <n v="1422658955"/>
    <b v="0"/>
    <n v="1"/>
    <b v="0"/>
    <s v="theater/spaces"/>
    <n v="4.0000000000000003E-5"/>
    <n v="1"/>
    <x v="1"/>
    <x v="38"/>
  </r>
  <r>
    <x v="2"/>
    <x v="5"/>
    <s v="CAD"/>
    <n v="1450297080"/>
    <n v="1448565459"/>
    <b v="0"/>
    <n v="202"/>
    <b v="0"/>
    <s v="theater/spaces"/>
    <n v="0.20424999999999999"/>
    <n v="202.22800000000001"/>
    <x v="1"/>
    <x v="38"/>
  </r>
  <r>
    <x v="2"/>
    <x v="0"/>
    <s v="USD"/>
    <n v="1428894380"/>
    <n v="1426302380"/>
    <b v="0"/>
    <n v="0"/>
    <b v="0"/>
    <s v="theater/spaces"/>
    <n v="0"/>
    <n v="0"/>
    <x v="1"/>
    <x v="38"/>
  </r>
  <r>
    <x v="2"/>
    <x v="0"/>
    <s v="USD"/>
    <n v="1433714198"/>
    <n v="1431122198"/>
    <b v="0"/>
    <n v="1"/>
    <b v="0"/>
    <s v="theater/spaces"/>
    <n v="0.01"/>
    <n v="100"/>
    <x v="1"/>
    <x v="38"/>
  </r>
  <r>
    <x v="2"/>
    <x v="0"/>
    <s v="USD"/>
    <n v="1432437660"/>
    <n v="1429845660"/>
    <b v="0"/>
    <n v="0"/>
    <b v="0"/>
    <s v="theater/spaces"/>
    <n v="0"/>
    <n v="0"/>
    <x v="1"/>
    <x v="38"/>
  </r>
  <r>
    <x v="2"/>
    <x v="1"/>
    <s v="GBP"/>
    <n v="1471265092"/>
    <n v="1468673092"/>
    <b v="0"/>
    <n v="2"/>
    <b v="0"/>
    <s v="theater/spaces"/>
    <n v="1E-3"/>
    <n v="1"/>
    <x v="1"/>
    <x v="38"/>
  </r>
  <r>
    <x v="2"/>
    <x v="0"/>
    <s v="USD"/>
    <n v="1480007460"/>
    <n v="1475760567"/>
    <b v="0"/>
    <n v="13"/>
    <b v="0"/>
    <s v="theater/spaces"/>
    <n v="4.2880000000000001E-2"/>
    <n v="82.462000000000003"/>
    <x v="1"/>
    <x v="38"/>
  </r>
  <r>
    <x v="2"/>
    <x v="0"/>
    <s v="USD"/>
    <n v="1433259293"/>
    <n v="1428075293"/>
    <b v="0"/>
    <n v="9"/>
    <b v="0"/>
    <s v="theater/spaces"/>
    <n v="4.8000000000000001E-5"/>
    <n v="2.6669999999999998"/>
    <x v="1"/>
    <x v="38"/>
  </r>
  <r>
    <x v="2"/>
    <x v="0"/>
    <s v="USD"/>
    <n v="1447965917"/>
    <n v="1445370317"/>
    <b v="0"/>
    <n v="2"/>
    <b v="0"/>
    <s v="theater/spaces"/>
    <n v="2.5000000000000001E-2"/>
    <n v="12.5"/>
    <x v="1"/>
    <x v="38"/>
  </r>
  <r>
    <x v="2"/>
    <x v="0"/>
    <s v="USD"/>
    <n v="1453538752"/>
    <n v="1450946752"/>
    <b v="0"/>
    <n v="0"/>
    <b v="0"/>
    <s v="theater/spaces"/>
    <n v="0"/>
    <n v="0"/>
    <x v="1"/>
    <x v="38"/>
  </r>
  <r>
    <x v="1"/>
    <x v="0"/>
    <s v="USD"/>
    <n v="1412536573"/>
    <n v="1408648573"/>
    <b v="0"/>
    <n v="58"/>
    <b v="0"/>
    <s v="theater/spaces"/>
    <n v="2.1919999999999999E-2"/>
    <n v="18.896999999999998"/>
    <x v="1"/>
    <x v="38"/>
  </r>
  <r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1"/>
    <x v="0"/>
    <s v="USD"/>
    <n v="1444330821"/>
    <n v="1441738821"/>
    <b v="0"/>
    <n v="3"/>
    <b v="0"/>
    <s v="theater/spaces"/>
    <n v="1.5125E-3"/>
    <n v="201.667"/>
    <x v="1"/>
    <x v="38"/>
  </r>
  <r>
    <x v="1"/>
    <x v="0"/>
    <s v="USD"/>
    <n v="1489669203"/>
    <n v="1487944803"/>
    <b v="0"/>
    <n v="0"/>
    <b v="0"/>
    <s v="theater/spaces"/>
    <n v="0"/>
    <n v="0"/>
    <x v="1"/>
    <x v="38"/>
  </r>
  <r>
    <x v="1"/>
    <x v="0"/>
    <s v="USD"/>
    <n v="1434476849"/>
    <n v="1431884849"/>
    <b v="0"/>
    <n v="11"/>
    <b v="0"/>
    <s v="theater/spaces"/>
    <n v="0.59583333333333333"/>
    <n v="65"/>
    <x v="1"/>
    <x v="38"/>
  </r>
  <r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8E-2"/>
    <n v="93.332999999999998"/>
    <x v="1"/>
    <x v="38"/>
  </r>
  <r>
    <x v="1"/>
    <x v="0"/>
    <s v="USD"/>
    <n v="1462729317"/>
    <n v="1457548917"/>
    <b v="0"/>
    <n v="0"/>
    <b v="0"/>
    <s v="theater/spaces"/>
    <n v="0"/>
    <n v="0"/>
    <x v="1"/>
    <x v="38"/>
  </r>
  <r>
    <x v="1"/>
    <x v="1"/>
    <s v="GBP"/>
    <n v="1465258325"/>
    <n v="1462666325"/>
    <b v="0"/>
    <n v="0"/>
    <b v="0"/>
    <s v="theater/spaces"/>
    <n v="0"/>
    <n v="0"/>
    <x v="1"/>
    <x v="38"/>
  </r>
  <r>
    <x v="1"/>
    <x v="0"/>
    <s v="USD"/>
    <n v="1410459023"/>
    <n v="1407867023"/>
    <b v="0"/>
    <n v="0"/>
    <b v="0"/>
    <s v="theater/spaces"/>
    <n v="0"/>
    <n v="0"/>
    <x v="1"/>
    <x v="38"/>
  </r>
  <r>
    <x v="0"/>
    <x v="0"/>
    <s v="USD"/>
    <n v="1427342400"/>
    <n v="1424927159"/>
    <b v="0"/>
    <n v="108"/>
    <b v="1"/>
    <s v="theater/plays"/>
    <n v="1.0962000000000001"/>
    <n v="50.75"/>
    <x v="1"/>
    <x v="6"/>
  </r>
  <r>
    <x v="0"/>
    <x v="0"/>
    <s v="USD"/>
    <n v="1425193140"/>
    <n v="1422769906"/>
    <b v="0"/>
    <n v="20"/>
    <b v="1"/>
    <s v="theater/plays"/>
    <n v="1.218"/>
    <n v="60.9"/>
    <x v="1"/>
    <x v="6"/>
  </r>
  <r>
    <x v="0"/>
    <x v="0"/>
    <s v="USD"/>
    <n v="1435835824"/>
    <n v="1433243824"/>
    <b v="0"/>
    <n v="98"/>
    <b v="1"/>
    <s v="theater/plays"/>
    <n v="1.0685"/>
    <n v="109.03100000000001"/>
    <x v="1"/>
    <x v="6"/>
  </r>
  <r>
    <x v="0"/>
    <x v="0"/>
    <s v="USD"/>
    <n v="1407360720"/>
    <n v="1404769819"/>
    <b v="0"/>
    <n v="196"/>
    <b v="1"/>
    <s v="theater/plays"/>
    <n v="1.0071379999999999"/>
    <n v="25.692"/>
    <x v="1"/>
    <x v="6"/>
  </r>
  <r>
    <x v="0"/>
    <x v="0"/>
    <s v="USD"/>
    <n v="1436290233"/>
    <n v="1433698233"/>
    <b v="0"/>
    <n v="39"/>
    <b v="1"/>
    <s v="theater/plays"/>
    <n v="1.0900000000000001"/>
    <n v="41.923000000000002"/>
    <x v="1"/>
    <x v="6"/>
  </r>
  <r>
    <x v="0"/>
    <x v="0"/>
    <s v="USD"/>
    <n v="1442425412"/>
    <n v="1439833412"/>
    <b v="0"/>
    <n v="128"/>
    <b v="1"/>
    <s v="theater/plays"/>
    <n v="1.1363000000000001"/>
    <n v="88.772999999999996"/>
    <x v="1"/>
    <x v="6"/>
  </r>
  <r>
    <x v="0"/>
    <x v="0"/>
    <s v="USD"/>
    <n v="1425872692"/>
    <n v="1423284292"/>
    <b v="0"/>
    <n v="71"/>
    <b v="1"/>
    <s v="theater/plays"/>
    <n v="1.1392"/>
    <n v="80.224999999999994"/>
    <x v="1"/>
    <x v="6"/>
  </r>
  <r>
    <x v="0"/>
    <x v="0"/>
    <s v="USD"/>
    <n v="1471406340"/>
    <n v="1470227660"/>
    <b v="0"/>
    <n v="47"/>
    <b v="1"/>
    <s v="theater/plays"/>
    <n v="1.06"/>
    <n v="78.936000000000007"/>
    <x v="1"/>
    <x v="6"/>
  </r>
  <r>
    <x v="0"/>
    <x v="5"/>
    <s v="CAD"/>
    <n v="1430693460"/>
    <n v="1428087153"/>
    <b v="0"/>
    <n v="17"/>
    <b v="1"/>
    <s v="theater/plays"/>
    <n v="1.625"/>
    <n v="95.587999999999994"/>
    <x v="1"/>
    <x v="6"/>
  </r>
  <r>
    <x v="0"/>
    <x v="0"/>
    <s v="USD"/>
    <n v="1405699451"/>
    <n v="1403107451"/>
    <b v="0"/>
    <n v="91"/>
    <b v="1"/>
    <s v="theater/plays"/>
    <n v="1.06"/>
    <n v="69.89"/>
    <x v="1"/>
    <x v="6"/>
  </r>
  <r>
    <x v="0"/>
    <x v="0"/>
    <s v="USD"/>
    <n v="1409500078"/>
    <n v="1406908078"/>
    <b v="0"/>
    <n v="43"/>
    <b v="1"/>
    <s v="theater/plays"/>
    <n v="1.0015624999999999"/>
    <n v="74.534999999999997"/>
    <x v="1"/>
    <x v="6"/>
  </r>
  <r>
    <x v="0"/>
    <x v="0"/>
    <s v="USD"/>
    <n v="1480899600"/>
    <n v="1479609520"/>
    <b v="0"/>
    <n v="17"/>
    <b v="1"/>
    <s v="theater/plays"/>
    <n v="1.0535000000000001"/>
    <n v="123.941"/>
    <x v="1"/>
    <x v="6"/>
  </r>
  <r>
    <x v="0"/>
    <x v="0"/>
    <s v="USD"/>
    <n v="1451620800"/>
    <n v="1449171508"/>
    <b v="0"/>
    <n v="33"/>
    <b v="1"/>
    <s v="theater/plays"/>
    <n v="1.748"/>
    <n v="264.84800000000001"/>
    <x v="1"/>
    <x v="6"/>
  </r>
  <r>
    <x v="0"/>
    <x v="0"/>
    <s v="USD"/>
    <n v="1411695300"/>
    <n v="1409275671"/>
    <b v="0"/>
    <n v="87"/>
    <b v="1"/>
    <s v="theater/plays"/>
    <n v="1.02"/>
    <n v="58.621000000000002"/>
    <x v="1"/>
    <x v="6"/>
  </r>
  <r>
    <x v="0"/>
    <x v="0"/>
    <s v="USD"/>
    <n v="1417057200"/>
    <n v="1414599886"/>
    <b v="0"/>
    <n v="113"/>
    <b v="1"/>
    <s v="theater/plays"/>
    <n v="1.00125"/>
    <n v="70.885000000000005"/>
    <x v="1"/>
    <x v="6"/>
  </r>
  <r>
    <x v="0"/>
    <x v="1"/>
    <s v="GBP"/>
    <n v="1457870400"/>
    <n v="1456421530"/>
    <b v="0"/>
    <n v="14"/>
    <b v="1"/>
    <s v="theater/plays"/>
    <n v="1.7142857142857142"/>
    <n v="8.5709999999999997"/>
    <x v="1"/>
    <x v="6"/>
  </r>
  <r>
    <x v="0"/>
    <x v="0"/>
    <s v="USD"/>
    <n v="1427076840"/>
    <n v="1421960934"/>
    <b v="0"/>
    <n v="30"/>
    <b v="1"/>
    <s v="theater/plays"/>
    <n v="1.1356666666666666"/>
    <n v="113.56699999999999"/>
    <x v="1"/>
    <x v="6"/>
  </r>
  <r>
    <x v="0"/>
    <x v="0"/>
    <s v="USD"/>
    <n v="1413784740"/>
    <n v="1412954547"/>
    <b v="0"/>
    <n v="16"/>
    <b v="1"/>
    <s v="theater/plays"/>
    <n v="1.2946666666666666"/>
    <n v="60.688000000000002"/>
    <x v="1"/>
    <x v="6"/>
  </r>
  <r>
    <x v="0"/>
    <x v="0"/>
    <s v="USD"/>
    <n v="1420524000"/>
    <n v="1419104823"/>
    <b v="0"/>
    <n v="46"/>
    <b v="1"/>
    <s v="theater/plays"/>
    <n v="1.014"/>
    <n v="110.217"/>
    <x v="1"/>
    <x v="6"/>
  </r>
  <r>
    <x v="0"/>
    <x v="0"/>
    <s v="USD"/>
    <n v="1440381600"/>
    <n v="1438639130"/>
    <b v="0"/>
    <n v="24"/>
    <b v="1"/>
    <s v="theater/plays"/>
    <n v="1.0916666666666666"/>
    <n v="136.458"/>
    <x v="1"/>
    <x v="6"/>
  </r>
  <r>
    <x v="0"/>
    <x v="17"/>
    <s v="EUR"/>
    <n v="1443014756"/>
    <n v="1439126756"/>
    <b v="1"/>
    <n v="97"/>
    <b v="1"/>
    <s v="theater/spaces"/>
    <n v="1.28925"/>
    <n v="53.164999999999999"/>
    <x v="1"/>
    <x v="38"/>
  </r>
  <r>
    <x v="0"/>
    <x v="1"/>
    <s v="GBP"/>
    <n v="1455208143"/>
    <n v="1452616143"/>
    <b v="1"/>
    <n v="59"/>
    <b v="1"/>
    <s v="theater/spaces"/>
    <n v="1.0206"/>
    <n v="86.492000000000004"/>
    <x v="1"/>
    <x v="38"/>
  </r>
  <r>
    <x v="0"/>
    <x v="0"/>
    <s v="USD"/>
    <n v="1415722236"/>
    <n v="1410534636"/>
    <b v="1"/>
    <n v="1095"/>
    <b v="1"/>
    <s v="theater/spaces"/>
    <n v="1.465395775862069"/>
    <n v="155.238"/>
    <x v="1"/>
    <x v="38"/>
  </r>
  <r>
    <x v="0"/>
    <x v="0"/>
    <s v="USD"/>
    <n v="1472020881"/>
    <n v="1469428881"/>
    <b v="1"/>
    <n v="218"/>
    <b v="1"/>
    <s v="theater/spaces"/>
    <n v="1.00352"/>
    <n v="115.083"/>
    <x v="1"/>
    <x v="38"/>
  </r>
  <r>
    <x v="0"/>
    <x v="4"/>
    <s v="NZD"/>
    <n v="1477886400"/>
    <n v="1476228128"/>
    <b v="0"/>
    <n v="111"/>
    <b v="1"/>
    <s v="theater/spaces"/>
    <n v="1.2164999999999999"/>
    <n v="109.595"/>
    <x v="1"/>
    <x v="38"/>
  </r>
  <r>
    <x v="0"/>
    <x v="1"/>
    <s v="GBP"/>
    <n v="1462100406"/>
    <n v="1456920006"/>
    <b v="0"/>
    <n v="56"/>
    <b v="1"/>
    <s v="theater/spaces"/>
    <n v="1.0549999999999999"/>
    <n v="45.213999999999999"/>
    <x v="1"/>
    <x v="38"/>
  </r>
  <r>
    <x v="0"/>
    <x v="0"/>
    <s v="USD"/>
    <n v="1476316800"/>
    <n v="1473837751"/>
    <b v="0"/>
    <n v="265"/>
    <b v="1"/>
    <s v="theater/spaces"/>
    <n v="1.1040080000000001"/>
    <n v="104.152"/>
    <x v="1"/>
    <x v="38"/>
  </r>
  <r>
    <x v="0"/>
    <x v="1"/>
    <s v="GBP"/>
    <n v="1466412081"/>
    <n v="1463820081"/>
    <b v="0"/>
    <n v="28"/>
    <b v="1"/>
    <s v="theater/spaces"/>
    <n v="1"/>
    <n v="35.713999999999999"/>
    <x v="1"/>
    <x v="38"/>
  </r>
  <r>
    <x v="0"/>
    <x v="0"/>
    <s v="USD"/>
    <n v="1450673940"/>
    <n v="1448756962"/>
    <b v="0"/>
    <n v="364"/>
    <b v="1"/>
    <s v="theater/spaces"/>
    <n v="1.76535"/>
    <n v="96.997"/>
    <x v="1"/>
    <x v="38"/>
  </r>
  <r>
    <x v="0"/>
    <x v="0"/>
    <s v="USD"/>
    <n v="1452174420"/>
    <n v="1449150420"/>
    <b v="0"/>
    <n v="27"/>
    <b v="1"/>
    <s v="theater/spaces"/>
    <n v="1"/>
    <n v="370.37"/>
    <x v="1"/>
    <x v="38"/>
  </r>
  <r>
    <x v="0"/>
    <x v="0"/>
    <s v="USD"/>
    <n v="1485547530"/>
    <n v="1483646730"/>
    <b v="0"/>
    <n v="93"/>
    <b v="1"/>
    <s v="theater/spaces"/>
    <n v="1.0329411764705883"/>
    <n v="94.409000000000006"/>
    <x v="1"/>
    <x v="38"/>
  </r>
  <r>
    <x v="0"/>
    <x v="0"/>
    <s v="USD"/>
    <n v="1476037510"/>
    <n v="1473445510"/>
    <b v="0"/>
    <n v="64"/>
    <b v="1"/>
    <s v="theater/spaces"/>
    <n v="1.0449999999999999"/>
    <n v="48.984000000000002"/>
    <x v="1"/>
    <x v="38"/>
  </r>
  <r>
    <x v="0"/>
    <x v="0"/>
    <s v="USD"/>
    <n v="1455998867"/>
    <n v="1453406867"/>
    <b v="0"/>
    <n v="22"/>
    <b v="1"/>
    <s v="theater/spaces"/>
    <n v="1.0029999999999999"/>
    <n v="45.591000000000001"/>
    <x v="1"/>
    <x v="38"/>
  </r>
  <r>
    <x v="0"/>
    <x v="1"/>
    <s v="GBP"/>
    <n v="1412335772"/>
    <n v="1409743772"/>
    <b v="0"/>
    <n v="59"/>
    <b v="1"/>
    <s v="theater/spaces"/>
    <n v="4.577466666666667"/>
    <n v="23.274999999999999"/>
    <x v="1"/>
    <x v="38"/>
  </r>
  <r>
    <x v="0"/>
    <x v="0"/>
    <s v="USD"/>
    <n v="1484841471"/>
    <n v="1482249471"/>
    <b v="0"/>
    <n v="249"/>
    <b v="1"/>
    <s v="theater/spaces"/>
    <n v="1.0496000000000001"/>
    <n v="63.228999999999999"/>
    <x v="1"/>
    <x v="38"/>
  </r>
  <r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x v="0"/>
    <x v="0"/>
    <s v="USD"/>
    <n v="1488171540"/>
    <n v="1486661793"/>
    <b v="0"/>
    <n v="115"/>
    <b v="1"/>
    <s v="theater/spaces"/>
    <n v="1.0373000000000001"/>
    <n v="90.2"/>
    <x v="1"/>
    <x v="38"/>
  </r>
  <r>
    <x v="0"/>
    <x v="0"/>
    <s v="USD"/>
    <n v="1402892700"/>
    <n v="1400474329"/>
    <b v="0"/>
    <n v="433"/>
    <b v="1"/>
    <s v="theater/spaces"/>
    <n v="1.0302899999999999"/>
    <n v="118.971"/>
    <x v="1"/>
    <x v="38"/>
  </r>
  <r>
    <x v="0"/>
    <x v="0"/>
    <s v="USD"/>
    <n v="1488333600"/>
    <n v="1487094360"/>
    <b v="0"/>
    <n v="20"/>
    <b v="1"/>
    <s v="theater/spaces"/>
    <n v="1.1888888888888889"/>
    <n v="80.25"/>
    <x v="1"/>
    <x v="38"/>
  </r>
  <r>
    <x v="0"/>
    <x v="0"/>
    <s v="USD"/>
    <n v="1485885600"/>
    <n v="1484682670"/>
    <b v="0"/>
    <n v="8"/>
    <b v="1"/>
    <s v="theater/spaces"/>
    <n v="1"/>
    <n v="62.5"/>
    <x v="1"/>
    <x v="38"/>
  </r>
  <r>
    <x v="0"/>
    <x v="0"/>
    <s v="USD"/>
    <n v="1468445382"/>
    <n v="1465853382"/>
    <b v="0"/>
    <n v="175"/>
    <b v="1"/>
    <s v="theater/spaces"/>
    <n v="3.1869988910451896"/>
    <n v="131.37700000000001"/>
    <x v="1"/>
    <x v="38"/>
  </r>
  <r>
    <x v="0"/>
    <x v="0"/>
    <s v="USD"/>
    <n v="1356552252"/>
    <n v="1353960252"/>
    <b v="0"/>
    <n v="104"/>
    <b v="1"/>
    <s v="theater/spaces"/>
    <n v="1.0850614285714286"/>
    <n v="73.033000000000001"/>
    <x v="1"/>
    <x v="38"/>
  </r>
  <r>
    <x v="0"/>
    <x v="0"/>
    <s v="USD"/>
    <n v="1456811940"/>
    <n v="1454098976"/>
    <b v="0"/>
    <n v="17"/>
    <b v="1"/>
    <s v="theater/spaces"/>
    <n v="1.0116666666666667"/>
    <n v="178.529"/>
    <x v="1"/>
    <x v="38"/>
  </r>
  <r>
    <x v="0"/>
    <x v="0"/>
    <s v="USD"/>
    <n v="1416089324"/>
    <n v="1413493724"/>
    <b v="0"/>
    <n v="277"/>
    <b v="1"/>
    <s v="theater/spaces"/>
    <n v="1.12815"/>
    <n v="162.91"/>
    <x v="1"/>
    <x v="38"/>
  </r>
  <r>
    <x v="0"/>
    <x v="0"/>
    <s v="USD"/>
    <n v="1412611905"/>
    <n v="1410019905"/>
    <b v="0"/>
    <n v="118"/>
    <b v="1"/>
    <s v="theater/spaces"/>
    <n v="1.2049622641509434"/>
    <n v="108.242"/>
    <x v="1"/>
    <x v="38"/>
  </r>
  <r>
    <x v="0"/>
    <x v="5"/>
    <s v="CAD"/>
    <n v="1418580591"/>
    <n v="1415988591"/>
    <b v="0"/>
    <n v="97"/>
    <b v="1"/>
    <s v="theater/spaces"/>
    <n v="1.0774999999999999"/>
    <n v="88.866"/>
    <x v="1"/>
    <x v="38"/>
  </r>
  <r>
    <x v="0"/>
    <x v="0"/>
    <s v="USD"/>
    <n v="1429938683"/>
    <n v="1428124283"/>
    <b v="0"/>
    <n v="20"/>
    <b v="1"/>
    <s v="theater/spaces"/>
    <n v="1.8"/>
    <n v="54"/>
    <x v="1"/>
    <x v="38"/>
  </r>
  <r>
    <x v="0"/>
    <x v="0"/>
    <s v="USD"/>
    <n v="1453352719"/>
    <n v="1450760719"/>
    <b v="0"/>
    <n v="26"/>
    <b v="1"/>
    <s v="theater/spaces"/>
    <n v="1.0116666666666667"/>
    <n v="116.73099999999999"/>
    <x v="1"/>
    <x v="38"/>
  </r>
  <r>
    <x v="0"/>
    <x v="0"/>
    <s v="USD"/>
    <n v="1417012840"/>
    <n v="1414417240"/>
    <b v="0"/>
    <n v="128"/>
    <b v="1"/>
    <s v="theater/spaces"/>
    <n v="1.19756"/>
    <n v="233.898"/>
    <x v="1"/>
    <x v="38"/>
  </r>
  <r>
    <x v="0"/>
    <x v="0"/>
    <s v="USD"/>
    <n v="1424548719"/>
    <n v="1419364719"/>
    <b v="0"/>
    <n v="15"/>
    <b v="1"/>
    <s v="theater/spaces"/>
    <n v="1.58"/>
    <n v="158"/>
    <x v="1"/>
    <x v="38"/>
  </r>
  <r>
    <x v="0"/>
    <x v="3"/>
    <s v="EUR"/>
    <n v="1450911540"/>
    <n v="1448536516"/>
    <b v="0"/>
    <n v="25"/>
    <b v="1"/>
    <s v="theater/spaces"/>
    <n v="1.2366666666666666"/>
    <n v="14.84"/>
    <x v="1"/>
    <x v="38"/>
  </r>
  <r>
    <x v="0"/>
    <x v="0"/>
    <s v="USD"/>
    <n v="1423587130"/>
    <n v="1421772730"/>
    <b v="0"/>
    <n v="55"/>
    <b v="1"/>
    <s v="theater/spaces"/>
    <n v="1.1712499999999999"/>
    <n v="85.182000000000002"/>
    <x v="1"/>
    <x v="38"/>
  </r>
  <r>
    <x v="0"/>
    <x v="0"/>
    <s v="USD"/>
    <n v="1434917049"/>
    <n v="1432325049"/>
    <b v="0"/>
    <n v="107"/>
    <b v="1"/>
    <s v="theater/spaces"/>
    <n v="1.5696000000000001"/>
    <n v="146.69200000000001"/>
    <x v="1"/>
    <x v="38"/>
  </r>
  <r>
    <x v="0"/>
    <x v="0"/>
    <s v="USD"/>
    <n v="1415163600"/>
    <n v="1412737080"/>
    <b v="0"/>
    <n v="557"/>
    <b v="1"/>
    <s v="theater/spaces"/>
    <n v="1.13104"/>
    <n v="50.765000000000001"/>
    <x v="1"/>
    <x v="38"/>
  </r>
  <r>
    <x v="0"/>
    <x v="0"/>
    <s v="USD"/>
    <n v="1402459200"/>
    <n v="1401125238"/>
    <b v="0"/>
    <n v="40"/>
    <b v="1"/>
    <s v="theater/spaces"/>
    <n v="1.0317647058823529"/>
    <n v="87.7"/>
    <x v="1"/>
    <x v="38"/>
  </r>
  <r>
    <x v="0"/>
    <x v="0"/>
    <s v="USD"/>
    <n v="1405688952"/>
    <n v="1400504952"/>
    <b v="0"/>
    <n v="36"/>
    <b v="1"/>
    <s v="theater/spaces"/>
    <n v="1.0261176470588236"/>
    <n v="242.27799999999999"/>
    <x v="1"/>
    <x v="38"/>
  </r>
  <r>
    <x v="0"/>
    <x v="0"/>
    <s v="USD"/>
    <n v="1408566243"/>
    <n v="1405974243"/>
    <b v="0"/>
    <n v="159"/>
    <b v="1"/>
    <s v="theater/spaces"/>
    <n v="1.0584090909090909"/>
    <n v="146.447"/>
    <x v="1"/>
    <x v="38"/>
  </r>
  <r>
    <x v="0"/>
    <x v="6"/>
    <s v="EUR"/>
    <n v="1437429600"/>
    <n v="1433747376"/>
    <b v="0"/>
    <n v="41"/>
    <b v="1"/>
    <s v="theater/spaces"/>
    <n v="1.0071428571428571"/>
    <n v="103.17100000000001"/>
    <x v="1"/>
    <x v="38"/>
  </r>
  <r>
    <x v="0"/>
    <x v="0"/>
    <s v="USD"/>
    <n v="1401159600"/>
    <n v="1398801620"/>
    <b v="0"/>
    <n v="226"/>
    <b v="1"/>
    <s v="theater/spaces"/>
    <n v="1.2123333333333333"/>
    <n v="80.465000000000003"/>
    <x v="1"/>
    <x v="38"/>
  </r>
  <r>
    <x v="0"/>
    <x v="0"/>
    <s v="USD"/>
    <n v="1439583533"/>
    <n v="1434399533"/>
    <b v="0"/>
    <n v="30"/>
    <b v="1"/>
    <s v="theater/spaces"/>
    <n v="1.0057142857142858"/>
    <n v="234.667"/>
    <x v="1"/>
    <x v="38"/>
  </r>
  <r>
    <x v="0"/>
    <x v="0"/>
    <s v="USD"/>
    <n v="1479794340"/>
    <n v="1476715869"/>
    <b v="0"/>
    <n v="103"/>
    <b v="1"/>
    <s v="theater/spaces"/>
    <n v="1.1602222222222223"/>
    <n v="50.689"/>
    <x v="1"/>
    <x v="38"/>
  </r>
  <r>
    <x v="0"/>
    <x v="0"/>
    <s v="USD"/>
    <n v="1472338409"/>
    <n v="1468450409"/>
    <b v="0"/>
    <n v="62"/>
    <b v="1"/>
    <s v="theater/spaces"/>
    <n v="1.0087999999999999"/>
    <n v="162.71"/>
    <x v="1"/>
    <x v="38"/>
  </r>
  <r>
    <x v="0"/>
    <x v="1"/>
    <s v="GBP"/>
    <n v="1434039186"/>
    <n v="1430151186"/>
    <b v="0"/>
    <n v="6"/>
    <b v="1"/>
    <s v="theater/spaces"/>
    <n v="1.03"/>
    <n v="120.167"/>
    <x v="1"/>
    <x v="38"/>
  </r>
  <r>
    <x v="0"/>
    <x v="0"/>
    <s v="USD"/>
    <n v="1349567475"/>
    <n v="1346975475"/>
    <b v="0"/>
    <n v="182"/>
    <b v="1"/>
    <s v="theater/spaces"/>
    <n v="2.4641999999999999"/>
    <n v="67.697999999999993"/>
    <x v="1"/>
    <x v="38"/>
  </r>
  <r>
    <x v="0"/>
    <x v="1"/>
    <s v="GBP"/>
    <n v="1401465600"/>
    <n v="1399032813"/>
    <b v="0"/>
    <n v="145"/>
    <b v="1"/>
    <s v="theater/spaces"/>
    <n v="3.0219999999999998"/>
    <n v="52.103000000000002"/>
    <x v="1"/>
    <x v="38"/>
  </r>
  <r>
    <x v="0"/>
    <x v="1"/>
    <s v="GBP"/>
    <n v="1488538892"/>
    <n v="1487329292"/>
    <b v="0"/>
    <n v="25"/>
    <b v="1"/>
    <s v="theater/spaces"/>
    <n v="1.4333333333333333"/>
    <n v="51.6"/>
    <x v="1"/>
    <x v="38"/>
  </r>
  <r>
    <x v="0"/>
    <x v="0"/>
    <s v="USD"/>
    <n v="1426866851"/>
    <n v="1424278451"/>
    <b v="0"/>
    <n v="320"/>
    <b v="1"/>
    <s v="theater/spaces"/>
    <n v="1.3144"/>
    <n v="164.3"/>
    <x v="1"/>
    <x v="38"/>
  </r>
  <r>
    <x v="0"/>
    <x v="0"/>
    <s v="USD"/>
    <n v="1471242025"/>
    <n v="1468650025"/>
    <b v="0"/>
    <n v="99"/>
    <b v="1"/>
    <s v="theater/spaces"/>
    <n v="1.6801999999999999"/>
    <n v="84.858999999999995"/>
    <x v="1"/>
    <x v="38"/>
  </r>
  <r>
    <x v="0"/>
    <x v="0"/>
    <s v="USD"/>
    <n v="1416285300"/>
    <n v="1413824447"/>
    <b v="0"/>
    <n v="348"/>
    <b v="1"/>
    <s v="theater/spaces"/>
    <n v="1.0967666666666667"/>
    <n v="94.549000000000007"/>
    <x v="1"/>
    <x v="38"/>
  </r>
  <r>
    <x v="0"/>
    <x v="0"/>
    <s v="USD"/>
    <n v="1442426171"/>
    <n v="1439834171"/>
    <b v="0"/>
    <n v="41"/>
    <b v="1"/>
    <s v="theater/spaces"/>
    <n v="1.0668571428571429"/>
    <n v="45.536999999999999"/>
    <x v="1"/>
    <x v="38"/>
  </r>
  <r>
    <x v="0"/>
    <x v="0"/>
    <s v="USD"/>
    <n v="1476479447"/>
    <n v="1471295447"/>
    <b v="0"/>
    <n v="29"/>
    <b v="1"/>
    <s v="theater/spaces"/>
    <n v="1"/>
    <n v="51.723999999999997"/>
    <x v="1"/>
    <x v="38"/>
  </r>
  <r>
    <x v="0"/>
    <x v="0"/>
    <s v="USD"/>
    <n v="1441933459"/>
    <n v="1439341459"/>
    <b v="0"/>
    <n v="25"/>
    <b v="1"/>
    <s v="theater/spaces"/>
    <n v="1.272"/>
    <n v="50.88"/>
    <x v="1"/>
    <x v="38"/>
  </r>
  <r>
    <x v="0"/>
    <x v="0"/>
    <s v="USD"/>
    <n v="1471487925"/>
    <n v="1468895925"/>
    <b v="0"/>
    <n v="23"/>
    <b v="1"/>
    <s v="theater/spaces"/>
    <n v="1.4653333333333334"/>
    <n v="191.13"/>
    <x v="1"/>
    <x v="38"/>
  </r>
  <r>
    <x v="0"/>
    <x v="0"/>
    <s v="USD"/>
    <n v="1477972740"/>
    <n v="1475326255"/>
    <b v="0"/>
    <n v="1260"/>
    <b v="1"/>
    <s v="theater/spaces"/>
    <n v="1.1253599999999999"/>
    <n v="89.313999999999993"/>
    <x v="1"/>
    <x v="38"/>
  </r>
  <r>
    <x v="0"/>
    <x v="0"/>
    <s v="USD"/>
    <n v="1367674009"/>
    <n v="1365082009"/>
    <b v="0"/>
    <n v="307"/>
    <b v="1"/>
    <s v="theater/spaces"/>
    <n v="1.0878684000000001"/>
    <n v="88.588999999999999"/>
    <x v="1"/>
    <x v="38"/>
  </r>
  <r>
    <x v="0"/>
    <x v="0"/>
    <s v="USD"/>
    <n v="1376654340"/>
    <n v="1373568644"/>
    <b v="0"/>
    <n v="329"/>
    <b v="1"/>
    <s v="theater/spaces"/>
    <n v="1.26732"/>
    <n v="96.301000000000002"/>
    <x v="1"/>
    <x v="38"/>
  </r>
  <r>
    <x v="0"/>
    <x v="0"/>
    <s v="USD"/>
    <n v="1285995540"/>
    <n v="1279574773"/>
    <b v="0"/>
    <n v="32"/>
    <b v="1"/>
    <s v="theater/spaces"/>
    <n v="2.1320000000000001"/>
    <n v="33.313000000000002"/>
    <x v="1"/>
    <x v="38"/>
  </r>
  <r>
    <x v="0"/>
    <x v="0"/>
    <s v="USD"/>
    <n v="1457071397"/>
    <n v="1451887397"/>
    <b v="0"/>
    <n v="27"/>
    <b v="1"/>
    <s v="theater/spaces"/>
    <n v="1.0049999999999999"/>
    <n v="37.222000000000001"/>
    <x v="1"/>
    <x v="38"/>
  </r>
  <r>
    <x v="0"/>
    <x v="0"/>
    <s v="USD"/>
    <n v="1388303940"/>
    <n v="1386011038"/>
    <b v="0"/>
    <n v="236"/>
    <b v="1"/>
    <s v="theater/spaces"/>
    <n v="1.0871389999999999"/>
    <n v="92.13"/>
    <x v="1"/>
    <x v="38"/>
  </r>
  <r>
    <x v="0"/>
    <x v="0"/>
    <s v="USD"/>
    <n v="1435359600"/>
    <n v="1434999621"/>
    <b v="0"/>
    <n v="42"/>
    <b v="1"/>
    <s v="theater/spaces"/>
    <n v="1.075"/>
    <n v="76.786000000000001"/>
    <x v="1"/>
    <x v="38"/>
  </r>
  <r>
    <x v="0"/>
    <x v="0"/>
    <s v="USD"/>
    <n v="1453323048"/>
    <n v="1450731048"/>
    <b v="0"/>
    <n v="95"/>
    <b v="1"/>
    <s v="theater/spaces"/>
    <n v="1.1048192771084338"/>
    <n v="96.525999999999996"/>
    <x v="1"/>
    <x v="38"/>
  </r>
  <r>
    <x v="0"/>
    <x v="1"/>
    <s v="GBP"/>
    <n v="1444149047"/>
    <n v="1441557047"/>
    <b v="0"/>
    <n v="37"/>
    <b v="1"/>
    <s v="theater/spaces"/>
    <n v="1.28"/>
    <n v="51.892000000000003"/>
    <x v="1"/>
    <x v="38"/>
  </r>
  <r>
    <x v="0"/>
    <x v="5"/>
    <s v="CAD"/>
    <n v="1429152600"/>
    <n v="1426815699"/>
    <b v="0"/>
    <n v="128"/>
    <b v="1"/>
    <s v="theater/spaces"/>
    <n v="1.1000666666666667"/>
    <n v="128.91399999999999"/>
    <x v="1"/>
    <x v="38"/>
  </r>
  <r>
    <x v="0"/>
    <x v="0"/>
    <s v="USD"/>
    <n v="1454433998"/>
    <n v="1453137998"/>
    <b v="0"/>
    <n v="156"/>
    <b v="1"/>
    <s v="theater/spaces"/>
    <n v="1.0934166666666667"/>
    <n v="84.108999999999995"/>
    <x v="1"/>
    <x v="38"/>
  </r>
  <r>
    <x v="0"/>
    <x v="0"/>
    <s v="USD"/>
    <n v="1408679055"/>
    <n v="1406087055"/>
    <b v="0"/>
    <n v="64"/>
    <b v="1"/>
    <s v="theater/spaces"/>
    <n v="1.3270650000000002"/>
    <n v="82.941999999999993"/>
    <x v="1"/>
    <x v="38"/>
  </r>
  <r>
    <x v="0"/>
    <x v="0"/>
    <s v="USD"/>
    <n v="1410324720"/>
    <n v="1407784586"/>
    <b v="0"/>
    <n v="58"/>
    <b v="1"/>
    <s v="theater/spaces"/>
    <n v="1.9084810126582279"/>
    <n v="259.94799999999998"/>
    <x v="1"/>
    <x v="38"/>
  </r>
  <r>
    <x v="0"/>
    <x v="0"/>
    <s v="USD"/>
    <n v="1461762960"/>
    <n v="1457999054"/>
    <b v="0"/>
    <n v="20"/>
    <b v="1"/>
    <s v="theater/spaces"/>
    <n v="1.49"/>
    <n v="37.25"/>
    <x v="1"/>
    <x v="38"/>
  </r>
  <r>
    <x v="0"/>
    <x v="0"/>
    <s v="USD"/>
    <n v="1420060920"/>
    <n v="1417556262"/>
    <b v="0"/>
    <n v="47"/>
    <b v="1"/>
    <s v="theater/spaces"/>
    <n v="1.6639999999999999"/>
    <n v="177.02099999999999"/>
    <x v="1"/>
    <x v="38"/>
  </r>
  <r>
    <x v="0"/>
    <x v="0"/>
    <s v="USD"/>
    <n v="1434241255"/>
    <n v="1431649255"/>
    <b v="0"/>
    <n v="54"/>
    <b v="1"/>
    <s v="theater/spaces"/>
    <n v="1.0666666666666667"/>
    <n v="74.073999999999998"/>
    <x v="1"/>
    <x v="38"/>
  </r>
  <r>
    <x v="0"/>
    <x v="0"/>
    <s v="USD"/>
    <n v="1462420960"/>
    <n v="1459828960"/>
    <b v="0"/>
    <n v="9"/>
    <b v="1"/>
    <s v="theater/spaces"/>
    <n v="1.06"/>
    <n v="70.667000000000002"/>
    <x v="1"/>
    <x v="38"/>
  </r>
  <r>
    <x v="2"/>
    <x v="1"/>
    <s v="GBP"/>
    <n v="1486547945"/>
    <n v="1483955945"/>
    <b v="1"/>
    <n v="35"/>
    <b v="0"/>
    <s v="theater/spaces"/>
    <n v="0.23628571428571429"/>
    <n v="23.629000000000001"/>
    <x v="1"/>
    <x v="38"/>
  </r>
  <r>
    <x v="2"/>
    <x v="0"/>
    <s v="USD"/>
    <n v="1432828740"/>
    <n v="1430237094"/>
    <b v="0"/>
    <n v="2"/>
    <b v="0"/>
    <s v="theater/spaces"/>
    <n v="1.5E-3"/>
    <n v="37.5"/>
    <x v="1"/>
    <x v="38"/>
  </r>
  <r>
    <x v="2"/>
    <x v="0"/>
    <s v="USD"/>
    <n v="1412222340"/>
    <n v="1407781013"/>
    <b v="0"/>
    <n v="3"/>
    <b v="0"/>
    <s v="theater/spaces"/>
    <n v="4.0000000000000001E-3"/>
    <n v="13.333"/>
    <x v="1"/>
    <x v="38"/>
  </r>
  <r>
    <x v="2"/>
    <x v="0"/>
    <s v="USD"/>
    <n v="1425258240"/>
    <n v="1422043154"/>
    <b v="0"/>
    <n v="0"/>
    <b v="0"/>
    <s v="theater/spaces"/>
    <n v="0"/>
    <n v="0"/>
    <x v="1"/>
    <x v="38"/>
  </r>
  <r>
    <x v="2"/>
    <x v="0"/>
    <s v="USD"/>
    <n v="1420844390"/>
    <n v="1415660390"/>
    <b v="0"/>
    <n v="1"/>
    <b v="0"/>
    <s v="theater/spaces"/>
    <n v="5.0000000000000002E-5"/>
    <n v="1"/>
    <x v="1"/>
    <x v="38"/>
  </r>
  <r>
    <x v="2"/>
    <x v="0"/>
    <s v="USD"/>
    <n v="1412003784"/>
    <n v="1406819784"/>
    <b v="0"/>
    <n v="0"/>
    <b v="0"/>
    <s v="theater/spaces"/>
    <n v="0"/>
    <n v="0"/>
    <x v="1"/>
    <x v="38"/>
  </r>
  <r>
    <x v="2"/>
    <x v="1"/>
    <s v="GBP"/>
    <n v="1459694211"/>
    <n v="1457105811"/>
    <b v="0"/>
    <n v="0"/>
    <b v="0"/>
    <s v="theater/spaces"/>
    <n v="0"/>
    <n v="0"/>
    <x v="1"/>
    <x v="38"/>
  </r>
  <r>
    <x v="2"/>
    <x v="13"/>
    <s v="EUR"/>
    <n v="1463734740"/>
    <n v="1459414740"/>
    <b v="0"/>
    <n v="3"/>
    <b v="0"/>
    <s v="theater/spaces"/>
    <n v="1.6666666666666666E-4"/>
    <n v="1"/>
    <x v="1"/>
    <x v="38"/>
  </r>
  <r>
    <x v="2"/>
    <x v="0"/>
    <s v="USD"/>
    <n v="1407536846"/>
    <n v="1404944846"/>
    <b v="0"/>
    <n v="11"/>
    <b v="0"/>
    <s v="theater/spaces"/>
    <n v="3.0066666666666665E-2"/>
    <n v="41"/>
    <x v="1"/>
    <x v="38"/>
  </r>
  <r>
    <x v="2"/>
    <x v="0"/>
    <s v="USD"/>
    <n v="1443422134"/>
    <n v="1440830134"/>
    <b v="0"/>
    <n v="6"/>
    <b v="0"/>
    <s v="theater/spaces"/>
    <n v="1.5227272727272728E-3"/>
    <n v="55.832999999999998"/>
    <x v="1"/>
    <x v="38"/>
  </r>
  <r>
    <x v="2"/>
    <x v="0"/>
    <s v="USD"/>
    <n v="1407955748"/>
    <n v="1405363748"/>
    <b v="0"/>
    <n v="0"/>
    <b v="0"/>
    <s v="theater/spaces"/>
    <n v="0"/>
    <n v="0"/>
    <x v="1"/>
    <x v="38"/>
  </r>
  <r>
    <x v="2"/>
    <x v="0"/>
    <s v="USD"/>
    <n v="1443636000"/>
    <n v="1441111892"/>
    <b v="0"/>
    <n v="67"/>
    <b v="0"/>
    <s v="theater/spaces"/>
    <n v="0.66839999999999999"/>
    <n v="99.760999999999996"/>
    <x v="1"/>
    <x v="38"/>
  </r>
  <r>
    <x v="2"/>
    <x v="0"/>
    <s v="USD"/>
    <n v="1477174138"/>
    <n v="1474150138"/>
    <b v="0"/>
    <n v="23"/>
    <b v="0"/>
    <s v="theater/spaces"/>
    <n v="0.19566666666666666"/>
    <n v="25.521999999999998"/>
    <x v="1"/>
    <x v="38"/>
  </r>
  <r>
    <x v="2"/>
    <x v="0"/>
    <s v="USD"/>
    <n v="1448175540"/>
    <n v="1445483246"/>
    <b v="0"/>
    <n v="72"/>
    <b v="0"/>
    <s v="theater/spaces"/>
    <n v="0.11294666666666667"/>
    <n v="117.65300000000001"/>
    <x v="1"/>
    <x v="38"/>
  </r>
  <r>
    <x v="2"/>
    <x v="0"/>
    <s v="USD"/>
    <n v="1406683172"/>
    <n v="1404523172"/>
    <b v="0"/>
    <n v="2"/>
    <b v="0"/>
    <s v="theater/spaces"/>
    <n v="4.0000000000000002E-4"/>
    <n v="5"/>
    <x v="1"/>
    <x v="38"/>
  </r>
  <r>
    <x v="2"/>
    <x v="2"/>
    <s v="AUD"/>
    <n v="1468128537"/>
    <n v="1465536537"/>
    <b v="0"/>
    <n v="15"/>
    <b v="0"/>
    <s v="theater/spaces"/>
    <n v="0.11985714285714286"/>
    <n v="2796.6669999999999"/>
    <x v="1"/>
    <x v="38"/>
  </r>
  <r>
    <x v="2"/>
    <x v="4"/>
    <s v="NZD"/>
    <n v="1441837879"/>
    <n v="1439245879"/>
    <b v="0"/>
    <n v="1"/>
    <b v="0"/>
    <s v="theater/spaces"/>
    <n v="2.5000000000000001E-2"/>
    <n v="200"/>
    <x v="1"/>
    <x v="38"/>
  </r>
  <r>
    <x v="2"/>
    <x v="0"/>
    <s v="USD"/>
    <n v="1445013352"/>
    <n v="1442421352"/>
    <b v="0"/>
    <n v="2"/>
    <b v="0"/>
    <s v="theater/spaces"/>
    <n v="6.9999999999999999E-4"/>
    <n v="87.5"/>
    <x v="1"/>
    <x v="38"/>
  </r>
  <r>
    <x v="2"/>
    <x v="0"/>
    <s v="USD"/>
    <n v="1418587234"/>
    <n v="1415995234"/>
    <b v="0"/>
    <n v="7"/>
    <b v="0"/>
    <s v="theater/spaces"/>
    <n v="0.14099999999999999"/>
    <n v="20.143000000000001"/>
    <x v="1"/>
    <x v="38"/>
  </r>
  <r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2"/>
    <x v="0"/>
    <s v="USD"/>
    <n v="1429595940"/>
    <n v="1428082481"/>
    <b v="0"/>
    <n v="117"/>
    <b v="0"/>
    <s v="theater/spaces"/>
    <n v="0.59775"/>
    <n v="61.308"/>
    <x v="1"/>
    <x v="38"/>
  </r>
  <r>
    <x v="2"/>
    <x v="0"/>
    <s v="USD"/>
    <n v="1477791960"/>
    <n v="1476549262"/>
    <b v="0"/>
    <n v="2"/>
    <b v="0"/>
    <s v="theater/spaces"/>
    <n v="1.6666666666666666E-4"/>
    <n v="1"/>
    <x v="1"/>
    <x v="38"/>
  </r>
  <r>
    <x v="2"/>
    <x v="0"/>
    <s v="USD"/>
    <n v="1434309540"/>
    <n v="1429287900"/>
    <b v="0"/>
    <n v="7"/>
    <b v="0"/>
    <s v="theater/spaces"/>
    <n v="2.3035714285714285E-4"/>
    <n v="92.143000000000001"/>
    <x v="1"/>
    <x v="38"/>
  </r>
  <r>
    <x v="2"/>
    <x v="6"/>
    <s v="EUR"/>
    <n v="1457617359"/>
    <n v="1455025359"/>
    <b v="0"/>
    <n v="3"/>
    <b v="0"/>
    <s v="theater/spaces"/>
    <n v="8.8000000000000003E-4"/>
    <n v="7.3330000000000002"/>
    <x v="1"/>
    <x v="38"/>
  </r>
  <r>
    <x v="2"/>
    <x v="0"/>
    <s v="USD"/>
    <n v="1471573640"/>
    <n v="1467253640"/>
    <b v="0"/>
    <n v="20"/>
    <b v="0"/>
    <s v="theater/spaces"/>
    <n v="8.6400000000000005E-2"/>
    <n v="64.8"/>
    <x v="1"/>
    <x v="38"/>
  </r>
  <r>
    <x v="2"/>
    <x v="0"/>
    <s v="USD"/>
    <n v="1444405123"/>
    <n v="1439221123"/>
    <b v="0"/>
    <n v="50"/>
    <b v="0"/>
    <s v="theater/spaces"/>
    <n v="0.15060000000000001"/>
    <n v="30.12"/>
    <x v="1"/>
    <x v="38"/>
  </r>
  <r>
    <x v="2"/>
    <x v="5"/>
    <s v="CAD"/>
    <n v="1488495478"/>
    <n v="1485903478"/>
    <b v="0"/>
    <n v="2"/>
    <b v="0"/>
    <s v="theater/spaces"/>
    <n v="4.7727272727272731E-3"/>
    <n v="52.5"/>
    <x v="1"/>
    <x v="38"/>
  </r>
  <r>
    <x v="2"/>
    <x v="0"/>
    <s v="USD"/>
    <n v="1424920795"/>
    <n v="1422328795"/>
    <b v="0"/>
    <n v="3"/>
    <b v="0"/>
    <s v="theater/spaces"/>
    <n v="1.1833333333333333E-3"/>
    <n v="23.667000000000002"/>
    <x v="1"/>
    <x v="38"/>
  </r>
  <r>
    <x v="2"/>
    <x v="0"/>
    <s v="USD"/>
    <n v="1427040435"/>
    <n v="1424452035"/>
    <b v="0"/>
    <n v="27"/>
    <b v="0"/>
    <s v="theater/spaces"/>
    <n v="8.4173998587352451E-3"/>
    <n v="415.77800000000002"/>
    <x v="1"/>
    <x v="38"/>
  </r>
  <r>
    <x v="2"/>
    <x v="0"/>
    <s v="USD"/>
    <n v="1419644444"/>
    <n v="1414456844"/>
    <b v="0"/>
    <n v="7"/>
    <b v="0"/>
    <s v="theater/spaces"/>
    <n v="1.8799999999999999E-4"/>
    <n v="53.713999999999999"/>
    <x v="1"/>
    <x v="38"/>
  </r>
  <r>
    <x v="2"/>
    <x v="0"/>
    <s v="USD"/>
    <n v="1442722891"/>
    <n v="1440130891"/>
    <b v="0"/>
    <n v="5"/>
    <b v="0"/>
    <s v="theater/spaces"/>
    <n v="2.1029999999999998E-3"/>
    <n v="420.6"/>
    <x v="1"/>
    <x v="38"/>
  </r>
  <r>
    <x v="2"/>
    <x v="0"/>
    <s v="USD"/>
    <n v="1447628946"/>
    <n v="1445033346"/>
    <b v="0"/>
    <n v="0"/>
    <b v="0"/>
    <s v="theater/spaces"/>
    <n v="0"/>
    <n v="0"/>
    <x v="1"/>
    <x v="38"/>
  </r>
  <r>
    <x v="2"/>
    <x v="0"/>
    <s v="USD"/>
    <n v="1409547600"/>
    <n v="1406986278"/>
    <b v="0"/>
    <n v="3"/>
    <b v="0"/>
    <s v="theater/spaces"/>
    <n v="2.8E-3"/>
    <n v="18.667000000000002"/>
    <x v="1"/>
    <x v="38"/>
  </r>
  <r>
    <x v="2"/>
    <x v="0"/>
    <s v="USD"/>
    <n v="1430851680"/>
    <n v="1428340931"/>
    <b v="0"/>
    <n v="6"/>
    <b v="0"/>
    <s v="theater/spaces"/>
    <n v="0.11579206701157921"/>
    <n v="78.332999999999998"/>
    <x v="1"/>
    <x v="38"/>
  </r>
  <r>
    <x v="2"/>
    <x v="0"/>
    <s v="USD"/>
    <n v="1443561159"/>
    <n v="1440969159"/>
    <b v="0"/>
    <n v="9"/>
    <b v="0"/>
    <s v="theater/spaces"/>
    <n v="2.4400000000000002E-2"/>
    <n v="67.778000000000006"/>
    <x v="1"/>
    <x v="38"/>
  </r>
  <r>
    <x v="2"/>
    <x v="13"/>
    <s v="EUR"/>
    <n v="1439827559"/>
    <n v="1434643559"/>
    <b v="0"/>
    <n v="3"/>
    <b v="0"/>
    <s v="theater/spaces"/>
    <n v="2.5000000000000001E-3"/>
    <n v="16.667000000000002"/>
    <x v="1"/>
    <x v="38"/>
  </r>
  <r>
    <x v="2"/>
    <x v="0"/>
    <s v="USD"/>
    <n v="1482294990"/>
    <n v="1477107390"/>
    <b v="0"/>
    <n v="2"/>
    <b v="0"/>
    <s v="theater/spaces"/>
    <n v="6.2500000000000003E-3"/>
    <n v="62.5"/>
    <x v="1"/>
    <x v="38"/>
  </r>
  <r>
    <x v="2"/>
    <x v="0"/>
    <s v="USD"/>
    <n v="1420724460"/>
    <n v="1418046247"/>
    <b v="0"/>
    <n v="3"/>
    <b v="0"/>
    <s v="theater/spaces"/>
    <n v="1.9384615384615384E-3"/>
    <n v="42"/>
    <x v="1"/>
    <x v="38"/>
  </r>
  <r>
    <x v="2"/>
    <x v="0"/>
    <s v="USD"/>
    <n v="1468029540"/>
    <n v="1465304483"/>
    <b v="0"/>
    <n v="45"/>
    <b v="0"/>
    <s v="theater/spaces"/>
    <n v="0.23416000000000001"/>
    <n v="130.089"/>
    <x v="1"/>
    <x v="38"/>
  </r>
  <r>
    <x v="2"/>
    <x v="0"/>
    <s v="USD"/>
    <n v="1430505545"/>
    <n v="1425325145"/>
    <b v="0"/>
    <n v="9"/>
    <b v="0"/>
    <s v="theater/spaces"/>
    <n v="5.080888888888889E-2"/>
    <n v="1270.222"/>
    <x v="1"/>
    <x v="38"/>
  </r>
  <r>
    <x v="2"/>
    <x v="0"/>
    <s v="USD"/>
    <n v="1471214743"/>
    <n v="1468622743"/>
    <b v="0"/>
    <n v="9"/>
    <b v="0"/>
    <s v="theater/spaces"/>
    <n v="0.15920000000000001"/>
    <n v="88.444000000000003"/>
    <x v="1"/>
    <x v="38"/>
  </r>
  <r>
    <x v="2"/>
    <x v="0"/>
    <s v="USD"/>
    <n v="1444946400"/>
    <n v="1441723912"/>
    <b v="0"/>
    <n v="21"/>
    <b v="0"/>
    <s v="theater/spaces"/>
    <n v="1.1831900000000001E-2"/>
    <n v="56.341999999999999"/>
    <x v="1"/>
    <x v="38"/>
  </r>
  <r>
    <x v="2"/>
    <x v="5"/>
    <s v="CAD"/>
    <n v="1401595140"/>
    <n v="1398980941"/>
    <b v="0"/>
    <n v="17"/>
    <b v="0"/>
    <s v="theater/spaces"/>
    <n v="0.22750000000000001"/>
    <n v="53.529000000000003"/>
    <x v="1"/>
    <x v="38"/>
  </r>
  <r>
    <x v="2"/>
    <x v="0"/>
    <s v="USD"/>
    <n v="1442775956"/>
    <n v="1437591956"/>
    <b v="0"/>
    <n v="1"/>
    <b v="0"/>
    <s v="theater/spaces"/>
    <n v="2.5000000000000001E-4"/>
    <n v="25"/>
    <x v="1"/>
    <x v="38"/>
  </r>
  <r>
    <x v="2"/>
    <x v="0"/>
    <s v="USD"/>
    <n v="1470011780"/>
    <n v="1464827780"/>
    <b v="0"/>
    <n v="1"/>
    <b v="0"/>
    <s v="theater/spaces"/>
    <n v="3.351206434316354E-3"/>
    <n v="50"/>
    <x v="1"/>
    <x v="38"/>
  </r>
  <r>
    <x v="2"/>
    <x v="0"/>
    <s v="USD"/>
    <n v="1432151326"/>
    <n v="1429559326"/>
    <b v="0"/>
    <n v="14"/>
    <b v="0"/>
    <s v="theater/spaces"/>
    <n v="3.9750000000000001E-2"/>
    <n v="56.786000000000001"/>
    <x v="1"/>
    <x v="38"/>
  </r>
  <r>
    <x v="2"/>
    <x v="1"/>
    <s v="GBP"/>
    <n v="1475848800"/>
    <n v="1474027501"/>
    <b v="0"/>
    <n v="42"/>
    <b v="0"/>
    <s v="theater/spaces"/>
    <n v="0.17150000000000001"/>
    <n v="40.832999999999998"/>
    <x v="1"/>
    <x v="38"/>
  </r>
  <r>
    <x v="2"/>
    <x v="0"/>
    <s v="USD"/>
    <n v="1454890620"/>
    <n v="1450724449"/>
    <b v="0"/>
    <n v="27"/>
    <b v="0"/>
    <s v="theater/spaces"/>
    <n v="3.608004104669061E-2"/>
    <n v="65.111000000000004"/>
    <x v="1"/>
    <x v="38"/>
  </r>
  <r>
    <x v="2"/>
    <x v="0"/>
    <s v="USD"/>
    <n v="1455251591"/>
    <n v="1452659591"/>
    <b v="0"/>
    <n v="5"/>
    <b v="0"/>
    <s v="theater/spaces"/>
    <n v="0.13900000000000001"/>
    <n v="55.6"/>
    <x v="1"/>
    <x v="38"/>
  </r>
  <r>
    <x v="2"/>
    <x v="0"/>
    <s v="USD"/>
    <n v="1413816975"/>
    <n v="1411224975"/>
    <b v="0"/>
    <n v="13"/>
    <b v="0"/>
    <s v="theater/spaces"/>
    <n v="0.15225"/>
    <n v="140.53800000000001"/>
    <x v="1"/>
    <x v="38"/>
  </r>
  <r>
    <x v="2"/>
    <x v="6"/>
    <s v="EUR"/>
    <n v="1437033360"/>
    <n v="1434445937"/>
    <b v="0"/>
    <n v="12"/>
    <b v="0"/>
    <s v="theater/spaces"/>
    <n v="0.12"/>
    <n v="25"/>
    <x v="1"/>
    <x v="38"/>
  </r>
  <r>
    <x v="2"/>
    <x v="1"/>
    <s v="GBP"/>
    <n v="1471939818"/>
    <n v="1467619818"/>
    <b v="0"/>
    <n v="90"/>
    <b v="0"/>
    <s v="theater/spaces"/>
    <n v="0.391125"/>
    <n v="69.533000000000001"/>
    <x v="1"/>
    <x v="38"/>
  </r>
  <r>
    <x v="2"/>
    <x v="0"/>
    <s v="USD"/>
    <n v="1434080706"/>
    <n v="1428896706"/>
    <b v="0"/>
    <n v="2"/>
    <b v="0"/>
    <s v="theater/spaces"/>
    <n v="2.6829268292682929E-3"/>
    <n v="5.5"/>
    <x v="1"/>
    <x v="38"/>
  </r>
  <r>
    <x v="2"/>
    <x v="2"/>
    <s v="AUD"/>
    <n v="1422928800"/>
    <n v="1420235311"/>
    <b v="0"/>
    <n v="5"/>
    <b v="0"/>
    <s v="theater/spaces"/>
    <n v="0.29625000000000001"/>
    <n v="237"/>
    <x v="1"/>
    <x v="38"/>
  </r>
  <r>
    <x v="2"/>
    <x v="0"/>
    <s v="USD"/>
    <n v="1413694800"/>
    <n v="1408986916"/>
    <b v="0"/>
    <n v="31"/>
    <b v="0"/>
    <s v="theater/spaces"/>
    <n v="0.4236099230111206"/>
    <n v="79.870999999999995"/>
    <x v="1"/>
    <x v="38"/>
  </r>
  <r>
    <x v="2"/>
    <x v="1"/>
    <s v="GBP"/>
    <n v="1442440800"/>
    <n v="1440497876"/>
    <b v="0"/>
    <n v="4"/>
    <b v="0"/>
    <s v="theater/spaces"/>
    <n v="4.1000000000000002E-2"/>
    <n v="10.25"/>
    <x v="1"/>
    <x v="38"/>
  </r>
  <r>
    <x v="2"/>
    <x v="0"/>
    <s v="USD"/>
    <n v="1431372751"/>
    <n v="1430767951"/>
    <b v="0"/>
    <n v="29"/>
    <b v="0"/>
    <s v="theater/spaces"/>
    <n v="0.197625"/>
    <n v="272.58600000000001"/>
    <x v="1"/>
    <x v="38"/>
  </r>
  <r>
    <x v="2"/>
    <x v="0"/>
    <s v="USD"/>
    <n v="1430234394"/>
    <n v="1425053994"/>
    <b v="0"/>
    <n v="2"/>
    <b v="0"/>
    <s v="theater/spaces"/>
    <n v="5.1999999999999995E-4"/>
    <n v="13"/>
    <x v="1"/>
    <x v="38"/>
  </r>
  <r>
    <x v="2"/>
    <x v="0"/>
    <s v="USD"/>
    <n v="1409194810"/>
    <n v="1406170810"/>
    <b v="0"/>
    <n v="114"/>
    <b v="0"/>
    <s v="theater/spaces"/>
    <n v="0.25030188679245285"/>
    <n v="58.183999999999997"/>
    <x v="1"/>
    <x v="38"/>
  </r>
  <r>
    <x v="2"/>
    <x v="0"/>
    <s v="USD"/>
    <n v="1487465119"/>
    <n v="1484009119"/>
    <b v="0"/>
    <n v="1"/>
    <b v="0"/>
    <s v="theater/spaces"/>
    <n v="4.0000000000000002E-4"/>
    <n v="10"/>
    <x v="1"/>
    <x v="38"/>
  </r>
  <r>
    <x v="2"/>
    <x v="0"/>
    <s v="USD"/>
    <n v="1412432220"/>
    <n v="1409753820"/>
    <b v="0"/>
    <n v="76"/>
    <b v="0"/>
    <s v="theater/spaces"/>
    <n v="0.26640000000000003"/>
    <n v="70.105000000000004"/>
    <x v="1"/>
    <x v="38"/>
  </r>
  <r>
    <x v="2"/>
    <x v="0"/>
    <s v="USD"/>
    <n v="1477968934"/>
    <n v="1472784934"/>
    <b v="0"/>
    <n v="9"/>
    <b v="0"/>
    <s v="theater/spaces"/>
    <n v="4.7363636363636365E-2"/>
    <n v="57.889000000000003"/>
    <x v="1"/>
    <x v="38"/>
  </r>
  <r>
    <x v="2"/>
    <x v="0"/>
    <s v="USD"/>
    <n v="1429291982"/>
    <n v="1426699982"/>
    <b v="0"/>
    <n v="37"/>
    <b v="0"/>
    <s v="theater/spaces"/>
    <n v="4.2435339894712751E-2"/>
    <n v="125.27"/>
    <x v="1"/>
    <x v="38"/>
  </r>
  <r>
    <x v="2"/>
    <x v="0"/>
    <s v="USD"/>
    <n v="1411312250"/>
    <n v="1406128250"/>
    <b v="0"/>
    <n v="0"/>
    <b v="0"/>
    <s v="theater/spaces"/>
    <n v="0"/>
    <n v="0"/>
    <x v="1"/>
    <x v="38"/>
  </r>
  <r>
    <x v="2"/>
    <x v="11"/>
    <s v="SEK"/>
    <n v="1465123427"/>
    <n v="1462531427"/>
    <b v="0"/>
    <n v="1"/>
    <b v="0"/>
    <s v="theater/spaces"/>
    <n v="0.03"/>
    <n v="300"/>
    <x v="1"/>
    <x v="38"/>
  </r>
  <r>
    <x v="2"/>
    <x v="0"/>
    <s v="USD"/>
    <n v="1427890925"/>
    <n v="1426681325"/>
    <b v="0"/>
    <n v="10"/>
    <b v="0"/>
    <s v="theater/spaces"/>
    <n v="0.57333333333333336"/>
    <n v="43"/>
    <x v="1"/>
    <x v="38"/>
  </r>
  <r>
    <x v="2"/>
    <x v="1"/>
    <s v="GBP"/>
    <n v="1464354720"/>
    <n v="1463648360"/>
    <b v="0"/>
    <n v="1"/>
    <b v="0"/>
    <s v="theater/spaces"/>
    <n v="1E-3"/>
    <n v="1"/>
    <x v="1"/>
    <x v="38"/>
  </r>
  <r>
    <x v="2"/>
    <x v="11"/>
    <s v="SEK"/>
    <n v="1467473723"/>
    <n v="1465832123"/>
    <b v="0"/>
    <n v="2"/>
    <b v="0"/>
    <s v="theater/spaces"/>
    <n v="3.0999999999999999E-3"/>
    <n v="775"/>
    <x v="1"/>
    <x v="38"/>
  </r>
  <r>
    <x v="2"/>
    <x v="0"/>
    <s v="USD"/>
    <n v="1427414732"/>
    <n v="1424826332"/>
    <b v="0"/>
    <n v="1"/>
    <b v="0"/>
    <s v="theater/spaces"/>
    <n v="5.0000000000000001E-4"/>
    <n v="5"/>
    <x v="1"/>
    <x v="38"/>
  </r>
  <r>
    <x v="2"/>
    <x v="9"/>
    <s v="EUR"/>
    <n v="1462484196"/>
    <n v="1457303796"/>
    <b v="0"/>
    <n v="10"/>
    <b v="0"/>
    <s v="theater/spaces"/>
    <n v="9.8461538461538464E-5"/>
    <n v="12.8"/>
    <x v="1"/>
    <x v="38"/>
  </r>
  <r>
    <x v="1"/>
    <x v="5"/>
    <s v="CAD"/>
    <n v="1411748335"/>
    <n v="1406564335"/>
    <b v="0"/>
    <n v="1"/>
    <b v="0"/>
    <s v="theater/spaces"/>
    <n v="6.6666666666666671E-3"/>
    <n v="10"/>
    <x v="1"/>
    <x v="38"/>
  </r>
  <r>
    <x v="1"/>
    <x v="0"/>
    <s v="USD"/>
    <n v="1478733732"/>
    <n v="1478298132"/>
    <b v="0"/>
    <n v="2"/>
    <b v="0"/>
    <s v="theater/spaces"/>
    <n v="0.58291457286432158"/>
    <n v="58"/>
    <x v="1"/>
    <x v="38"/>
  </r>
  <r>
    <x v="1"/>
    <x v="0"/>
    <s v="USD"/>
    <n v="1468108198"/>
    <n v="1465516198"/>
    <b v="0"/>
    <n v="348"/>
    <b v="0"/>
    <s v="theater/spaces"/>
    <n v="0.68153600000000003"/>
    <n v="244.80500000000001"/>
    <x v="1"/>
    <x v="38"/>
  </r>
  <r>
    <x v="1"/>
    <x v="0"/>
    <s v="USD"/>
    <n v="1422902601"/>
    <n v="1417718601"/>
    <b v="0"/>
    <n v="4"/>
    <b v="0"/>
    <s v="theater/spaces"/>
    <n v="3.2499999999999997E-5"/>
    <n v="6.5"/>
    <x v="1"/>
    <x v="38"/>
  </r>
  <r>
    <x v="1"/>
    <x v="0"/>
    <s v="USD"/>
    <n v="1452142672"/>
    <n v="1449550672"/>
    <b v="0"/>
    <n v="0"/>
    <b v="0"/>
    <s v="theater/spaces"/>
    <n v="0"/>
    <n v="0"/>
    <x v="1"/>
    <x v="38"/>
  </r>
  <r>
    <x v="1"/>
    <x v="0"/>
    <s v="USD"/>
    <n v="1459121162"/>
    <n v="1456532762"/>
    <b v="0"/>
    <n v="17"/>
    <b v="0"/>
    <s v="theater/spaces"/>
    <n v="4.1599999999999998E-2"/>
    <n v="61.176000000000002"/>
    <x v="1"/>
    <x v="38"/>
  </r>
  <r>
    <x v="1"/>
    <x v="0"/>
    <s v="USD"/>
    <n v="1425242029"/>
    <n v="1422650029"/>
    <b v="0"/>
    <n v="0"/>
    <b v="0"/>
    <s v="theater/spaces"/>
    <n v="0"/>
    <n v="0"/>
    <x v="1"/>
    <x v="38"/>
  </r>
  <r>
    <x v="3"/>
    <x v="0"/>
    <s v="USD"/>
    <n v="1489690141"/>
    <n v="1487101741"/>
    <b v="0"/>
    <n v="117"/>
    <b v="0"/>
    <s v="theater/plays"/>
    <n v="1.0860666666666667"/>
    <n v="139.239"/>
    <x v="1"/>
    <x v="6"/>
  </r>
  <r>
    <x v="3"/>
    <x v="0"/>
    <s v="USD"/>
    <n v="1492542819"/>
    <n v="1489090419"/>
    <b v="0"/>
    <n v="1"/>
    <b v="0"/>
    <s v="theater/plays"/>
    <n v="8.0000000000000002E-3"/>
    <n v="10"/>
    <x v="1"/>
    <x v="6"/>
  </r>
  <r>
    <x v="3"/>
    <x v="0"/>
    <s v="USD"/>
    <n v="1492145940"/>
    <n v="1489504916"/>
    <b v="0"/>
    <n v="4"/>
    <b v="0"/>
    <s v="theater/plays"/>
    <n v="3.7499999999999999E-2"/>
    <n v="93.75"/>
    <x v="1"/>
    <x v="6"/>
  </r>
  <r>
    <x v="3"/>
    <x v="0"/>
    <s v="USD"/>
    <n v="1491656045"/>
    <n v="1489067645"/>
    <b v="0"/>
    <n v="12"/>
    <b v="0"/>
    <s v="theater/plays"/>
    <n v="0.15731707317073171"/>
    <n v="53.75"/>
    <x v="1"/>
    <x v="6"/>
  </r>
  <r>
    <x v="3"/>
    <x v="0"/>
    <s v="USD"/>
    <n v="1492759460"/>
    <n v="1487579060"/>
    <b v="0"/>
    <n v="1"/>
    <b v="0"/>
    <s v="theater/plays"/>
    <n v="3.3333333333333332E-4"/>
    <n v="10"/>
    <x v="1"/>
    <x v="6"/>
  </r>
  <r>
    <x v="3"/>
    <x v="1"/>
    <s v="GBP"/>
    <n v="1490358834"/>
    <n v="1487770434"/>
    <b v="0"/>
    <n v="16"/>
    <b v="0"/>
    <s v="theater/plays"/>
    <n v="1.08"/>
    <n v="33.75"/>
    <x v="1"/>
    <x v="6"/>
  </r>
  <r>
    <x v="3"/>
    <x v="1"/>
    <s v="GBP"/>
    <n v="1490631419"/>
    <n v="1488820619"/>
    <b v="0"/>
    <n v="12"/>
    <b v="0"/>
    <s v="theater/plays"/>
    <n v="0.22500000000000001"/>
    <n v="18.75"/>
    <x v="1"/>
    <x v="6"/>
  </r>
  <r>
    <x v="3"/>
    <x v="0"/>
    <s v="USD"/>
    <n v="1491277121"/>
    <n v="1489376321"/>
    <b v="0"/>
    <n v="7"/>
    <b v="0"/>
    <s v="theater/plays"/>
    <n v="0.20849420849420849"/>
    <n v="23.143000000000001"/>
    <x v="1"/>
    <x v="6"/>
  </r>
  <r>
    <x v="3"/>
    <x v="1"/>
    <s v="GBP"/>
    <n v="1491001140"/>
    <n v="1487847954"/>
    <b v="0"/>
    <n v="22"/>
    <b v="0"/>
    <s v="theater/plays"/>
    <n v="1.278"/>
    <n v="29.045000000000002"/>
    <x v="1"/>
    <x v="6"/>
  </r>
  <r>
    <x v="3"/>
    <x v="0"/>
    <s v="USD"/>
    <n v="1493838720"/>
    <n v="1489439669"/>
    <b v="0"/>
    <n v="1"/>
    <b v="0"/>
    <s v="theater/plays"/>
    <n v="3.3333333333333333E-2"/>
    <n v="50"/>
    <x v="1"/>
    <x v="6"/>
  </r>
  <r>
    <x v="3"/>
    <x v="1"/>
    <s v="GBP"/>
    <n v="1491233407"/>
    <n v="1489591807"/>
    <b v="0"/>
    <n v="0"/>
    <b v="0"/>
    <s v="theater/plays"/>
    <n v="0"/>
    <n v="0"/>
    <x v="1"/>
    <x v="6"/>
  </r>
  <r>
    <x v="3"/>
    <x v="14"/>
    <s v="MXN"/>
    <n v="1490416380"/>
    <n v="1487485760"/>
    <b v="0"/>
    <n v="6"/>
    <b v="0"/>
    <s v="theater/plays"/>
    <n v="5.3999999999999999E-2"/>
    <n v="450"/>
    <x v="1"/>
    <x v="6"/>
  </r>
  <r>
    <x v="3"/>
    <x v="6"/>
    <s v="EUR"/>
    <n v="1491581703"/>
    <n v="1488993303"/>
    <b v="0"/>
    <n v="4"/>
    <b v="0"/>
    <s v="theater/plays"/>
    <n v="9.5999999999999992E-3"/>
    <n v="24"/>
    <x v="1"/>
    <x v="6"/>
  </r>
  <r>
    <x v="3"/>
    <x v="9"/>
    <s v="EUR"/>
    <n v="1492372800"/>
    <n v="1488823488"/>
    <b v="0"/>
    <n v="8"/>
    <b v="0"/>
    <s v="theater/plays"/>
    <n v="0.51600000000000001"/>
    <n v="32.25"/>
    <x v="1"/>
    <x v="6"/>
  </r>
  <r>
    <x v="3"/>
    <x v="1"/>
    <s v="GBP"/>
    <n v="1489922339"/>
    <n v="1487333939"/>
    <b v="0"/>
    <n v="3"/>
    <b v="0"/>
    <s v="theater/plays"/>
    <n v="1.6363636363636365E-2"/>
    <n v="15"/>
    <x v="1"/>
    <x v="6"/>
  </r>
  <r>
    <x v="3"/>
    <x v="1"/>
    <s v="GBP"/>
    <n v="1491726956"/>
    <n v="1489480556"/>
    <b v="0"/>
    <n v="0"/>
    <b v="0"/>
    <s v="theater/plays"/>
    <n v="0"/>
    <n v="0"/>
    <x v="1"/>
    <x v="6"/>
  </r>
  <r>
    <x v="3"/>
    <x v="0"/>
    <s v="USD"/>
    <n v="1489903200"/>
    <n v="1488459307"/>
    <b v="0"/>
    <n v="30"/>
    <b v="0"/>
    <s v="theater/plays"/>
    <n v="0.754"/>
    <n v="251.333"/>
    <x v="1"/>
    <x v="6"/>
  </r>
  <r>
    <x v="3"/>
    <x v="0"/>
    <s v="USD"/>
    <n v="1490659134"/>
    <n v="1485478734"/>
    <b v="0"/>
    <n v="0"/>
    <b v="0"/>
    <s v="theater/plays"/>
    <n v="0"/>
    <n v="0"/>
    <x v="1"/>
    <x v="6"/>
  </r>
  <r>
    <x v="3"/>
    <x v="14"/>
    <s v="MXN"/>
    <n v="1492356166"/>
    <n v="1488471766"/>
    <b v="0"/>
    <n v="12"/>
    <b v="0"/>
    <s v="theater/plays"/>
    <n v="0.105"/>
    <n v="437.5"/>
    <x v="1"/>
    <x v="6"/>
  </r>
  <r>
    <x v="0"/>
    <x v="0"/>
    <s v="USD"/>
    <n v="1415319355"/>
    <n v="1411859755"/>
    <b v="1"/>
    <n v="213"/>
    <b v="1"/>
    <s v="theater/plays"/>
    <n v="1.1752499999999999"/>
    <n v="110.352"/>
    <x v="1"/>
    <x v="6"/>
  </r>
  <r>
    <x v="0"/>
    <x v="0"/>
    <s v="USD"/>
    <n v="1412136000"/>
    <n v="1410278284"/>
    <b v="1"/>
    <n v="57"/>
    <b v="1"/>
    <s v="theater/plays"/>
    <n v="1.3116666666666668"/>
    <n v="41.420999999999999"/>
    <x v="1"/>
    <x v="6"/>
  </r>
  <r>
    <x v="0"/>
    <x v="0"/>
    <s v="USD"/>
    <n v="1354845600"/>
    <n v="1352766300"/>
    <b v="1"/>
    <n v="25"/>
    <b v="1"/>
    <s v="theater/plays"/>
    <n v="1.04"/>
    <n v="52"/>
    <x v="1"/>
    <x v="6"/>
  </r>
  <r>
    <x v="0"/>
    <x v="0"/>
    <s v="USD"/>
    <n v="1295928000"/>
    <n v="1288160403"/>
    <b v="1"/>
    <n v="104"/>
    <b v="1"/>
    <s v="theater/plays"/>
    <n v="1.01"/>
    <n v="33.99"/>
    <x v="1"/>
    <x v="6"/>
  </r>
  <r>
    <x v="0"/>
    <x v="0"/>
    <s v="USD"/>
    <n v="1410379774"/>
    <n v="1407787774"/>
    <b v="1"/>
    <n v="34"/>
    <b v="1"/>
    <s v="theater/plays"/>
    <n v="1.004"/>
    <n v="103.35299999999999"/>
    <x v="1"/>
    <x v="6"/>
  </r>
  <r>
    <x v="0"/>
    <x v="1"/>
    <s v="GBP"/>
    <n v="1383425367"/>
    <n v="1380833367"/>
    <b v="1"/>
    <n v="67"/>
    <b v="1"/>
    <s v="theater/plays"/>
    <n v="1.0595454545454546"/>
    <n v="34.790999999999997"/>
    <x v="1"/>
    <x v="6"/>
  </r>
  <r>
    <x v="0"/>
    <x v="0"/>
    <s v="USD"/>
    <n v="1304225940"/>
    <n v="1301542937"/>
    <b v="1"/>
    <n v="241"/>
    <b v="1"/>
    <s v="theater/plays"/>
    <n v="3.3558333333333334"/>
    <n v="41.774000000000001"/>
    <x v="1"/>
    <x v="6"/>
  </r>
  <r>
    <x v="0"/>
    <x v="0"/>
    <s v="USD"/>
    <n v="1333310458"/>
    <n v="1330722058"/>
    <b v="1"/>
    <n v="123"/>
    <b v="1"/>
    <s v="theater/plays"/>
    <n v="1.1292857142857142"/>
    <n v="64.268000000000001"/>
    <x v="1"/>
    <x v="6"/>
  </r>
  <r>
    <x v="0"/>
    <x v="1"/>
    <s v="GBP"/>
    <n v="1356004725"/>
    <n v="1353412725"/>
    <b v="1"/>
    <n v="302"/>
    <b v="1"/>
    <s v="theater/plays"/>
    <n v="1.885046"/>
    <n v="31.209"/>
    <x v="1"/>
    <x v="6"/>
  </r>
  <r>
    <x v="0"/>
    <x v="0"/>
    <s v="USD"/>
    <n v="1338591144"/>
    <n v="1335567144"/>
    <b v="1"/>
    <n v="89"/>
    <b v="1"/>
    <s v="theater/plays"/>
    <n v="1.0181818181818181"/>
    <n v="62.920999999999999"/>
    <x v="1"/>
    <x v="6"/>
  </r>
  <r>
    <x v="0"/>
    <x v="0"/>
    <s v="USD"/>
    <n v="1405746000"/>
    <n v="1404932105"/>
    <b v="1"/>
    <n v="41"/>
    <b v="1"/>
    <s v="theater/plays"/>
    <n v="1.01"/>
    <n v="98.537000000000006"/>
    <x v="1"/>
    <x v="6"/>
  </r>
  <r>
    <x v="0"/>
    <x v="0"/>
    <s v="USD"/>
    <n v="1374523752"/>
    <n v="1371931752"/>
    <b v="1"/>
    <n v="69"/>
    <b v="1"/>
    <s v="theater/plays"/>
    <n v="1.1399999999999999"/>
    <n v="82.608999999999995"/>
    <x v="1"/>
    <x v="6"/>
  </r>
  <r>
    <x v="0"/>
    <x v="0"/>
    <s v="USD"/>
    <n v="1326927600"/>
    <n v="1323221761"/>
    <b v="1"/>
    <n v="52"/>
    <b v="1"/>
    <s v="theater/plays"/>
    <n v="1.3348133333333334"/>
    <n v="38.503999999999998"/>
    <x v="1"/>
    <x v="6"/>
  </r>
  <r>
    <x v="0"/>
    <x v="0"/>
    <s v="USD"/>
    <n v="1407905940"/>
    <n v="1405923687"/>
    <b v="1"/>
    <n v="57"/>
    <b v="1"/>
    <s v="theater/plays"/>
    <n v="1.0153333333333334"/>
    <n v="80.158000000000001"/>
    <x v="1"/>
    <x v="6"/>
  </r>
  <r>
    <x v="0"/>
    <x v="1"/>
    <s v="GBP"/>
    <n v="1413377522"/>
    <n v="1410785522"/>
    <b v="1"/>
    <n v="74"/>
    <b v="1"/>
    <s v="theater/plays"/>
    <n v="1.0509999999999999"/>
    <n v="28.405000000000001"/>
    <x v="1"/>
    <x v="6"/>
  </r>
  <r>
    <x v="0"/>
    <x v="0"/>
    <s v="USD"/>
    <n v="1404698400"/>
    <n v="1402331262"/>
    <b v="1"/>
    <n v="63"/>
    <b v="1"/>
    <s v="theater/plays"/>
    <n v="1.2715000000000001"/>
    <n v="80.73"/>
    <x v="1"/>
    <x v="6"/>
  </r>
  <r>
    <x v="0"/>
    <x v="0"/>
    <s v="USD"/>
    <n v="1402855525"/>
    <n v="1400263525"/>
    <b v="1"/>
    <n v="72"/>
    <b v="1"/>
    <s v="theater/plays"/>
    <n v="1.1115384615384616"/>
    <n v="200.69399999999999"/>
    <x v="1"/>
    <x v="6"/>
  </r>
  <r>
    <x v="0"/>
    <x v="0"/>
    <s v="USD"/>
    <n v="1402341615"/>
    <n v="1399490415"/>
    <b v="1"/>
    <n v="71"/>
    <b v="1"/>
    <s v="theater/plays"/>
    <n v="1.0676000000000001"/>
    <n v="37.591999999999999"/>
    <x v="1"/>
    <x v="6"/>
  </r>
  <r>
    <x v="0"/>
    <x v="0"/>
    <s v="USD"/>
    <n v="1304395140"/>
    <n v="1302493760"/>
    <b v="1"/>
    <n v="21"/>
    <b v="1"/>
    <s v="theater/plays"/>
    <n v="1.6266666666666667"/>
    <n v="58.094999999999999"/>
    <x v="1"/>
    <x v="6"/>
  </r>
  <r>
    <x v="0"/>
    <x v="0"/>
    <s v="USD"/>
    <n v="1416988740"/>
    <n v="1414514153"/>
    <b v="1"/>
    <n v="930"/>
    <b v="1"/>
    <s v="theater/plays"/>
    <n v="1.6022808571428573"/>
    <n v="60.301000000000002"/>
    <x v="1"/>
    <x v="6"/>
  </r>
  <r>
    <x v="0"/>
    <x v="0"/>
    <s v="USD"/>
    <n v="1406952781"/>
    <n v="1405743181"/>
    <b v="1"/>
    <n v="55"/>
    <b v="1"/>
    <s v="theater/plays"/>
    <n v="1.1616666666666666"/>
    <n v="63.363999999999997"/>
    <x v="1"/>
    <x v="6"/>
  </r>
  <r>
    <x v="0"/>
    <x v="0"/>
    <s v="USD"/>
    <n v="1402696800"/>
    <n v="1399948353"/>
    <b v="1"/>
    <n v="61"/>
    <b v="1"/>
    <s v="theater/plays"/>
    <n v="1.242"/>
    <n v="50.902000000000001"/>
    <x v="1"/>
    <x v="6"/>
  </r>
  <r>
    <x v="0"/>
    <x v="0"/>
    <s v="USD"/>
    <n v="1386910740"/>
    <n v="1384364561"/>
    <b v="1"/>
    <n v="82"/>
    <b v="1"/>
    <s v="theater/plays"/>
    <n v="1.030125"/>
    <n v="100.5"/>
    <x v="1"/>
    <x v="6"/>
  </r>
  <r>
    <x v="0"/>
    <x v="0"/>
    <s v="USD"/>
    <n v="1404273600"/>
    <n v="1401414944"/>
    <b v="1"/>
    <n v="71"/>
    <b v="1"/>
    <s v="theater/plays"/>
    <n v="1.1225000000000001"/>
    <n v="31.62"/>
    <x v="1"/>
    <x v="6"/>
  </r>
  <r>
    <x v="0"/>
    <x v="1"/>
    <s v="GBP"/>
    <n v="1462545358"/>
    <n v="1459953358"/>
    <b v="1"/>
    <n v="117"/>
    <b v="1"/>
    <s v="theater/plays"/>
    <n v="1.0881428571428571"/>
    <n v="65.102999999999994"/>
    <x v="1"/>
    <x v="6"/>
  </r>
  <r>
    <x v="0"/>
    <x v="0"/>
    <s v="USD"/>
    <n v="1329240668"/>
    <n v="1326648668"/>
    <b v="1"/>
    <n v="29"/>
    <b v="1"/>
    <s v="theater/plays"/>
    <n v="1.1499999999999999"/>
    <n v="79.31"/>
    <x v="1"/>
    <x v="6"/>
  </r>
  <r>
    <x v="0"/>
    <x v="0"/>
    <s v="USD"/>
    <n v="1411765492"/>
    <n v="1409173492"/>
    <b v="1"/>
    <n v="74"/>
    <b v="1"/>
    <s v="theater/plays"/>
    <n v="1.03"/>
    <n v="139.18899999999999"/>
    <x v="1"/>
    <x v="6"/>
  </r>
  <r>
    <x v="0"/>
    <x v="0"/>
    <s v="USD"/>
    <n v="1408999508"/>
    <n v="1407789908"/>
    <b v="1"/>
    <n v="23"/>
    <b v="1"/>
    <s v="theater/plays"/>
    <n v="1.0113333333333334"/>
    <n v="131.91300000000001"/>
    <x v="1"/>
    <x v="6"/>
  </r>
  <r>
    <x v="0"/>
    <x v="0"/>
    <s v="USD"/>
    <n v="1297977427"/>
    <n v="1292793427"/>
    <b v="1"/>
    <n v="60"/>
    <b v="1"/>
    <s v="theater/plays"/>
    <n v="1.0955999999999999"/>
    <n v="91.3"/>
    <x v="1"/>
    <x v="6"/>
  </r>
  <r>
    <x v="0"/>
    <x v="0"/>
    <s v="USD"/>
    <n v="1376838000"/>
    <n v="1374531631"/>
    <b v="1"/>
    <n v="55"/>
    <b v="1"/>
    <s v="theater/plays"/>
    <n v="1.148421052631579"/>
    <n v="39.673000000000002"/>
    <x v="1"/>
    <x v="6"/>
  </r>
  <r>
    <x v="0"/>
    <x v="0"/>
    <s v="USD"/>
    <n v="1403366409"/>
    <n v="1400774409"/>
    <b v="1"/>
    <n v="51"/>
    <b v="1"/>
    <s v="theater/plays"/>
    <n v="1.1739999999999999"/>
    <n v="57.548999999999999"/>
    <x v="1"/>
    <x v="6"/>
  </r>
  <r>
    <x v="0"/>
    <x v="1"/>
    <s v="GBP"/>
    <n v="1405521075"/>
    <n v="1402929075"/>
    <b v="1"/>
    <n v="78"/>
    <b v="1"/>
    <s v="theater/plays"/>
    <n v="1.7173333333333334"/>
    <n v="33.026000000000003"/>
    <x v="1"/>
    <x v="6"/>
  </r>
  <r>
    <x v="0"/>
    <x v="0"/>
    <s v="USD"/>
    <n v="1367859071"/>
    <n v="1365699071"/>
    <b v="1"/>
    <n v="62"/>
    <b v="1"/>
    <s v="theater/plays"/>
    <n v="1.1416238095238094"/>
    <n v="77.335999999999999"/>
    <x v="1"/>
    <x v="6"/>
  </r>
  <r>
    <x v="0"/>
    <x v="1"/>
    <s v="GBP"/>
    <n v="1403258049"/>
    <n v="1400666049"/>
    <b v="1"/>
    <n v="45"/>
    <b v="1"/>
    <s v="theater/plays"/>
    <n v="1.1975"/>
    <n v="31.933"/>
    <x v="1"/>
    <x v="6"/>
  </r>
  <r>
    <x v="0"/>
    <x v="1"/>
    <s v="GBP"/>
    <n v="1402848000"/>
    <n v="1400570787"/>
    <b v="1"/>
    <n v="15"/>
    <b v="1"/>
    <s v="theater/plays"/>
    <n v="1.0900000000000001"/>
    <n v="36.332999999999998"/>
    <x v="1"/>
    <x v="6"/>
  </r>
  <r>
    <x v="0"/>
    <x v="0"/>
    <s v="USD"/>
    <n v="1328029200"/>
    <n v="1323211621"/>
    <b v="1"/>
    <n v="151"/>
    <b v="1"/>
    <s v="theater/plays"/>
    <n v="1.0088571428571429"/>
    <n v="46.768000000000001"/>
    <x v="1"/>
    <x v="6"/>
  </r>
  <r>
    <x v="0"/>
    <x v="0"/>
    <s v="USD"/>
    <n v="1377284669"/>
    <n v="1375729469"/>
    <b v="1"/>
    <n v="68"/>
    <b v="1"/>
    <s v="theater/plays"/>
    <n v="1.0900000000000001"/>
    <n v="40.073999999999998"/>
    <x v="1"/>
    <x v="6"/>
  </r>
  <r>
    <x v="0"/>
    <x v="0"/>
    <s v="USD"/>
    <n v="1404258631"/>
    <n v="1401666631"/>
    <b v="1"/>
    <n v="46"/>
    <b v="1"/>
    <s v="theater/plays"/>
    <n v="1.0720930232558139"/>
    <n v="100.217"/>
    <x v="1"/>
    <x v="6"/>
  </r>
  <r>
    <x v="0"/>
    <x v="1"/>
    <s v="GBP"/>
    <n v="1405553241"/>
    <n v="1404948441"/>
    <b v="1"/>
    <n v="24"/>
    <b v="1"/>
    <s v="theater/plays"/>
    <n v="1"/>
    <n v="41.667000000000002"/>
    <x v="1"/>
    <x v="6"/>
  </r>
  <r>
    <x v="0"/>
    <x v="1"/>
    <s v="GBP"/>
    <n v="1410901200"/>
    <n v="1408313438"/>
    <b v="1"/>
    <n v="70"/>
    <b v="1"/>
    <s v="theater/plays"/>
    <n v="1.0218750000000001"/>
    <n v="46.713999999999999"/>
    <x v="1"/>
    <x v="6"/>
  </r>
  <r>
    <x v="0"/>
    <x v="0"/>
    <s v="USD"/>
    <n v="1407167973"/>
    <n v="1405439973"/>
    <b v="1"/>
    <n v="244"/>
    <b v="1"/>
    <s v="theater/plays"/>
    <n v="1.1629333333333334"/>
    <n v="71.492000000000004"/>
    <x v="1"/>
    <x v="6"/>
  </r>
  <r>
    <x v="2"/>
    <x v="1"/>
    <s v="GBP"/>
    <n v="1433930302"/>
    <n v="1432115902"/>
    <b v="0"/>
    <n v="9"/>
    <b v="0"/>
    <s v="theater/musical"/>
    <n v="0.65"/>
    <n v="14.444000000000001"/>
    <x v="1"/>
    <x v="40"/>
  </r>
  <r>
    <x v="2"/>
    <x v="11"/>
    <s v="SEK"/>
    <n v="1432455532"/>
    <n v="1429863532"/>
    <b v="0"/>
    <n v="19"/>
    <b v="0"/>
    <s v="theater/musical"/>
    <n v="0.12327272727272727"/>
    <n v="356.84199999999998"/>
    <x v="1"/>
    <x v="40"/>
  </r>
  <r>
    <x v="2"/>
    <x v="5"/>
    <s v="CAD"/>
    <n v="1481258275"/>
    <n v="1478662675"/>
    <b v="0"/>
    <n v="0"/>
    <b v="0"/>
    <s v="theater/musical"/>
    <n v="0"/>
    <n v="0"/>
    <x v="1"/>
    <x v="40"/>
  </r>
  <r>
    <x v="2"/>
    <x v="0"/>
    <s v="USD"/>
    <n v="1471370869"/>
    <n v="1466186869"/>
    <b v="0"/>
    <n v="4"/>
    <b v="0"/>
    <s v="theater/musical"/>
    <n v="4.0266666666666666E-2"/>
    <n v="37.75"/>
    <x v="1"/>
    <x v="40"/>
  </r>
  <r>
    <x v="2"/>
    <x v="1"/>
    <s v="GBP"/>
    <n v="1425160800"/>
    <n v="1421274859"/>
    <b v="0"/>
    <n v="8"/>
    <b v="0"/>
    <s v="theater/musical"/>
    <n v="1.0200000000000001E-2"/>
    <n v="12.75"/>
    <x v="1"/>
    <x v="40"/>
  </r>
  <r>
    <x v="2"/>
    <x v="1"/>
    <s v="GBP"/>
    <n v="1424474056"/>
    <n v="1420586056"/>
    <b v="0"/>
    <n v="24"/>
    <b v="0"/>
    <s v="theater/musical"/>
    <n v="0.1174"/>
    <n v="24.457999999999998"/>
    <x v="1"/>
    <x v="40"/>
  </r>
  <r>
    <x v="2"/>
    <x v="0"/>
    <s v="USD"/>
    <n v="1437960598"/>
    <n v="1435368598"/>
    <b v="0"/>
    <n v="0"/>
    <b v="0"/>
    <s v="theater/musical"/>
    <n v="0"/>
    <n v="0"/>
    <x v="1"/>
    <x v="40"/>
  </r>
  <r>
    <x v="2"/>
    <x v="0"/>
    <s v="USD"/>
    <n v="1423750542"/>
    <n v="1421158542"/>
    <b v="0"/>
    <n v="39"/>
    <b v="0"/>
    <s v="theater/musical"/>
    <n v="0.59142857142857141"/>
    <n v="53.076999999999998"/>
    <x v="1"/>
    <x v="40"/>
  </r>
  <r>
    <x v="2"/>
    <x v="0"/>
    <s v="USD"/>
    <n v="1438437600"/>
    <n v="1433254875"/>
    <b v="0"/>
    <n v="6"/>
    <b v="0"/>
    <s v="theater/musical"/>
    <n v="5.9999999999999995E-4"/>
    <n v="300"/>
    <x v="1"/>
    <x v="40"/>
  </r>
  <r>
    <x v="2"/>
    <x v="10"/>
    <s v="NOK"/>
    <n v="1423050618"/>
    <n v="1420458618"/>
    <b v="0"/>
    <n v="4"/>
    <b v="0"/>
    <s v="theater/musical"/>
    <n v="0.1145"/>
    <n v="286.25"/>
    <x v="1"/>
    <x v="40"/>
  </r>
  <r>
    <x v="2"/>
    <x v="8"/>
    <s v="DKK"/>
    <n v="1424081477"/>
    <n v="1420798277"/>
    <b v="0"/>
    <n v="3"/>
    <b v="0"/>
    <s v="theater/musical"/>
    <n v="3.6666666666666666E-3"/>
    <n v="36.667000000000002"/>
    <x v="1"/>
    <x v="40"/>
  </r>
  <r>
    <x v="2"/>
    <x v="0"/>
    <s v="USD"/>
    <n v="1410037200"/>
    <n v="1407435418"/>
    <b v="0"/>
    <n v="53"/>
    <b v="0"/>
    <s v="theater/musical"/>
    <n v="0.52159999999999995"/>
    <n v="49.207999999999998"/>
    <x v="1"/>
    <x v="40"/>
  </r>
  <r>
    <x v="2"/>
    <x v="0"/>
    <s v="USD"/>
    <n v="1461994440"/>
    <n v="1459410101"/>
    <b v="0"/>
    <n v="1"/>
    <b v="0"/>
    <s v="theater/musical"/>
    <n v="2.0000000000000002E-5"/>
    <n v="1"/>
    <x v="1"/>
    <x v="40"/>
  </r>
  <r>
    <x v="2"/>
    <x v="1"/>
    <s v="GBP"/>
    <n v="1409509477"/>
    <n v="1407695077"/>
    <b v="0"/>
    <n v="2"/>
    <b v="0"/>
    <s v="theater/musical"/>
    <n v="1.2500000000000001E-2"/>
    <n v="12.5"/>
    <x v="1"/>
    <x v="40"/>
  </r>
  <r>
    <x v="2"/>
    <x v="0"/>
    <s v="USD"/>
    <n v="1450072740"/>
    <n v="1445027346"/>
    <b v="0"/>
    <n v="25"/>
    <b v="0"/>
    <s v="theater/musical"/>
    <n v="0.54520000000000002"/>
    <n v="109.04"/>
    <x v="1"/>
    <x v="40"/>
  </r>
  <r>
    <x v="2"/>
    <x v="0"/>
    <s v="USD"/>
    <n v="1443224622"/>
    <n v="1440632622"/>
    <b v="0"/>
    <n v="6"/>
    <b v="0"/>
    <s v="theater/musical"/>
    <n v="0.25"/>
    <n v="41.667000000000002"/>
    <x v="1"/>
    <x v="40"/>
  </r>
  <r>
    <x v="2"/>
    <x v="0"/>
    <s v="USD"/>
    <n v="1437149640"/>
    <n v="1434558479"/>
    <b v="0"/>
    <n v="0"/>
    <b v="0"/>
    <s v="theater/musical"/>
    <n v="0"/>
    <n v="0"/>
    <x v="1"/>
    <x v="40"/>
  </r>
  <r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2"/>
    <x v="0"/>
    <s v="USD"/>
    <n v="1442644651"/>
    <n v="1440052651"/>
    <b v="0"/>
    <n v="0"/>
    <b v="0"/>
    <s v="theater/musical"/>
    <n v="0"/>
    <n v="0"/>
    <x v="1"/>
    <x v="40"/>
  </r>
  <r>
    <x v="2"/>
    <x v="0"/>
    <s v="USD"/>
    <n v="1429767607"/>
    <n v="1424587207"/>
    <b v="0"/>
    <n v="36"/>
    <b v="0"/>
    <s v="theater/musical"/>
    <n v="0.46363636363636362"/>
    <n v="70.832999999999998"/>
    <x v="1"/>
    <x v="40"/>
  </r>
  <r>
    <x v="0"/>
    <x v="0"/>
    <s v="USD"/>
    <n v="1406557877"/>
    <n v="1404743477"/>
    <b v="1"/>
    <n v="82"/>
    <b v="1"/>
    <s v="theater/plays"/>
    <n v="1.0349999999999999"/>
    <n v="63.11"/>
    <x v="1"/>
    <x v="6"/>
  </r>
  <r>
    <x v="0"/>
    <x v="0"/>
    <s v="USD"/>
    <n v="1403305200"/>
    <n v="1400512658"/>
    <b v="1"/>
    <n v="226"/>
    <b v="1"/>
    <s v="theater/plays"/>
    <n v="1.1932315789473684"/>
    <n v="50.158000000000001"/>
    <x v="1"/>
    <x v="6"/>
  </r>
  <r>
    <x v="0"/>
    <x v="0"/>
    <s v="USD"/>
    <n v="1338523140"/>
    <n v="1334442519"/>
    <b v="1"/>
    <n v="60"/>
    <b v="1"/>
    <s v="theater/plays"/>
    <n v="1.2576666666666667"/>
    <n v="62.883000000000003"/>
    <x v="1"/>
    <x v="6"/>
  </r>
  <r>
    <x v="0"/>
    <x v="0"/>
    <s v="USD"/>
    <n v="1408068000"/>
    <n v="1405346680"/>
    <b v="1"/>
    <n v="322"/>
    <b v="1"/>
    <s v="theater/plays"/>
    <n v="1.1974347826086957"/>
    <n v="85.531000000000006"/>
    <x v="1"/>
    <x v="6"/>
  </r>
  <r>
    <x v="0"/>
    <x v="0"/>
    <s v="USD"/>
    <n v="1407524751"/>
    <n v="1404932751"/>
    <b v="1"/>
    <n v="94"/>
    <b v="1"/>
    <s v="theater/plays"/>
    <n v="1.2625"/>
    <n v="53.722999999999999"/>
    <x v="1"/>
    <x v="6"/>
  </r>
  <r>
    <x v="0"/>
    <x v="1"/>
    <s v="GBP"/>
    <n v="1437934759"/>
    <n v="1434478759"/>
    <b v="1"/>
    <n v="47"/>
    <b v="1"/>
    <s v="theater/plays"/>
    <n v="1.0011666666666668"/>
    <n v="127.809"/>
    <x v="1"/>
    <x v="6"/>
  </r>
  <r>
    <x v="0"/>
    <x v="1"/>
    <s v="GBP"/>
    <n v="1452038100"/>
    <n v="1448823673"/>
    <b v="1"/>
    <n v="115"/>
    <b v="1"/>
    <s v="theater/plays"/>
    <n v="1.0213333333333334"/>
    <n v="106.574"/>
    <x v="1"/>
    <x v="6"/>
  </r>
  <r>
    <x v="0"/>
    <x v="0"/>
    <s v="USD"/>
    <n v="1441857540"/>
    <n v="1438617471"/>
    <b v="1"/>
    <n v="134"/>
    <b v="1"/>
    <s v="theater/plays"/>
    <n v="1.0035142857142858"/>
    <n v="262.11200000000002"/>
    <x v="1"/>
    <x v="6"/>
  </r>
  <r>
    <x v="0"/>
    <x v="1"/>
    <s v="GBP"/>
    <n v="1436625000"/>
    <n v="1433934371"/>
    <b v="1"/>
    <n v="35"/>
    <b v="1"/>
    <s v="theater/plays"/>
    <n v="1.0004999999999999"/>
    <n v="57.170999999999999"/>
    <x v="1"/>
    <x v="6"/>
  </r>
  <r>
    <x v="0"/>
    <x v="0"/>
    <s v="USD"/>
    <n v="1478264784"/>
    <n v="1475672784"/>
    <b v="1"/>
    <n v="104"/>
    <b v="1"/>
    <s v="theater/plays"/>
    <n v="1.1602222222222223"/>
    <n v="50.201999999999998"/>
    <x v="1"/>
    <x v="6"/>
  </r>
  <r>
    <x v="0"/>
    <x v="1"/>
    <s v="GBP"/>
    <n v="1419984000"/>
    <n v="1417132986"/>
    <b v="1"/>
    <n v="184"/>
    <b v="1"/>
    <s v="theater/plays"/>
    <n v="1.0209999999999999"/>
    <n v="66.587000000000003"/>
    <x v="1"/>
    <x v="6"/>
  </r>
  <r>
    <x v="0"/>
    <x v="0"/>
    <s v="USD"/>
    <n v="1427063747"/>
    <n v="1424043347"/>
    <b v="1"/>
    <n v="119"/>
    <b v="1"/>
    <s v="theater/plays"/>
    <n v="1.0011000000000001"/>
    <n v="168.25200000000001"/>
    <x v="1"/>
    <x v="6"/>
  </r>
  <r>
    <x v="0"/>
    <x v="0"/>
    <s v="USD"/>
    <n v="1489352400"/>
    <n v="1486411204"/>
    <b v="1"/>
    <n v="59"/>
    <b v="1"/>
    <s v="theater/plays"/>
    <n v="1.0084"/>
    <n v="256.37299999999999"/>
    <x v="1"/>
    <x v="6"/>
  </r>
  <r>
    <x v="0"/>
    <x v="1"/>
    <s v="GBP"/>
    <n v="1436114603"/>
    <n v="1433090603"/>
    <b v="1"/>
    <n v="113"/>
    <b v="1"/>
    <s v="theater/plays"/>
    <n v="1.0342499999999999"/>
    <n v="36.610999999999997"/>
    <x v="1"/>
    <x v="6"/>
  </r>
  <r>
    <x v="0"/>
    <x v="0"/>
    <s v="USD"/>
    <n v="1445722140"/>
    <n v="1443016697"/>
    <b v="1"/>
    <n v="84"/>
    <b v="1"/>
    <s v="theater/plays"/>
    <n v="1.248"/>
    <n v="37.143000000000001"/>
    <x v="1"/>
    <x v="6"/>
  </r>
  <r>
    <x v="0"/>
    <x v="0"/>
    <s v="USD"/>
    <n v="1440100976"/>
    <n v="1437508976"/>
    <b v="1"/>
    <n v="74"/>
    <b v="1"/>
    <s v="theater/plays"/>
    <n v="1.0951612903225807"/>
    <n v="45.878"/>
    <x v="1"/>
    <x v="6"/>
  </r>
  <r>
    <x v="0"/>
    <x v="0"/>
    <s v="USD"/>
    <n v="1484024400"/>
    <n v="1479932713"/>
    <b v="1"/>
    <n v="216"/>
    <b v="1"/>
    <s v="theater/plays"/>
    <n v="1.0203333333333333"/>
    <n v="141.71299999999999"/>
    <x v="1"/>
    <x v="6"/>
  </r>
  <r>
    <x v="0"/>
    <x v="0"/>
    <s v="USD"/>
    <n v="1464987600"/>
    <n v="1463145938"/>
    <b v="1"/>
    <n v="39"/>
    <b v="1"/>
    <s v="theater/plays"/>
    <n v="1.0235000000000001"/>
    <n v="52.487000000000002"/>
    <x v="1"/>
    <x v="6"/>
  </r>
  <r>
    <x v="0"/>
    <x v="1"/>
    <s v="GBP"/>
    <n v="1446213612"/>
    <n v="1443621612"/>
    <b v="1"/>
    <n v="21"/>
    <b v="1"/>
    <s v="theater/plays"/>
    <n v="1.0416666666666667"/>
    <n v="59.524000000000001"/>
    <x v="1"/>
    <x v="6"/>
  </r>
  <r>
    <x v="0"/>
    <x v="1"/>
    <s v="GBP"/>
    <n v="1484687436"/>
    <n v="1482095436"/>
    <b v="0"/>
    <n v="30"/>
    <b v="1"/>
    <s v="theater/plays"/>
    <n v="1.25"/>
    <n v="50"/>
    <x v="1"/>
    <x v="6"/>
  </r>
  <r>
    <x v="0"/>
    <x v="0"/>
    <s v="USD"/>
    <n v="1450328340"/>
    <n v="1447606884"/>
    <b v="1"/>
    <n v="37"/>
    <b v="1"/>
    <s v="theater/plays"/>
    <n v="1.0234285714285714"/>
    <n v="193.62200000000001"/>
    <x v="1"/>
    <x v="6"/>
  </r>
  <r>
    <x v="0"/>
    <x v="0"/>
    <s v="USD"/>
    <n v="1416470398"/>
    <n v="1413874798"/>
    <b v="1"/>
    <n v="202"/>
    <b v="1"/>
    <s v="theater/plays"/>
    <n v="1.0786500000000001"/>
    <n v="106.797"/>
    <x v="1"/>
    <x v="6"/>
  </r>
  <r>
    <x v="0"/>
    <x v="0"/>
    <s v="USD"/>
    <n v="1412135940"/>
    <n v="1410840126"/>
    <b v="1"/>
    <n v="37"/>
    <b v="1"/>
    <s v="theater/plays"/>
    <n v="1.0988461538461538"/>
    <n v="77.215999999999994"/>
    <x v="1"/>
    <x v="6"/>
  </r>
  <r>
    <x v="0"/>
    <x v="0"/>
    <s v="USD"/>
    <n v="1460846347"/>
    <n v="1458254347"/>
    <b v="0"/>
    <n v="28"/>
    <b v="1"/>
    <s v="theater/plays"/>
    <n v="1.61"/>
    <n v="57.5"/>
    <x v="1"/>
    <x v="6"/>
  </r>
  <r>
    <x v="0"/>
    <x v="0"/>
    <s v="USD"/>
    <n v="1462334340"/>
    <n v="1459711917"/>
    <b v="1"/>
    <n v="26"/>
    <b v="1"/>
    <s v="theater/plays"/>
    <n v="1.3120000000000001"/>
    <n v="50.462000000000003"/>
    <x v="1"/>
    <x v="6"/>
  </r>
  <r>
    <x v="0"/>
    <x v="0"/>
    <s v="USD"/>
    <n v="1488482355"/>
    <n v="1485890355"/>
    <b v="0"/>
    <n v="61"/>
    <b v="1"/>
    <s v="theater/plays"/>
    <n v="1.1879999999999999"/>
    <n v="97.376999999999995"/>
    <x v="1"/>
    <x v="6"/>
  </r>
  <r>
    <x v="0"/>
    <x v="1"/>
    <s v="GBP"/>
    <n v="1485991860"/>
    <n v="1483124208"/>
    <b v="0"/>
    <n v="115"/>
    <b v="1"/>
    <s v="theater/plays"/>
    <n v="1.0039275000000001"/>
    <n v="34.918999999999997"/>
    <x v="1"/>
    <x v="6"/>
  </r>
  <r>
    <x v="0"/>
    <x v="0"/>
    <s v="USD"/>
    <n v="1467361251"/>
    <n v="1464769251"/>
    <b v="1"/>
    <n v="181"/>
    <b v="1"/>
    <s v="theater/plays"/>
    <n v="1.0320666666666667"/>
    <n v="85.53"/>
    <x v="1"/>
    <x v="6"/>
  </r>
  <r>
    <x v="0"/>
    <x v="0"/>
    <s v="USD"/>
    <n v="1482962433"/>
    <n v="1480370433"/>
    <b v="0"/>
    <n v="110"/>
    <b v="1"/>
    <s v="theater/plays"/>
    <n v="1.006"/>
    <n v="182.90899999999999"/>
    <x v="1"/>
    <x v="6"/>
  </r>
  <r>
    <x v="0"/>
    <x v="0"/>
    <s v="USD"/>
    <n v="1443499140"/>
    <n v="1441452184"/>
    <b v="1"/>
    <n v="269"/>
    <b v="1"/>
    <s v="theater/plays"/>
    <n v="1.0078754285714286"/>
    <n v="131.136"/>
    <x v="1"/>
    <x v="6"/>
  </r>
  <r>
    <x v="0"/>
    <x v="1"/>
    <s v="GBP"/>
    <n v="1435752898"/>
    <n v="1433160898"/>
    <b v="1"/>
    <n v="79"/>
    <b v="1"/>
    <s v="theater/plays"/>
    <n v="1.1232142857142857"/>
    <n v="39.81"/>
    <x v="1"/>
    <x v="6"/>
  </r>
  <r>
    <x v="0"/>
    <x v="1"/>
    <s v="GBP"/>
    <n v="1445817540"/>
    <n v="1443665293"/>
    <b v="1"/>
    <n v="104"/>
    <b v="1"/>
    <s v="theater/plays"/>
    <n v="1.0591914022517912"/>
    <n v="59.701999999999998"/>
    <x v="1"/>
    <x v="6"/>
  </r>
  <r>
    <x v="0"/>
    <x v="1"/>
    <s v="GBP"/>
    <n v="1487286000"/>
    <n v="1484843948"/>
    <b v="0"/>
    <n v="34"/>
    <b v="1"/>
    <s v="theater/plays"/>
    <n v="1.0056666666666667"/>
    <n v="88.734999999999999"/>
    <x v="1"/>
    <x v="6"/>
  </r>
  <r>
    <x v="0"/>
    <x v="0"/>
    <s v="USD"/>
    <n v="1413269940"/>
    <n v="1410421670"/>
    <b v="1"/>
    <n v="167"/>
    <b v="1"/>
    <s v="theater/plays"/>
    <n v="1.1530588235294117"/>
    <n v="58.689"/>
    <x v="1"/>
    <x v="6"/>
  </r>
  <r>
    <x v="0"/>
    <x v="0"/>
    <s v="USD"/>
    <n v="1411150092"/>
    <n v="1408558092"/>
    <b v="1"/>
    <n v="183"/>
    <b v="1"/>
    <s v="theater/plays"/>
    <n v="1.273042"/>
    <n v="69.564999999999998"/>
    <x v="1"/>
    <x v="6"/>
  </r>
  <r>
    <x v="0"/>
    <x v="0"/>
    <s v="USD"/>
    <n v="1444348800"/>
    <n v="1442283562"/>
    <b v="1"/>
    <n v="71"/>
    <b v="1"/>
    <s v="theater/plays"/>
    <n v="1.028375"/>
    <n v="115.873"/>
    <x v="1"/>
    <x v="6"/>
  </r>
  <r>
    <x v="0"/>
    <x v="1"/>
    <s v="GBP"/>
    <n v="1480613982"/>
    <n v="1478018382"/>
    <b v="0"/>
    <n v="69"/>
    <b v="1"/>
    <s v="theater/plays"/>
    <n v="1.0293749999999999"/>
    <n v="23.87"/>
    <x v="1"/>
    <x v="6"/>
  </r>
  <r>
    <x v="0"/>
    <x v="0"/>
    <s v="USD"/>
    <n v="1434074400"/>
    <n v="1431354258"/>
    <b v="0"/>
    <n v="270"/>
    <b v="1"/>
    <s v="theater/plays"/>
    <n v="1.043047619047619"/>
    <n v="81.126000000000005"/>
    <x v="1"/>
    <x v="6"/>
  </r>
  <r>
    <x v="0"/>
    <x v="0"/>
    <s v="USD"/>
    <n v="1442030340"/>
    <n v="1439551200"/>
    <b v="1"/>
    <n v="193"/>
    <b v="1"/>
    <s v="theater/plays"/>
    <n v="1.1122000000000001"/>
    <n v="57.627000000000002"/>
    <x v="1"/>
    <x v="6"/>
  </r>
  <r>
    <x v="0"/>
    <x v="1"/>
    <s v="GBP"/>
    <n v="1436696712"/>
    <n v="1434104712"/>
    <b v="1"/>
    <n v="57"/>
    <b v="1"/>
    <s v="theater/plays"/>
    <n v="1.0586"/>
    <n v="46.43"/>
    <x v="1"/>
    <x v="6"/>
  </r>
  <r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0"/>
    <x v="0"/>
    <s v="USD"/>
    <n v="1434822914"/>
    <n v="1432230914"/>
    <b v="1"/>
    <n v="88"/>
    <b v="1"/>
    <s v="theater/plays"/>
    <n v="1.0492727272727274"/>
    <n v="65.58"/>
    <x v="1"/>
    <x v="6"/>
  </r>
  <r>
    <x v="0"/>
    <x v="0"/>
    <s v="USD"/>
    <n v="1415213324"/>
    <n v="1412617724"/>
    <b v="1"/>
    <n v="213"/>
    <b v="1"/>
    <s v="theater/plays"/>
    <n v="1.01552"/>
    <n v="119.19199999999999"/>
    <x v="1"/>
    <x v="6"/>
  </r>
  <r>
    <x v="0"/>
    <x v="0"/>
    <s v="USD"/>
    <n v="1434907966"/>
    <n v="1432315966"/>
    <b v="1"/>
    <n v="20"/>
    <b v="1"/>
    <s v="theater/plays"/>
    <n v="1.1073333333333333"/>
    <n v="83.05"/>
    <x v="1"/>
    <x v="6"/>
  </r>
  <r>
    <x v="0"/>
    <x v="1"/>
    <s v="GBP"/>
    <n v="1473247240"/>
    <n v="1470655240"/>
    <b v="1"/>
    <n v="50"/>
    <b v="1"/>
    <s v="theater/plays"/>
    <n v="1.2782222222222221"/>
    <n v="57.52"/>
    <x v="1"/>
    <x v="6"/>
  </r>
  <r>
    <x v="0"/>
    <x v="0"/>
    <s v="USD"/>
    <n v="1473306300"/>
    <n v="1471701028"/>
    <b v="1"/>
    <n v="115"/>
    <b v="1"/>
    <s v="theater/plays"/>
    <n v="1.0182500000000001"/>
    <n v="177.08699999999999"/>
    <x v="1"/>
    <x v="6"/>
  </r>
  <r>
    <x v="0"/>
    <x v="1"/>
    <s v="GBP"/>
    <n v="1427331809"/>
    <n v="1424743409"/>
    <b v="1"/>
    <n v="186"/>
    <b v="1"/>
    <s v="theater/plays"/>
    <n v="1.012576923076923"/>
    <n v="70.772000000000006"/>
    <x v="1"/>
    <x v="6"/>
  </r>
  <r>
    <x v="0"/>
    <x v="1"/>
    <s v="GBP"/>
    <n v="1412706375"/>
    <n v="1410114375"/>
    <b v="1"/>
    <n v="18"/>
    <b v="1"/>
    <s v="theater/plays"/>
    <n v="1.75"/>
    <n v="29.167000000000002"/>
    <x v="1"/>
    <x v="6"/>
  </r>
  <r>
    <x v="0"/>
    <x v="0"/>
    <s v="USD"/>
    <n v="1433995140"/>
    <n v="1432129577"/>
    <b v="1"/>
    <n v="176"/>
    <b v="1"/>
    <s v="theater/plays"/>
    <n v="1.2806"/>
    <n v="72.760999999999996"/>
    <x v="1"/>
    <x v="6"/>
  </r>
  <r>
    <x v="0"/>
    <x v="1"/>
    <s v="GBP"/>
    <n v="1487769952"/>
    <n v="1485177952"/>
    <b v="0"/>
    <n v="41"/>
    <b v="1"/>
    <s v="theater/plays"/>
    <n v="1.0629949999999999"/>
    <n v="51.853000000000002"/>
    <x v="1"/>
    <x v="6"/>
  </r>
  <r>
    <x v="0"/>
    <x v="0"/>
    <s v="USD"/>
    <n v="1420751861"/>
    <n v="1418159861"/>
    <b v="1"/>
    <n v="75"/>
    <b v="1"/>
    <s v="theater/plays"/>
    <n v="1.052142857142857"/>
    <n v="98.2"/>
    <x v="1"/>
    <x v="6"/>
  </r>
  <r>
    <x v="0"/>
    <x v="0"/>
    <s v="USD"/>
    <n v="1475294340"/>
    <n v="1472753745"/>
    <b v="1"/>
    <n v="97"/>
    <b v="1"/>
    <s v="theater/plays"/>
    <n v="1.0616782608695652"/>
    <n v="251.738"/>
    <x v="1"/>
    <x v="6"/>
  </r>
  <r>
    <x v="0"/>
    <x v="0"/>
    <s v="USD"/>
    <n v="1448903318"/>
    <n v="1445875718"/>
    <b v="1"/>
    <n v="73"/>
    <b v="1"/>
    <s v="theater/plays"/>
    <n v="1.0924"/>
    <n v="74.822000000000003"/>
    <x v="1"/>
    <x v="6"/>
  </r>
  <r>
    <x v="0"/>
    <x v="0"/>
    <s v="USD"/>
    <n v="1437067476"/>
    <n v="1434475476"/>
    <b v="1"/>
    <n v="49"/>
    <b v="1"/>
    <s v="theater/plays"/>
    <n v="1.0045454545454546"/>
    <n v="67.653000000000006"/>
    <x v="1"/>
    <x v="6"/>
  </r>
  <r>
    <x v="0"/>
    <x v="0"/>
    <s v="USD"/>
    <n v="1419220800"/>
    <n v="1416555262"/>
    <b v="1"/>
    <n v="134"/>
    <b v="1"/>
    <s v="theater/plays"/>
    <n v="1.0304098360655738"/>
    <n v="93.813000000000002"/>
    <x v="1"/>
    <x v="6"/>
  </r>
  <r>
    <x v="0"/>
    <x v="0"/>
    <s v="USD"/>
    <n v="1446238800"/>
    <n v="1444220588"/>
    <b v="1"/>
    <n v="68"/>
    <b v="1"/>
    <s v="theater/plays"/>
    <n v="1.121664"/>
    <n v="41.238"/>
    <x v="1"/>
    <x v="6"/>
  </r>
  <r>
    <x v="0"/>
    <x v="0"/>
    <s v="USD"/>
    <n v="1422482400"/>
    <n v="1421089938"/>
    <b v="1"/>
    <n v="49"/>
    <b v="1"/>
    <s v="theater/plays"/>
    <n v="1.03"/>
    <n v="52.551000000000002"/>
    <x v="1"/>
    <x v="6"/>
  </r>
  <r>
    <x v="0"/>
    <x v="17"/>
    <s v="EUR"/>
    <n v="1449162000"/>
    <n v="1446570315"/>
    <b v="1"/>
    <n v="63"/>
    <b v="1"/>
    <s v="theater/plays"/>
    <n v="1.64"/>
    <n v="70.286000000000001"/>
    <x v="1"/>
    <x v="6"/>
  </r>
  <r>
    <x v="0"/>
    <x v="0"/>
    <s v="USD"/>
    <n v="1434142800"/>
    <n v="1431435122"/>
    <b v="1"/>
    <n v="163"/>
    <b v="1"/>
    <s v="theater/plays"/>
    <n v="1.3128333333333333"/>
    <n v="48.325000000000003"/>
    <x v="1"/>
    <x v="6"/>
  </r>
  <r>
    <x v="0"/>
    <x v="0"/>
    <s v="USD"/>
    <n v="1437156660"/>
    <n v="1434564660"/>
    <b v="1"/>
    <n v="288"/>
    <b v="1"/>
    <s v="theater/plays"/>
    <n v="1.0209999999999999"/>
    <n v="53.177"/>
    <x v="1"/>
    <x v="6"/>
  </r>
  <r>
    <x v="0"/>
    <x v="0"/>
    <s v="USD"/>
    <n v="1472074928"/>
    <n v="1470692528"/>
    <b v="1"/>
    <n v="42"/>
    <b v="1"/>
    <s v="theater/plays"/>
    <n v="1.28"/>
    <n v="60.951999999999998"/>
    <x v="1"/>
    <x v="6"/>
  </r>
  <r>
    <x v="0"/>
    <x v="1"/>
    <s v="GBP"/>
    <n v="1434452400"/>
    <n v="1431509397"/>
    <b v="1"/>
    <n v="70"/>
    <b v="1"/>
    <s v="theater/plays"/>
    <n v="1.0149999999999999"/>
    <n v="116"/>
    <x v="1"/>
    <x v="6"/>
  </r>
  <r>
    <x v="0"/>
    <x v="1"/>
    <s v="GBP"/>
    <n v="1436705265"/>
    <n v="1434113265"/>
    <b v="1"/>
    <n v="30"/>
    <b v="1"/>
    <s v="theater/plays"/>
    <n v="1.0166666666666666"/>
    <n v="61"/>
    <x v="1"/>
    <x v="6"/>
  </r>
  <r>
    <x v="0"/>
    <x v="1"/>
    <s v="GBP"/>
    <n v="1414927775"/>
    <n v="1412332175"/>
    <b v="1"/>
    <n v="51"/>
    <b v="1"/>
    <s v="theater/plays"/>
    <n v="1.3"/>
    <n v="38.234999999999999"/>
    <x v="1"/>
    <x v="6"/>
  </r>
  <r>
    <x v="0"/>
    <x v="0"/>
    <s v="USD"/>
    <n v="1446814809"/>
    <n v="1444219209"/>
    <b v="1"/>
    <n v="145"/>
    <b v="1"/>
    <s v="theater/plays"/>
    <n v="1.5443"/>
    <n v="106.503"/>
    <x v="1"/>
    <x v="6"/>
  </r>
  <r>
    <x v="0"/>
    <x v="0"/>
    <s v="USD"/>
    <n v="1473879600"/>
    <n v="1472498042"/>
    <b v="1"/>
    <n v="21"/>
    <b v="1"/>
    <s v="theater/plays"/>
    <n v="1.0740000000000001"/>
    <n v="204.571"/>
    <x v="1"/>
    <x v="6"/>
  </r>
  <r>
    <x v="0"/>
    <x v="0"/>
    <s v="USD"/>
    <n v="1458075600"/>
    <n v="1454259272"/>
    <b v="1"/>
    <n v="286"/>
    <b v="1"/>
    <s v="theater/plays"/>
    <n v="1.0132258064516129"/>
    <n v="54.912999999999997"/>
    <x v="1"/>
    <x v="6"/>
  </r>
  <r>
    <x v="0"/>
    <x v="0"/>
    <s v="USD"/>
    <n v="1423456200"/>
    <n v="1421183271"/>
    <b v="1"/>
    <n v="12"/>
    <b v="1"/>
    <s v="theater/plays"/>
    <n v="1.0027777777777778"/>
    <n v="150.417"/>
    <x v="1"/>
    <x v="6"/>
  </r>
  <r>
    <x v="0"/>
    <x v="5"/>
    <s v="CAD"/>
    <n v="1459483140"/>
    <n v="1456526879"/>
    <b v="1"/>
    <n v="100"/>
    <b v="1"/>
    <s v="theater/plays"/>
    <n v="1.1684444444444444"/>
    <n v="52.58"/>
    <x v="1"/>
    <x v="6"/>
  </r>
  <r>
    <x v="0"/>
    <x v="1"/>
    <s v="GBP"/>
    <n v="1416331406"/>
    <n v="1413735806"/>
    <b v="1"/>
    <n v="100"/>
    <b v="1"/>
    <s v="theater/plays"/>
    <n v="1.0860000000000001"/>
    <n v="54.3"/>
    <x v="1"/>
    <x v="6"/>
  </r>
  <r>
    <x v="0"/>
    <x v="1"/>
    <s v="GBP"/>
    <n v="1433017303"/>
    <n v="1430425303"/>
    <b v="1"/>
    <n v="34"/>
    <b v="1"/>
    <s v="theater/plays"/>
    <n v="1.034"/>
    <n v="76.028999999999996"/>
    <x v="1"/>
    <x v="6"/>
  </r>
  <r>
    <x v="0"/>
    <x v="0"/>
    <s v="USD"/>
    <n v="1459474059"/>
    <n v="1456885659"/>
    <b v="0"/>
    <n v="63"/>
    <b v="1"/>
    <s v="theater/plays"/>
    <n v="1.1427586206896552"/>
    <n v="105.206"/>
    <x v="1"/>
    <x v="6"/>
  </r>
  <r>
    <x v="0"/>
    <x v="0"/>
    <s v="USD"/>
    <n v="1433134800"/>
    <n v="1430158198"/>
    <b v="0"/>
    <n v="30"/>
    <b v="1"/>
    <s v="theater/plays"/>
    <n v="1.03"/>
    <n v="68.667000000000002"/>
    <x v="1"/>
    <x v="6"/>
  </r>
  <r>
    <x v="0"/>
    <x v="0"/>
    <s v="USD"/>
    <n v="1441153705"/>
    <n v="1438561705"/>
    <b v="0"/>
    <n v="47"/>
    <b v="1"/>
    <s v="theater/plays"/>
    <n v="1.216"/>
    <n v="129.36199999999999"/>
    <x v="1"/>
    <x v="6"/>
  </r>
  <r>
    <x v="0"/>
    <x v="0"/>
    <s v="USD"/>
    <n v="1461904788"/>
    <n v="1458103188"/>
    <b v="0"/>
    <n v="237"/>
    <b v="1"/>
    <s v="theater/plays"/>
    <n v="1.026467741935484"/>
    <n v="134.26400000000001"/>
    <x v="1"/>
    <x v="6"/>
  </r>
  <r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x v="0"/>
    <x v="0"/>
    <s v="USD"/>
    <n v="1454047140"/>
    <n v="1452546853"/>
    <b v="0"/>
    <n v="15"/>
    <b v="1"/>
    <s v="theater/plays"/>
    <n v="1.016"/>
    <n v="203.2"/>
    <x v="1"/>
    <x v="6"/>
  </r>
  <r>
    <x v="0"/>
    <x v="0"/>
    <s v="USD"/>
    <n v="1488258000"/>
    <n v="1485556626"/>
    <b v="0"/>
    <n v="81"/>
    <b v="1"/>
    <s v="theater/plays"/>
    <n v="1.1210242048409682"/>
    <n v="69.185000000000002"/>
    <x v="1"/>
    <x v="6"/>
  </r>
  <r>
    <x v="0"/>
    <x v="0"/>
    <s v="USD"/>
    <n v="1471291782"/>
    <n v="1468699782"/>
    <b v="0"/>
    <n v="122"/>
    <b v="1"/>
    <s v="theater/plays"/>
    <n v="1.0176666666666667"/>
    <n v="125.123"/>
    <x v="1"/>
    <x v="6"/>
  </r>
  <r>
    <x v="0"/>
    <x v="5"/>
    <s v="CAD"/>
    <n v="1448733628"/>
    <n v="1446573628"/>
    <b v="0"/>
    <n v="34"/>
    <b v="1"/>
    <s v="theater/plays"/>
    <n v="1"/>
    <n v="73.528999999999996"/>
    <x v="1"/>
    <x v="6"/>
  </r>
  <r>
    <x v="0"/>
    <x v="1"/>
    <s v="GBP"/>
    <n v="1466463600"/>
    <n v="1463337315"/>
    <b v="0"/>
    <n v="207"/>
    <b v="1"/>
    <s v="theater/plays"/>
    <n v="1.0026489999999999"/>
    <n v="48.436999999999998"/>
    <x v="1"/>
    <x v="6"/>
  </r>
  <r>
    <x v="0"/>
    <x v="1"/>
    <s v="GBP"/>
    <n v="1487580602"/>
    <n v="1485161402"/>
    <b v="0"/>
    <n v="25"/>
    <b v="1"/>
    <s v="theater/plays"/>
    <n v="1.3304200000000002"/>
    <n v="26.608000000000001"/>
    <x v="1"/>
    <x v="6"/>
  </r>
  <r>
    <x v="0"/>
    <x v="1"/>
    <s v="GBP"/>
    <n v="1489234891"/>
    <n v="1486642891"/>
    <b v="0"/>
    <n v="72"/>
    <b v="1"/>
    <s v="theater/plays"/>
    <n v="1.212"/>
    <n v="33.667000000000002"/>
    <x v="1"/>
    <x v="6"/>
  </r>
  <r>
    <x v="0"/>
    <x v="0"/>
    <s v="USD"/>
    <n v="1442462340"/>
    <n v="1439743900"/>
    <b v="0"/>
    <n v="14"/>
    <b v="1"/>
    <s v="theater/plays"/>
    <n v="1.1399999999999999"/>
    <n v="40.713999999999999"/>
    <x v="1"/>
    <x v="6"/>
  </r>
  <r>
    <x v="0"/>
    <x v="1"/>
    <s v="GBP"/>
    <n v="1449257348"/>
    <n v="1444069748"/>
    <b v="0"/>
    <n v="15"/>
    <b v="1"/>
    <s v="theater/plays"/>
    <n v="2.8613861386138613"/>
    <n v="19.266999999999999"/>
    <x v="1"/>
    <x v="6"/>
  </r>
  <r>
    <x v="0"/>
    <x v="4"/>
    <s v="NZD"/>
    <n v="1488622352"/>
    <n v="1486030352"/>
    <b v="0"/>
    <n v="91"/>
    <b v="1"/>
    <s v="theater/plays"/>
    <n v="1.7044444444444444"/>
    <n v="84.286000000000001"/>
    <x v="1"/>
    <x v="6"/>
  </r>
  <r>
    <x v="0"/>
    <x v="1"/>
    <s v="GBP"/>
    <n v="1434459554"/>
    <n v="1431867554"/>
    <b v="0"/>
    <n v="24"/>
    <b v="1"/>
    <s v="theater/plays"/>
    <n v="1.1833333333333333"/>
    <n v="29.582999999999998"/>
    <x v="1"/>
    <x v="6"/>
  </r>
  <r>
    <x v="0"/>
    <x v="1"/>
    <s v="GBP"/>
    <n v="1474886229"/>
    <n v="1472294229"/>
    <b v="0"/>
    <n v="27"/>
    <b v="1"/>
    <s v="theater/plays"/>
    <n v="1.0285857142857142"/>
    <n v="26.667000000000002"/>
    <x v="1"/>
    <x v="6"/>
  </r>
  <r>
    <x v="0"/>
    <x v="1"/>
    <s v="GBP"/>
    <n v="1448229600"/>
    <n v="1446401372"/>
    <b v="0"/>
    <n v="47"/>
    <b v="1"/>
    <s v="theater/plays"/>
    <n v="1.4406666666666668"/>
    <n v="45.978999999999999"/>
    <x v="1"/>
    <x v="6"/>
  </r>
  <r>
    <x v="0"/>
    <x v="1"/>
    <s v="GBP"/>
    <n v="1438037940"/>
    <n v="1436380256"/>
    <b v="0"/>
    <n v="44"/>
    <b v="1"/>
    <s v="theater/plays"/>
    <n v="1.0007272727272727"/>
    <n v="125.09099999999999"/>
    <x v="1"/>
    <x v="6"/>
  </r>
  <r>
    <x v="0"/>
    <x v="0"/>
    <s v="USD"/>
    <n v="1442102400"/>
    <n v="1440370768"/>
    <b v="0"/>
    <n v="72"/>
    <b v="1"/>
    <s v="theater/plays"/>
    <n v="1.0173000000000001"/>
    <n v="141.292"/>
    <x v="1"/>
    <x v="6"/>
  </r>
  <r>
    <x v="0"/>
    <x v="0"/>
    <s v="USD"/>
    <n v="1444860063"/>
    <n v="1442268063"/>
    <b v="0"/>
    <n v="63"/>
    <b v="1"/>
    <s v="theater/plays"/>
    <n v="1.1619999999999999"/>
    <n v="55.332999999999998"/>
    <x v="1"/>
    <x v="6"/>
  </r>
  <r>
    <x v="0"/>
    <x v="0"/>
    <s v="USD"/>
    <n v="1430329862"/>
    <n v="1428515462"/>
    <b v="0"/>
    <n v="88"/>
    <b v="1"/>
    <s v="theater/plays"/>
    <n v="1.3616666666666666"/>
    <n v="46.42"/>
    <x v="1"/>
    <x v="6"/>
  </r>
  <r>
    <x v="0"/>
    <x v="0"/>
    <s v="USD"/>
    <n v="1470034740"/>
    <n v="1466185176"/>
    <b v="0"/>
    <n v="70"/>
    <b v="1"/>
    <s v="theater/plays"/>
    <n v="1.3346666666666667"/>
    <n v="57.2"/>
    <x v="1"/>
    <x v="6"/>
  </r>
  <r>
    <x v="0"/>
    <x v="3"/>
    <s v="EUR"/>
    <n v="1481099176"/>
    <n v="1478507176"/>
    <b v="0"/>
    <n v="50"/>
    <b v="1"/>
    <s v="theater/plays"/>
    <n v="1.0339285714285715"/>
    <n v="173.7"/>
    <x v="1"/>
    <x v="6"/>
  </r>
  <r>
    <x v="0"/>
    <x v="0"/>
    <s v="USD"/>
    <n v="1427553484"/>
    <n v="1424533084"/>
    <b v="0"/>
    <n v="35"/>
    <b v="1"/>
    <s v="theater/plays"/>
    <n v="1.1588888888888889"/>
    <n v="59.6"/>
    <x v="1"/>
    <x v="6"/>
  </r>
  <r>
    <x v="0"/>
    <x v="0"/>
    <s v="USD"/>
    <n v="1482418752"/>
    <n v="1479826752"/>
    <b v="0"/>
    <n v="175"/>
    <b v="1"/>
    <s v="theater/plays"/>
    <n v="1.0451666666666666"/>
    <n v="89.585999999999999"/>
    <x v="1"/>
    <x v="6"/>
  </r>
  <r>
    <x v="0"/>
    <x v="0"/>
    <s v="USD"/>
    <n v="1438374748"/>
    <n v="1435782748"/>
    <b v="0"/>
    <n v="20"/>
    <b v="1"/>
    <s v="theater/plays"/>
    <n v="1.0202500000000001"/>
    <n v="204.05"/>
    <x v="1"/>
    <x v="6"/>
  </r>
  <r>
    <x v="0"/>
    <x v="0"/>
    <s v="USD"/>
    <n v="1465527600"/>
    <n v="1462252542"/>
    <b v="0"/>
    <n v="54"/>
    <b v="1"/>
    <s v="theater/plays"/>
    <n v="1.7533333333333334"/>
    <n v="48.704000000000001"/>
    <x v="1"/>
    <x v="6"/>
  </r>
  <r>
    <x v="0"/>
    <x v="0"/>
    <s v="USD"/>
    <n v="1463275339"/>
    <n v="1460683339"/>
    <b v="0"/>
    <n v="20"/>
    <b v="1"/>
    <s v="theater/plays"/>
    <n v="1.0668"/>
    <n v="53.34"/>
    <x v="1"/>
    <x v="6"/>
  </r>
  <r>
    <x v="0"/>
    <x v="0"/>
    <s v="USD"/>
    <n v="1460581365"/>
    <n v="1458766965"/>
    <b v="0"/>
    <n v="57"/>
    <b v="1"/>
    <s v="theater/plays"/>
    <n v="1.2228571428571429"/>
    <n v="75.087999999999994"/>
    <x v="1"/>
    <x v="6"/>
  </r>
  <r>
    <x v="0"/>
    <x v="1"/>
    <s v="GBP"/>
    <n v="1476632178"/>
    <n v="1473953778"/>
    <b v="0"/>
    <n v="31"/>
    <b v="1"/>
    <s v="theater/plays"/>
    <n v="1.5942857142857143"/>
    <n v="18"/>
    <x v="1"/>
    <x v="6"/>
  </r>
  <r>
    <x v="0"/>
    <x v="0"/>
    <s v="USD"/>
    <n v="1444169825"/>
    <n v="1441577825"/>
    <b v="0"/>
    <n v="31"/>
    <b v="1"/>
    <s v="theater/plays"/>
    <n v="1.0007692307692309"/>
    <n v="209.839"/>
    <x v="1"/>
    <x v="6"/>
  </r>
  <r>
    <x v="0"/>
    <x v="0"/>
    <s v="USD"/>
    <n v="1445065210"/>
    <n v="1442473210"/>
    <b v="0"/>
    <n v="45"/>
    <b v="1"/>
    <s v="theater/plays"/>
    <n v="1.0984"/>
    <n v="61.021999999999998"/>
    <x v="1"/>
    <x v="6"/>
  </r>
  <r>
    <x v="0"/>
    <x v="0"/>
    <s v="USD"/>
    <n v="1478901600"/>
    <n v="1477077946"/>
    <b v="0"/>
    <n v="41"/>
    <b v="1"/>
    <s v="theater/plays"/>
    <n v="1.0004"/>
    <n v="61"/>
    <x v="1"/>
    <x v="6"/>
  </r>
  <r>
    <x v="0"/>
    <x v="0"/>
    <s v="USD"/>
    <n v="1453856400"/>
    <n v="1452664317"/>
    <b v="0"/>
    <n v="29"/>
    <b v="1"/>
    <s v="theater/plays"/>
    <n v="1.1605000000000001"/>
    <n v="80.034000000000006"/>
    <x v="1"/>
    <x v="6"/>
  </r>
  <r>
    <x v="0"/>
    <x v="1"/>
    <s v="GBP"/>
    <n v="1431115500"/>
    <n v="1428733511"/>
    <b v="0"/>
    <n v="58"/>
    <b v="1"/>
    <s v="theater/plays"/>
    <n v="2.1074999999999999"/>
    <n v="29.068999999999999"/>
    <x v="1"/>
    <x v="6"/>
  </r>
  <r>
    <x v="0"/>
    <x v="1"/>
    <s v="GBP"/>
    <n v="1462519041"/>
    <n v="1459927041"/>
    <b v="0"/>
    <n v="89"/>
    <b v="1"/>
    <s v="theater/plays"/>
    <n v="1.1000000000000001"/>
    <n v="49.438000000000002"/>
    <x v="1"/>
    <x v="6"/>
  </r>
  <r>
    <x v="0"/>
    <x v="0"/>
    <s v="USD"/>
    <n v="1407506040"/>
    <n v="1404680075"/>
    <b v="0"/>
    <n v="125"/>
    <b v="1"/>
    <s v="theater/plays"/>
    <n v="1.0008673425918038"/>
    <n v="93.977000000000004"/>
    <x v="1"/>
    <x v="6"/>
  </r>
  <r>
    <x v="0"/>
    <x v="0"/>
    <s v="USD"/>
    <n v="1465347424"/>
    <n v="1462755424"/>
    <b v="0"/>
    <n v="18"/>
    <b v="1"/>
    <s v="theater/plays"/>
    <n v="1.0619047619047619"/>
    <n v="61.944000000000003"/>
    <x v="1"/>
    <x v="6"/>
  </r>
  <r>
    <x v="0"/>
    <x v="5"/>
    <s v="CAD"/>
    <n v="1460341800"/>
    <n v="1456902893"/>
    <b v="0"/>
    <n v="32"/>
    <b v="1"/>
    <s v="theater/plays"/>
    <n v="1.256"/>
    <n v="78.5"/>
    <x v="1"/>
    <x v="6"/>
  </r>
  <r>
    <x v="0"/>
    <x v="1"/>
    <s v="GBP"/>
    <n v="1422712986"/>
    <n v="1418824986"/>
    <b v="0"/>
    <n v="16"/>
    <b v="1"/>
    <s v="theater/plays"/>
    <n v="1.08"/>
    <n v="33.75"/>
    <x v="1"/>
    <x v="6"/>
  </r>
  <r>
    <x v="0"/>
    <x v="0"/>
    <s v="USD"/>
    <n v="1466557557"/>
    <n v="1463965557"/>
    <b v="0"/>
    <n v="38"/>
    <b v="1"/>
    <s v="theater/plays"/>
    <n v="1.01"/>
    <n v="66.447000000000003"/>
    <x v="1"/>
    <x v="6"/>
  </r>
  <r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0"/>
    <x v="0"/>
    <s v="USD"/>
    <n v="1466567700"/>
    <n v="1464653696"/>
    <b v="0"/>
    <n v="23"/>
    <b v="1"/>
    <s v="theater/plays"/>
    <n v="1.0151515151515151"/>
    <n v="145.65199999999999"/>
    <x v="1"/>
    <x v="6"/>
  </r>
  <r>
    <x v="0"/>
    <x v="1"/>
    <s v="GBP"/>
    <n v="1474793208"/>
    <n v="1472201208"/>
    <b v="0"/>
    <n v="49"/>
    <b v="1"/>
    <s v="theater/plays"/>
    <n v="1.2589999999999999"/>
    <n v="25.693999999999999"/>
    <x v="1"/>
    <x v="6"/>
  </r>
  <r>
    <x v="0"/>
    <x v="17"/>
    <s v="EUR"/>
    <n v="1465135190"/>
    <n v="1463925590"/>
    <b v="0"/>
    <n v="10"/>
    <b v="1"/>
    <s v="theater/plays"/>
    <n v="1.0166666666666666"/>
    <n v="152.5"/>
    <x v="1"/>
    <x v="6"/>
  </r>
  <r>
    <x v="0"/>
    <x v="1"/>
    <s v="GBP"/>
    <n v="1428256277"/>
    <n v="1425235877"/>
    <b v="0"/>
    <n v="15"/>
    <b v="1"/>
    <s v="theater/plays"/>
    <n v="1.125"/>
    <n v="30"/>
    <x v="1"/>
    <x v="6"/>
  </r>
  <r>
    <x v="0"/>
    <x v="0"/>
    <s v="USD"/>
    <n v="1425830905"/>
    <n v="1423242505"/>
    <b v="0"/>
    <n v="57"/>
    <b v="1"/>
    <s v="theater/plays"/>
    <n v="1.0137499999999999"/>
    <n v="142.28100000000001"/>
    <x v="1"/>
    <x v="6"/>
  </r>
  <r>
    <x v="0"/>
    <x v="1"/>
    <s v="GBP"/>
    <n v="1462697966"/>
    <n v="1460105966"/>
    <b v="0"/>
    <n v="33"/>
    <b v="1"/>
    <s v="theater/plays"/>
    <n v="1.0125"/>
    <n v="24.545000000000002"/>
    <x v="1"/>
    <x v="6"/>
  </r>
  <r>
    <x v="0"/>
    <x v="0"/>
    <s v="USD"/>
    <n v="1404522000"/>
    <n v="1404308883"/>
    <b v="0"/>
    <n v="9"/>
    <b v="1"/>
    <s v="theater/plays"/>
    <n v="1.4638888888888888"/>
    <n v="292.77800000000002"/>
    <x v="1"/>
    <x v="6"/>
  </r>
  <r>
    <x v="0"/>
    <x v="1"/>
    <s v="GBP"/>
    <n v="1406502000"/>
    <n v="1405583108"/>
    <b v="0"/>
    <n v="26"/>
    <b v="1"/>
    <s v="theater/plays"/>
    <n v="1.1679999999999999"/>
    <n v="44.923000000000002"/>
    <x v="1"/>
    <x v="6"/>
  </r>
  <r>
    <x v="0"/>
    <x v="1"/>
    <s v="GBP"/>
    <n v="1427919468"/>
    <n v="1425331068"/>
    <b v="0"/>
    <n v="69"/>
    <b v="1"/>
    <s v="theater/plays"/>
    <n v="1.0626666666666666"/>
    <n v="23.100999999999999"/>
    <x v="1"/>
    <x v="6"/>
  </r>
  <r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0"/>
    <x v="0"/>
    <s v="USD"/>
    <n v="1405802330"/>
    <n v="1403210330"/>
    <b v="0"/>
    <n v="83"/>
    <b v="1"/>
    <s v="theater/plays"/>
    <n v="1"/>
    <n v="72.289000000000001"/>
    <x v="1"/>
    <x v="6"/>
  </r>
  <r>
    <x v="0"/>
    <x v="0"/>
    <s v="USD"/>
    <n v="1434384880"/>
    <n v="1432484080"/>
    <b v="0"/>
    <n v="111"/>
    <b v="1"/>
    <s v="theater/plays"/>
    <n v="1.0457142857142858"/>
    <n v="32.972999999999999"/>
    <x v="1"/>
    <x v="6"/>
  </r>
  <r>
    <x v="0"/>
    <x v="0"/>
    <s v="USD"/>
    <n v="1438259422"/>
    <n v="1435667422"/>
    <b v="0"/>
    <n v="46"/>
    <b v="1"/>
    <s v="theater/plays"/>
    <n v="1.3862051149573753"/>
    <n v="116.652"/>
    <x v="1"/>
    <x v="6"/>
  </r>
  <r>
    <x v="0"/>
    <x v="1"/>
    <s v="GBP"/>
    <n v="1407106800"/>
    <n v="1404749446"/>
    <b v="0"/>
    <n v="63"/>
    <b v="1"/>
    <s v="theater/plays"/>
    <n v="1.0032000000000001"/>
    <n v="79.619"/>
    <x v="1"/>
    <x v="6"/>
  </r>
  <r>
    <x v="0"/>
    <x v="1"/>
    <s v="GBP"/>
    <n v="1459845246"/>
    <n v="1457429646"/>
    <b v="0"/>
    <n v="9"/>
    <b v="1"/>
    <s v="theater/plays"/>
    <n v="1"/>
    <n v="27.777999999999999"/>
    <x v="1"/>
    <x v="6"/>
  </r>
  <r>
    <x v="0"/>
    <x v="1"/>
    <s v="GBP"/>
    <n v="1412974800"/>
    <n v="1411109167"/>
    <b v="0"/>
    <n v="34"/>
    <b v="1"/>
    <s v="theater/plays"/>
    <n v="1.1020000000000001"/>
    <n v="81.028999999999996"/>
    <x v="1"/>
    <x v="6"/>
  </r>
  <r>
    <x v="0"/>
    <x v="0"/>
    <s v="USD"/>
    <n v="1487944080"/>
    <n v="1486129680"/>
    <b v="0"/>
    <n v="112"/>
    <b v="1"/>
    <s v="theater/plays"/>
    <n v="1.0218"/>
    <n v="136.84800000000001"/>
    <x v="1"/>
    <x v="6"/>
  </r>
  <r>
    <x v="0"/>
    <x v="0"/>
    <s v="USD"/>
    <n v="1469721518"/>
    <n v="1467129518"/>
    <b v="0"/>
    <n v="47"/>
    <b v="1"/>
    <s v="theater/plays"/>
    <n v="1.0435000000000001"/>
    <n v="177.61699999999999"/>
    <x v="1"/>
    <x v="6"/>
  </r>
  <r>
    <x v="0"/>
    <x v="0"/>
    <s v="USD"/>
    <n v="1481066554"/>
    <n v="1478906554"/>
    <b v="0"/>
    <n v="38"/>
    <b v="1"/>
    <s v="theater/plays"/>
    <n v="1.3816666666666666"/>
    <n v="109.07899999999999"/>
    <x v="1"/>
    <x v="6"/>
  </r>
  <r>
    <x v="0"/>
    <x v="1"/>
    <s v="GBP"/>
    <n v="1465750800"/>
    <n v="1463771421"/>
    <b v="0"/>
    <n v="28"/>
    <b v="1"/>
    <s v="theater/plays"/>
    <n v="1"/>
    <n v="119.643"/>
    <x v="1"/>
    <x v="6"/>
  </r>
  <r>
    <x v="0"/>
    <x v="0"/>
    <s v="USD"/>
    <n v="1427864340"/>
    <n v="1425020810"/>
    <b v="0"/>
    <n v="78"/>
    <b v="1"/>
    <s v="theater/plays"/>
    <n v="1.0166666666666666"/>
    <n v="78.204999999999998"/>
    <x v="1"/>
    <x v="6"/>
  </r>
  <r>
    <x v="0"/>
    <x v="1"/>
    <s v="GBP"/>
    <n v="1460553480"/>
    <n v="1458770384"/>
    <b v="0"/>
    <n v="23"/>
    <b v="1"/>
    <s v="theater/plays"/>
    <n v="1.7142857142857142"/>
    <n v="52.173999999999999"/>
    <x v="1"/>
    <x v="6"/>
  </r>
  <r>
    <x v="0"/>
    <x v="0"/>
    <s v="USD"/>
    <n v="1409374093"/>
    <n v="1406782093"/>
    <b v="0"/>
    <n v="40"/>
    <b v="1"/>
    <s v="theater/plays"/>
    <n v="1.0144444444444445"/>
    <n v="114.125"/>
    <x v="1"/>
    <x v="6"/>
  </r>
  <r>
    <x v="0"/>
    <x v="0"/>
    <s v="USD"/>
    <n v="1429317420"/>
    <n v="1424226768"/>
    <b v="0"/>
    <n v="13"/>
    <b v="1"/>
    <s v="theater/plays"/>
    <n v="1.3"/>
    <n v="50"/>
    <x v="1"/>
    <x v="6"/>
  </r>
  <r>
    <x v="0"/>
    <x v="0"/>
    <s v="USD"/>
    <n v="1424910910"/>
    <n v="1424306110"/>
    <b v="0"/>
    <n v="18"/>
    <b v="1"/>
    <s v="theater/plays"/>
    <n v="1.1000000000000001"/>
    <n v="91.667000000000002"/>
    <x v="1"/>
    <x v="6"/>
  </r>
  <r>
    <x v="0"/>
    <x v="1"/>
    <s v="GBP"/>
    <n v="1462741200"/>
    <n v="1461503654"/>
    <b v="0"/>
    <n v="22"/>
    <b v="1"/>
    <s v="theater/plays"/>
    <n v="1.1944999999999999"/>
    <n v="108.59099999999999"/>
    <x v="1"/>
    <x v="6"/>
  </r>
  <r>
    <x v="0"/>
    <x v="0"/>
    <s v="USD"/>
    <n v="1461988740"/>
    <n v="1459949080"/>
    <b v="0"/>
    <n v="79"/>
    <b v="1"/>
    <s v="theater/plays"/>
    <n v="1.002909090909091"/>
    <n v="69.822999999999993"/>
    <x v="1"/>
    <x v="6"/>
  </r>
  <r>
    <x v="0"/>
    <x v="0"/>
    <s v="USD"/>
    <n v="1465837200"/>
    <n v="1463971172"/>
    <b v="0"/>
    <n v="14"/>
    <b v="1"/>
    <s v="theater/plays"/>
    <n v="1.534"/>
    <n v="109.571"/>
    <x v="1"/>
    <x v="6"/>
  </r>
  <r>
    <x v="0"/>
    <x v="19"/>
    <s v="EUR"/>
    <n v="1448838000"/>
    <n v="1445791811"/>
    <b v="0"/>
    <n v="51"/>
    <b v="1"/>
    <s v="theater/plays"/>
    <n v="1.0442857142857143"/>
    <n v="71.667000000000002"/>
    <x v="1"/>
    <x v="6"/>
  </r>
  <r>
    <x v="0"/>
    <x v="1"/>
    <s v="GBP"/>
    <n v="1406113200"/>
    <n v="1402910965"/>
    <b v="0"/>
    <n v="54"/>
    <b v="1"/>
    <s v="theater/plays"/>
    <n v="1.0109999999999999"/>
    <n v="93.611000000000004"/>
    <x v="1"/>
    <x v="6"/>
  </r>
  <r>
    <x v="0"/>
    <x v="1"/>
    <s v="GBP"/>
    <n v="1467414000"/>
    <n v="1462492178"/>
    <b v="0"/>
    <n v="70"/>
    <b v="1"/>
    <s v="theater/plays"/>
    <n v="1.0751999999999999"/>
    <n v="76.8"/>
    <x v="1"/>
    <x v="6"/>
  </r>
  <r>
    <x v="0"/>
    <x v="1"/>
    <s v="GBP"/>
    <n v="1462230000"/>
    <n v="1461061350"/>
    <b v="0"/>
    <n v="44"/>
    <b v="1"/>
    <s v="theater/plays"/>
    <n v="3.15"/>
    <n v="35.795000000000002"/>
    <x v="1"/>
    <x v="6"/>
  </r>
  <r>
    <x v="0"/>
    <x v="0"/>
    <s v="USD"/>
    <n v="1446091260"/>
    <n v="1443029206"/>
    <b v="0"/>
    <n v="55"/>
    <b v="1"/>
    <s v="theater/plays"/>
    <n v="1.0193333333333334"/>
    <n v="55.6"/>
    <x v="1"/>
    <x v="6"/>
  </r>
  <r>
    <x v="0"/>
    <x v="1"/>
    <s v="GBP"/>
    <n v="1462879020"/>
    <n v="1461941527"/>
    <b v="0"/>
    <n v="15"/>
    <b v="1"/>
    <s v="theater/plays"/>
    <n v="1.2628571428571429"/>
    <n v="147.333"/>
    <x v="1"/>
    <x v="6"/>
  </r>
  <r>
    <x v="0"/>
    <x v="1"/>
    <s v="GBP"/>
    <n v="1468611272"/>
    <n v="1466019272"/>
    <b v="0"/>
    <n v="27"/>
    <b v="1"/>
    <s v="theater/plays"/>
    <n v="1.014"/>
    <n v="56.332999999999998"/>
    <x v="1"/>
    <x v="6"/>
  </r>
  <r>
    <x v="0"/>
    <x v="1"/>
    <s v="GBP"/>
    <n v="1406887310"/>
    <n v="1404295310"/>
    <b v="0"/>
    <n v="21"/>
    <b v="1"/>
    <s v="theater/plays"/>
    <n v="1.01"/>
    <n v="96.19"/>
    <x v="1"/>
    <x v="6"/>
  </r>
  <r>
    <x v="0"/>
    <x v="0"/>
    <s v="USD"/>
    <n v="1416385679"/>
    <n v="1413790079"/>
    <b v="0"/>
    <n v="162"/>
    <b v="1"/>
    <s v="theater/plays"/>
    <n v="1.0299"/>
    <n v="63.573999999999998"/>
    <x v="1"/>
    <x v="6"/>
  </r>
  <r>
    <x v="0"/>
    <x v="0"/>
    <s v="USD"/>
    <n v="1487985734"/>
    <n v="1484097734"/>
    <b v="0"/>
    <n v="23"/>
    <b v="1"/>
    <s v="theater/plays"/>
    <n v="1.0625"/>
    <n v="184.78299999999999"/>
    <x v="1"/>
    <x v="6"/>
  </r>
  <r>
    <x v="0"/>
    <x v="20"/>
    <s v="SGD"/>
    <n v="1481731140"/>
    <n v="1479866343"/>
    <b v="0"/>
    <n v="72"/>
    <b v="1"/>
    <s v="theater/plays"/>
    <n v="1.0137777777777779"/>
    <n v="126.72199999999999"/>
    <x v="1"/>
    <x v="6"/>
  </r>
  <r>
    <x v="0"/>
    <x v="0"/>
    <s v="USD"/>
    <n v="1409587140"/>
    <n v="1408062990"/>
    <b v="0"/>
    <n v="68"/>
    <b v="1"/>
    <s v="theater/plays"/>
    <n v="1.1346000000000001"/>
    <n v="83.426000000000002"/>
    <x v="1"/>
    <x v="6"/>
  </r>
  <r>
    <x v="0"/>
    <x v="0"/>
    <s v="USD"/>
    <n v="1425704100"/>
    <n v="1424484717"/>
    <b v="0"/>
    <n v="20"/>
    <b v="1"/>
    <s v="theater/plays"/>
    <n v="2.1800000000000002"/>
    <n v="54.5"/>
    <x v="1"/>
    <x v="6"/>
  </r>
  <r>
    <x v="0"/>
    <x v="0"/>
    <s v="USD"/>
    <n v="1408464000"/>
    <n v="1406831445"/>
    <b v="0"/>
    <n v="26"/>
    <b v="1"/>
    <s v="theater/plays"/>
    <n v="1.0141935483870967"/>
    <n v="302.30799999999999"/>
    <x v="1"/>
    <x v="6"/>
  </r>
  <r>
    <x v="0"/>
    <x v="1"/>
    <s v="GBP"/>
    <n v="1458075600"/>
    <n v="1456183649"/>
    <b v="0"/>
    <n v="72"/>
    <b v="1"/>
    <s v="theater/plays"/>
    <n v="1.0593333333333332"/>
    <n v="44.139000000000003"/>
    <x v="1"/>
    <x v="6"/>
  </r>
  <r>
    <x v="0"/>
    <x v="0"/>
    <s v="USD"/>
    <n v="1449973592"/>
    <n v="1447381592"/>
    <b v="0"/>
    <n v="3"/>
    <b v="1"/>
    <s v="theater/plays"/>
    <n v="1.04"/>
    <n v="866.66700000000003"/>
    <x v="1"/>
    <x v="6"/>
  </r>
  <r>
    <x v="0"/>
    <x v="0"/>
    <s v="USD"/>
    <n v="1431481037"/>
    <n v="1428889037"/>
    <b v="0"/>
    <n v="18"/>
    <b v="1"/>
    <s v="theater/plays"/>
    <n v="2.21"/>
    <n v="61.389000000000003"/>
    <x v="1"/>
    <x v="6"/>
  </r>
  <r>
    <x v="0"/>
    <x v="1"/>
    <s v="GBP"/>
    <n v="1438467894"/>
    <n v="1436307894"/>
    <b v="0"/>
    <n v="30"/>
    <b v="1"/>
    <s v="theater/plays"/>
    <n v="1.1866666666666668"/>
    <n v="29.667000000000002"/>
    <x v="1"/>
    <x v="6"/>
  </r>
  <r>
    <x v="0"/>
    <x v="0"/>
    <s v="USD"/>
    <n v="1420088400"/>
    <n v="1416977259"/>
    <b v="0"/>
    <n v="23"/>
    <b v="1"/>
    <s v="theater/plays"/>
    <n v="1.046"/>
    <n v="45.478000000000002"/>
    <x v="1"/>
    <x v="6"/>
  </r>
  <r>
    <x v="0"/>
    <x v="17"/>
    <s v="EUR"/>
    <n v="1484441980"/>
    <n v="1479257980"/>
    <b v="0"/>
    <n v="54"/>
    <b v="1"/>
    <s v="theater/plays"/>
    <n v="1.0389999999999999"/>
    <n v="96.203999999999994"/>
    <x v="1"/>
    <x v="6"/>
  </r>
  <r>
    <x v="0"/>
    <x v="0"/>
    <s v="USD"/>
    <n v="1481961600"/>
    <n v="1479283285"/>
    <b v="0"/>
    <n v="26"/>
    <b v="1"/>
    <s v="theater/plays"/>
    <n v="1.1773333333333333"/>
    <n v="67.923000000000002"/>
    <x v="1"/>
    <x v="6"/>
  </r>
  <r>
    <x v="0"/>
    <x v="0"/>
    <s v="USD"/>
    <n v="1449089965"/>
    <n v="1446670765"/>
    <b v="0"/>
    <n v="9"/>
    <b v="1"/>
    <s v="theater/plays"/>
    <n v="1.385"/>
    <n v="30.777999999999999"/>
    <x v="1"/>
    <x v="6"/>
  </r>
  <r>
    <x v="0"/>
    <x v="0"/>
    <s v="USD"/>
    <n v="1408942740"/>
    <n v="1407157756"/>
    <b v="0"/>
    <n v="27"/>
    <b v="1"/>
    <s v="theater/plays"/>
    <n v="1.0349999999999999"/>
    <n v="38.332999999999998"/>
    <x v="1"/>
    <x v="6"/>
  </r>
  <r>
    <x v="0"/>
    <x v="1"/>
    <s v="GBP"/>
    <n v="1437235200"/>
    <n v="1435177840"/>
    <b v="0"/>
    <n v="30"/>
    <b v="1"/>
    <s v="theater/plays"/>
    <n v="1.0024999999999999"/>
    <n v="66.832999999999998"/>
    <x v="1"/>
    <x v="6"/>
  </r>
  <r>
    <x v="0"/>
    <x v="5"/>
    <s v="CAD"/>
    <n v="1446053616"/>
    <n v="1443461616"/>
    <b v="0"/>
    <n v="52"/>
    <b v="1"/>
    <s v="theater/plays"/>
    <n v="1.0657142857142856"/>
    <n v="71.730999999999995"/>
    <x v="1"/>
    <x v="6"/>
  </r>
  <r>
    <x v="0"/>
    <x v="1"/>
    <s v="GBP"/>
    <n v="1400423973"/>
    <n v="1399387173"/>
    <b v="0"/>
    <n v="17"/>
    <b v="1"/>
    <s v="theater/plays"/>
    <n v="1"/>
    <n v="176.471"/>
    <x v="1"/>
    <x v="6"/>
  </r>
  <r>
    <x v="0"/>
    <x v="0"/>
    <s v="USD"/>
    <n v="1429976994"/>
    <n v="1424796594"/>
    <b v="0"/>
    <n v="19"/>
    <b v="1"/>
    <s v="theater/plays"/>
    <n v="1.0001249999999999"/>
    <n v="421.10500000000002"/>
    <x v="1"/>
    <x v="6"/>
  </r>
  <r>
    <x v="0"/>
    <x v="1"/>
    <s v="GBP"/>
    <n v="1426870560"/>
    <n v="1424280899"/>
    <b v="0"/>
    <n v="77"/>
    <b v="1"/>
    <s v="theater/plays"/>
    <n v="1.0105"/>
    <n v="104.98699999999999"/>
    <x v="1"/>
    <x v="6"/>
  </r>
  <r>
    <x v="0"/>
    <x v="1"/>
    <s v="GBP"/>
    <n v="1409490480"/>
    <n v="1407400306"/>
    <b v="0"/>
    <n v="21"/>
    <b v="1"/>
    <s v="theater/plays"/>
    <n v="1.0763636363636364"/>
    <n v="28.19"/>
    <x v="1"/>
    <x v="6"/>
  </r>
  <r>
    <x v="0"/>
    <x v="1"/>
    <s v="GBP"/>
    <n v="1440630000"/>
    <n v="1439122800"/>
    <b v="0"/>
    <n v="38"/>
    <b v="1"/>
    <s v="theater/plays"/>
    <n v="1.0365"/>
    <n v="54.552999999999997"/>
    <x v="1"/>
    <x v="6"/>
  </r>
  <r>
    <x v="0"/>
    <x v="0"/>
    <s v="USD"/>
    <n v="1417305178"/>
    <n v="1414277578"/>
    <b v="0"/>
    <n v="28"/>
    <b v="1"/>
    <s v="theater/plays"/>
    <n v="1.0443333333333333"/>
    <n v="111.893"/>
    <x v="1"/>
    <x v="6"/>
  </r>
  <r>
    <x v="0"/>
    <x v="0"/>
    <s v="USD"/>
    <n v="1426044383"/>
    <n v="1423455983"/>
    <b v="0"/>
    <n v="48"/>
    <b v="1"/>
    <s v="theater/plays"/>
    <n v="1.0225"/>
    <n v="85.207999999999998"/>
    <x v="1"/>
    <x v="6"/>
  </r>
  <r>
    <x v="0"/>
    <x v="1"/>
    <s v="GBP"/>
    <n v="1470092340"/>
    <n v="1467973256"/>
    <b v="0"/>
    <n v="46"/>
    <b v="1"/>
    <s v="theater/plays"/>
    <n v="1.0074285714285713"/>
    <n v="76.652000000000001"/>
    <x v="1"/>
    <x v="6"/>
  </r>
  <r>
    <x v="0"/>
    <x v="0"/>
    <s v="USD"/>
    <n v="1466707620"/>
    <n v="1464979620"/>
    <b v="0"/>
    <n v="30"/>
    <b v="1"/>
    <s v="theater/plays"/>
    <n v="1.1171428571428572"/>
    <n v="65.167000000000002"/>
    <x v="1"/>
    <x v="6"/>
  </r>
  <r>
    <x v="0"/>
    <x v="0"/>
    <s v="USD"/>
    <n v="1448074800"/>
    <n v="1444874768"/>
    <b v="0"/>
    <n v="64"/>
    <b v="1"/>
    <s v="theater/plays"/>
    <n v="1.0001100000000001"/>
    <n v="93.76"/>
    <x v="1"/>
    <x v="6"/>
  </r>
  <r>
    <x v="0"/>
    <x v="0"/>
    <s v="USD"/>
    <n v="1418244552"/>
    <n v="1415652552"/>
    <b v="0"/>
    <n v="15"/>
    <b v="1"/>
    <s v="theater/plays"/>
    <n v="1"/>
    <n v="133.333"/>
    <x v="1"/>
    <x v="6"/>
  </r>
  <r>
    <x v="0"/>
    <x v="0"/>
    <s v="USD"/>
    <n v="1417620506"/>
    <n v="1415028506"/>
    <b v="0"/>
    <n v="41"/>
    <b v="1"/>
    <s v="theater/plays"/>
    <n v="1.05"/>
    <n v="51.22"/>
    <x v="1"/>
    <x v="6"/>
  </r>
  <r>
    <x v="0"/>
    <x v="0"/>
    <s v="USD"/>
    <n v="1418581088"/>
    <n v="1415125088"/>
    <b v="0"/>
    <n v="35"/>
    <b v="1"/>
    <s v="theater/plays"/>
    <n v="1.1686666666666667"/>
    <n v="100.17100000000001"/>
    <x v="1"/>
    <x v="6"/>
  </r>
  <r>
    <x v="0"/>
    <x v="1"/>
    <s v="GBP"/>
    <n v="1434625441"/>
    <n v="1432033441"/>
    <b v="0"/>
    <n v="45"/>
    <b v="1"/>
    <s v="theater/plays"/>
    <n v="1.038"/>
    <n v="34.6"/>
    <x v="1"/>
    <x v="6"/>
  </r>
  <r>
    <x v="0"/>
    <x v="0"/>
    <s v="USD"/>
    <n v="1464960682"/>
    <n v="1462368682"/>
    <b v="0"/>
    <n v="62"/>
    <b v="1"/>
    <s v="theater/plays"/>
    <n v="1.145"/>
    <n v="184.67699999999999"/>
    <x v="1"/>
    <x v="6"/>
  </r>
  <r>
    <x v="0"/>
    <x v="0"/>
    <s v="USD"/>
    <n v="1405017345"/>
    <n v="1403721345"/>
    <b v="0"/>
    <n v="22"/>
    <b v="1"/>
    <s v="theater/plays"/>
    <n v="1.024"/>
    <n v="69.817999999999998"/>
    <x v="1"/>
    <x v="6"/>
  </r>
  <r>
    <x v="0"/>
    <x v="0"/>
    <s v="USD"/>
    <n v="1407536880"/>
    <n v="1404997548"/>
    <b v="0"/>
    <n v="18"/>
    <b v="1"/>
    <s v="theater/plays"/>
    <n v="2.23"/>
    <n v="61.944000000000003"/>
    <x v="1"/>
    <x v="6"/>
  </r>
  <r>
    <x v="0"/>
    <x v="1"/>
    <s v="GBP"/>
    <n v="1462565855"/>
    <n v="1458245855"/>
    <b v="0"/>
    <n v="12"/>
    <b v="1"/>
    <s v="theater/plays"/>
    <n v="1"/>
    <n v="41.667000000000002"/>
    <x v="1"/>
    <x v="6"/>
  </r>
  <r>
    <x v="0"/>
    <x v="0"/>
    <s v="USD"/>
    <n v="1415234760"/>
    <n v="1413065230"/>
    <b v="0"/>
    <n v="44"/>
    <b v="1"/>
    <s v="theater/plays"/>
    <n v="1.0580000000000001"/>
    <n v="36.067999999999998"/>
    <x v="1"/>
    <x v="6"/>
  </r>
  <r>
    <x v="0"/>
    <x v="1"/>
    <s v="GBP"/>
    <n v="1406470645"/>
    <n v="1403878645"/>
    <b v="0"/>
    <n v="27"/>
    <b v="1"/>
    <s v="theater/plays"/>
    <n v="1.4236363636363636"/>
    <n v="29"/>
    <x v="1"/>
    <x v="6"/>
  </r>
  <r>
    <x v="0"/>
    <x v="1"/>
    <s v="GBP"/>
    <n v="1433009400"/>
    <n v="1431795944"/>
    <b v="0"/>
    <n v="38"/>
    <b v="1"/>
    <s v="theater/plays"/>
    <n v="1.84"/>
    <n v="24.210999999999999"/>
    <x v="1"/>
    <x v="6"/>
  </r>
  <r>
    <x v="0"/>
    <x v="0"/>
    <s v="USD"/>
    <n v="1401595140"/>
    <n v="1399286589"/>
    <b v="0"/>
    <n v="28"/>
    <b v="1"/>
    <s v="theater/plays"/>
    <n v="1.0433333333333332"/>
    <n v="55.893000000000001"/>
    <x v="1"/>
    <x v="6"/>
  </r>
  <r>
    <x v="0"/>
    <x v="1"/>
    <s v="GBP"/>
    <n v="1455832800"/>
    <n v="1452338929"/>
    <b v="0"/>
    <n v="24"/>
    <b v="1"/>
    <s v="theater/plays"/>
    <n v="1.1200000000000001"/>
    <n v="11.667"/>
    <x v="1"/>
    <x v="6"/>
  </r>
  <r>
    <x v="0"/>
    <x v="0"/>
    <s v="USD"/>
    <n v="1416589200"/>
    <n v="1414605776"/>
    <b v="0"/>
    <n v="65"/>
    <b v="1"/>
    <s v="theater/plays"/>
    <n v="1.1107499999999999"/>
    <n v="68.353999999999999"/>
    <x v="1"/>
    <x v="6"/>
  </r>
  <r>
    <x v="0"/>
    <x v="1"/>
    <s v="GBP"/>
    <n v="1424556325"/>
    <n v="1421964325"/>
    <b v="0"/>
    <n v="46"/>
    <b v="1"/>
    <s v="theater/plays"/>
    <n v="1.0375000000000001"/>
    <n v="27.065000000000001"/>
    <x v="1"/>
    <x v="6"/>
  </r>
  <r>
    <x v="0"/>
    <x v="0"/>
    <s v="USD"/>
    <n v="1409266414"/>
    <n v="1405378414"/>
    <b v="0"/>
    <n v="85"/>
    <b v="1"/>
    <s v="theater/plays"/>
    <n v="1.0041"/>
    <n v="118.129"/>
    <x v="1"/>
    <x v="6"/>
  </r>
  <r>
    <x v="0"/>
    <x v="1"/>
    <s v="GBP"/>
    <n v="1438968146"/>
    <n v="1436376146"/>
    <b v="0"/>
    <n v="66"/>
    <b v="1"/>
    <s v="theater/plays"/>
    <n v="1.0186206896551724"/>
    <n v="44.758000000000003"/>
    <x v="1"/>
    <x v="6"/>
  </r>
  <r>
    <x v="0"/>
    <x v="0"/>
    <s v="USD"/>
    <n v="1447295460"/>
    <n v="1444747843"/>
    <b v="0"/>
    <n v="165"/>
    <b v="1"/>
    <s v="theater/plays"/>
    <n v="1.0976666666666666"/>
    <n v="99.787999999999997"/>
    <x v="1"/>
    <x v="6"/>
  </r>
  <r>
    <x v="0"/>
    <x v="1"/>
    <s v="GBP"/>
    <n v="1435230324"/>
    <n v="1432638324"/>
    <b v="0"/>
    <n v="17"/>
    <b v="1"/>
    <s v="theater/plays"/>
    <n v="1"/>
    <n v="117.64700000000001"/>
    <x v="1"/>
    <x v="6"/>
  </r>
  <r>
    <x v="0"/>
    <x v="0"/>
    <s v="USD"/>
    <n v="1434542702"/>
    <n v="1432814702"/>
    <b v="0"/>
    <n v="3"/>
    <b v="1"/>
    <s v="theater/plays"/>
    <n v="1.22"/>
    <n v="203.333"/>
    <x v="1"/>
    <x v="6"/>
  </r>
  <r>
    <x v="0"/>
    <x v="1"/>
    <s v="GBP"/>
    <n v="1456876740"/>
    <n v="1455063886"/>
    <b v="0"/>
    <n v="17"/>
    <b v="1"/>
    <s v="theater/plays"/>
    <n v="1.3757142857142857"/>
    <n v="28.324000000000002"/>
    <x v="1"/>
    <x v="6"/>
  </r>
  <r>
    <x v="0"/>
    <x v="0"/>
    <s v="USD"/>
    <n v="1405511376"/>
    <n v="1401623376"/>
    <b v="0"/>
    <n v="91"/>
    <b v="1"/>
    <s v="theater/plays"/>
    <n v="1.0031000000000001"/>
    <n v="110.23099999999999"/>
    <x v="1"/>
    <x v="6"/>
  </r>
  <r>
    <x v="0"/>
    <x v="1"/>
    <s v="GBP"/>
    <n v="1404641289"/>
    <n v="1402049289"/>
    <b v="0"/>
    <n v="67"/>
    <b v="1"/>
    <s v="theater/plays"/>
    <n v="1.071"/>
    <n v="31.97"/>
    <x v="1"/>
    <x v="6"/>
  </r>
  <r>
    <x v="0"/>
    <x v="0"/>
    <s v="USD"/>
    <n v="1405727304"/>
    <n v="1403135304"/>
    <b v="0"/>
    <n v="18"/>
    <b v="1"/>
    <s v="theater/plays"/>
    <n v="2.11"/>
    <n v="58.610999999999997"/>
    <x v="1"/>
    <x v="6"/>
  </r>
  <r>
    <x v="0"/>
    <x v="1"/>
    <s v="GBP"/>
    <n v="1469998680"/>
    <n v="1466710358"/>
    <b v="0"/>
    <n v="21"/>
    <b v="1"/>
    <s v="theater/plays"/>
    <n v="1.236"/>
    <n v="29.428999999999998"/>
    <x v="1"/>
    <x v="6"/>
  </r>
  <r>
    <x v="0"/>
    <x v="0"/>
    <s v="USD"/>
    <n v="1465196400"/>
    <n v="1462841990"/>
    <b v="0"/>
    <n v="40"/>
    <b v="1"/>
    <s v="theater/plays"/>
    <n v="1.085"/>
    <n v="81.375"/>
    <x v="1"/>
    <x v="6"/>
  </r>
  <r>
    <x v="0"/>
    <x v="0"/>
    <s v="USD"/>
    <n v="1444264372"/>
    <n v="1442536372"/>
    <b v="0"/>
    <n v="78"/>
    <b v="1"/>
    <s v="theater/plays"/>
    <n v="1.0356666666666667"/>
    <n v="199.167"/>
    <x v="1"/>
    <x v="6"/>
  </r>
  <r>
    <x v="0"/>
    <x v="1"/>
    <s v="GBP"/>
    <n v="1411858862"/>
    <n v="1409266862"/>
    <b v="0"/>
    <n v="26"/>
    <b v="1"/>
    <s v="theater/plays"/>
    <n v="1"/>
    <n v="115.38500000000001"/>
    <x v="1"/>
    <x v="6"/>
  </r>
  <r>
    <x v="0"/>
    <x v="0"/>
    <s v="USD"/>
    <n v="1425099540"/>
    <n v="1424280938"/>
    <b v="0"/>
    <n v="14"/>
    <b v="1"/>
    <s v="theater/plays"/>
    <n v="1.3"/>
    <n v="46.429000000000002"/>
    <x v="1"/>
    <x v="6"/>
  </r>
  <r>
    <x v="0"/>
    <x v="0"/>
    <s v="USD"/>
    <n v="1480579140"/>
    <n v="1478030325"/>
    <b v="0"/>
    <n v="44"/>
    <b v="1"/>
    <s v="theater/plays"/>
    <n v="1.0349999999999999"/>
    <n v="70.567999999999998"/>
    <x v="1"/>
    <x v="6"/>
  </r>
  <r>
    <x v="0"/>
    <x v="0"/>
    <s v="USD"/>
    <n v="1460935800"/>
    <n v="1459999656"/>
    <b v="0"/>
    <n v="9"/>
    <b v="1"/>
    <s v="theater/plays"/>
    <n v="1"/>
    <n v="22.222000000000001"/>
    <x v="1"/>
    <x v="6"/>
  </r>
  <r>
    <x v="0"/>
    <x v="1"/>
    <s v="GBP"/>
    <n v="1429813800"/>
    <n v="1427363645"/>
    <b v="0"/>
    <n v="30"/>
    <b v="1"/>
    <s v="theater/plays"/>
    <n v="1.196"/>
    <n v="159.46700000000001"/>
    <x v="1"/>
    <x v="6"/>
  </r>
  <r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0"/>
    <x v="0"/>
    <s v="USD"/>
    <n v="1400875307"/>
    <n v="1398283307"/>
    <b v="0"/>
    <n v="56"/>
    <b v="1"/>
    <s v="theater/plays"/>
    <n v="1.00875"/>
    <n v="72.054000000000002"/>
    <x v="1"/>
    <x v="6"/>
  </r>
  <r>
    <x v="0"/>
    <x v="17"/>
    <s v="EUR"/>
    <n v="1459978200"/>
    <n v="1458416585"/>
    <b v="0"/>
    <n v="46"/>
    <b v="1"/>
    <s v="theater/plays"/>
    <n v="1.0654545454545454"/>
    <n v="63.695999999999998"/>
    <x v="1"/>
    <x v="6"/>
  </r>
  <r>
    <x v="0"/>
    <x v="1"/>
    <s v="GBP"/>
    <n v="1455408000"/>
    <n v="1454638202"/>
    <b v="0"/>
    <n v="34"/>
    <b v="1"/>
    <s v="theater/plays"/>
    <n v="1.38"/>
    <n v="28.411999999999999"/>
    <x v="1"/>
    <x v="6"/>
  </r>
  <r>
    <x v="0"/>
    <x v="0"/>
    <s v="USD"/>
    <n v="1425495563"/>
    <n v="1422903563"/>
    <b v="0"/>
    <n v="98"/>
    <b v="1"/>
    <s v="theater/plays"/>
    <n v="1.0115000000000001"/>
    <n v="103.214"/>
    <x v="1"/>
    <x v="6"/>
  </r>
  <r>
    <x v="0"/>
    <x v="1"/>
    <s v="GBP"/>
    <n v="1450051200"/>
    <n v="1447594176"/>
    <b v="0"/>
    <n v="46"/>
    <b v="1"/>
    <s v="theater/plays"/>
    <n v="1.091"/>
    <n v="71.152000000000001"/>
    <x v="1"/>
    <x v="6"/>
  </r>
  <r>
    <x v="0"/>
    <x v="0"/>
    <s v="USD"/>
    <n v="1429912341"/>
    <n v="1427320341"/>
    <b v="0"/>
    <n v="10"/>
    <b v="1"/>
    <s v="theater/plays"/>
    <n v="1.4"/>
    <n v="35"/>
    <x v="1"/>
    <x v="6"/>
  </r>
  <r>
    <x v="0"/>
    <x v="0"/>
    <s v="USD"/>
    <n v="1423119540"/>
    <n v="1421252084"/>
    <b v="0"/>
    <n v="76"/>
    <b v="1"/>
    <s v="theater/plays"/>
    <n v="1.0358333333333334"/>
    <n v="81.775999999999996"/>
    <x v="1"/>
    <x v="6"/>
  </r>
  <r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x v="0"/>
    <x v="0"/>
    <s v="USD"/>
    <n v="1411264800"/>
    <n v="1409620903"/>
    <b v="0"/>
    <n v="87"/>
    <b v="1"/>
    <s v="theater/plays"/>
    <n v="1.0813333333333333"/>
    <n v="46.609000000000002"/>
    <x v="1"/>
    <x v="6"/>
  </r>
  <r>
    <x v="0"/>
    <x v="1"/>
    <s v="GBP"/>
    <n v="1404314952"/>
    <n v="1401722952"/>
    <b v="0"/>
    <n v="29"/>
    <b v="1"/>
    <s v="theater/plays"/>
    <n v="1"/>
    <n v="51.723999999999997"/>
    <x v="1"/>
    <x v="6"/>
  </r>
  <r>
    <x v="0"/>
    <x v="1"/>
    <s v="GBP"/>
    <n v="1425142800"/>
    <n v="1422983847"/>
    <b v="0"/>
    <n v="51"/>
    <b v="1"/>
    <s v="theater/plays"/>
    <n v="1.0275000000000001"/>
    <n v="40.293999999999997"/>
    <x v="1"/>
    <x v="6"/>
  </r>
  <r>
    <x v="0"/>
    <x v="1"/>
    <s v="GBP"/>
    <n v="1478046661"/>
    <n v="1476837061"/>
    <b v="0"/>
    <n v="12"/>
    <b v="1"/>
    <s v="theater/plays"/>
    <n v="1.3"/>
    <n v="16.25"/>
    <x v="1"/>
    <x v="6"/>
  </r>
  <r>
    <x v="0"/>
    <x v="1"/>
    <s v="GBP"/>
    <n v="1406760101"/>
    <n v="1404168101"/>
    <b v="0"/>
    <n v="72"/>
    <b v="1"/>
    <s v="theater/plays"/>
    <n v="1.0854949999999999"/>
    <n v="30.152999999999999"/>
    <x v="1"/>
    <x v="6"/>
  </r>
  <r>
    <x v="0"/>
    <x v="0"/>
    <s v="USD"/>
    <n v="1408383153"/>
    <n v="1405791153"/>
    <b v="0"/>
    <n v="21"/>
    <b v="1"/>
    <s v="theater/plays"/>
    <n v="1"/>
    <n v="95.238"/>
    <x v="1"/>
    <x v="6"/>
  </r>
  <r>
    <x v="0"/>
    <x v="0"/>
    <s v="USD"/>
    <n v="1454709600"/>
    <n v="1452520614"/>
    <b v="0"/>
    <n v="42"/>
    <b v="1"/>
    <s v="theater/plays"/>
    <n v="1.0965"/>
    <n v="52.213999999999999"/>
    <x v="1"/>
    <x v="6"/>
  </r>
  <r>
    <x v="0"/>
    <x v="0"/>
    <s v="USD"/>
    <n v="1402974000"/>
    <n v="1400290255"/>
    <b v="0"/>
    <n v="71"/>
    <b v="1"/>
    <s v="theater/plays"/>
    <n v="1.0026315789473683"/>
    <n v="134.155"/>
    <x v="1"/>
    <x v="6"/>
  </r>
  <r>
    <x v="0"/>
    <x v="0"/>
    <s v="USD"/>
    <n v="1404983269"/>
    <n v="1402391269"/>
    <b v="0"/>
    <n v="168"/>
    <b v="1"/>
    <s v="theater/plays"/>
    <n v="1.0555000000000001"/>
    <n v="62.826999999999998"/>
    <x v="1"/>
    <x v="6"/>
  </r>
  <r>
    <x v="0"/>
    <x v="0"/>
    <s v="USD"/>
    <n v="1470538800"/>
    <n v="1469112493"/>
    <b v="0"/>
    <n v="19"/>
    <b v="1"/>
    <s v="theater/plays"/>
    <n v="1.1200000000000001"/>
    <n v="58.947000000000003"/>
    <x v="1"/>
    <x v="6"/>
  </r>
  <r>
    <x v="0"/>
    <x v="0"/>
    <s v="USD"/>
    <n v="1408638480"/>
    <n v="1406811593"/>
    <b v="0"/>
    <n v="37"/>
    <b v="1"/>
    <s v="theater/plays"/>
    <n v="1.0589999999999999"/>
    <n v="143.108"/>
    <x v="1"/>
    <x v="6"/>
  </r>
  <r>
    <x v="0"/>
    <x v="0"/>
    <s v="USD"/>
    <n v="1440003820"/>
    <n v="1437411820"/>
    <b v="0"/>
    <n v="36"/>
    <b v="1"/>
    <s v="theater/plays"/>
    <n v="1.01"/>
    <n v="84.167000000000002"/>
    <x v="1"/>
    <x v="6"/>
  </r>
  <r>
    <x v="0"/>
    <x v="1"/>
    <s v="GBP"/>
    <n v="1430600400"/>
    <n v="1428358567"/>
    <b v="0"/>
    <n v="14"/>
    <b v="1"/>
    <s v="theater/plays"/>
    <n v="1.042"/>
    <n v="186.071"/>
    <x v="1"/>
    <x v="6"/>
  </r>
  <r>
    <x v="0"/>
    <x v="0"/>
    <s v="USD"/>
    <n v="1453179540"/>
    <n v="1452030730"/>
    <b v="0"/>
    <n v="18"/>
    <b v="1"/>
    <s v="theater/plays"/>
    <n v="1.3467833333333334"/>
    <n v="89.786000000000001"/>
    <x v="1"/>
    <x v="6"/>
  </r>
  <r>
    <x v="0"/>
    <x v="0"/>
    <s v="USD"/>
    <n v="1405095300"/>
    <n v="1403146628"/>
    <b v="0"/>
    <n v="82"/>
    <b v="1"/>
    <s v="theater/plays"/>
    <n v="1.052184"/>
    <n v="64.158000000000001"/>
    <x v="1"/>
    <x v="6"/>
  </r>
  <r>
    <x v="0"/>
    <x v="0"/>
    <s v="USD"/>
    <n v="1447445820"/>
    <n v="1445077121"/>
    <b v="0"/>
    <n v="43"/>
    <b v="1"/>
    <s v="theater/plays"/>
    <n v="1.026"/>
    <n v="59.651000000000003"/>
    <x v="1"/>
    <x v="6"/>
  </r>
  <r>
    <x v="0"/>
    <x v="0"/>
    <s v="USD"/>
    <n v="1433016672"/>
    <n v="1430424672"/>
    <b v="0"/>
    <n v="8"/>
    <b v="1"/>
    <s v="theater/plays"/>
    <n v="1"/>
    <n v="31.25"/>
    <x v="1"/>
    <x v="6"/>
  </r>
  <r>
    <x v="0"/>
    <x v="0"/>
    <s v="USD"/>
    <n v="1410266146"/>
    <n v="1407674146"/>
    <b v="0"/>
    <n v="45"/>
    <b v="1"/>
    <s v="theater/plays"/>
    <n v="1.855"/>
    <n v="41.222000000000001"/>
    <x v="1"/>
    <x v="6"/>
  </r>
  <r>
    <x v="0"/>
    <x v="2"/>
    <s v="AUD"/>
    <n v="1465394340"/>
    <n v="1464677986"/>
    <b v="0"/>
    <n v="20"/>
    <b v="1"/>
    <s v="theater/plays"/>
    <n v="2.89"/>
    <n v="43.35"/>
    <x v="1"/>
    <x v="6"/>
  </r>
  <r>
    <x v="0"/>
    <x v="1"/>
    <s v="GBP"/>
    <n v="1445604236"/>
    <n v="1443185036"/>
    <b v="0"/>
    <n v="31"/>
    <b v="1"/>
    <s v="theater/plays"/>
    <n v="1"/>
    <n v="64.516000000000005"/>
    <x v="1"/>
    <x v="6"/>
  </r>
  <r>
    <x v="0"/>
    <x v="1"/>
    <s v="GBP"/>
    <n v="1423138800"/>
    <n v="1421092725"/>
    <b v="0"/>
    <n v="25"/>
    <b v="1"/>
    <s v="theater/plays"/>
    <n v="1.0820000000000001"/>
    <n v="43.28"/>
    <x v="1"/>
    <x v="6"/>
  </r>
  <r>
    <x v="0"/>
    <x v="0"/>
    <s v="USD"/>
    <n v="1458332412"/>
    <n v="1454448012"/>
    <b v="0"/>
    <n v="14"/>
    <b v="1"/>
    <s v="theater/plays"/>
    <n v="1.0780000000000001"/>
    <n v="77"/>
    <x v="1"/>
    <x v="6"/>
  </r>
  <r>
    <x v="0"/>
    <x v="0"/>
    <s v="USD"/>
    <n v="1418784689"/>
    <n v="1416192689"/>
    <b v="0"/>
    <n v="45"/>
    <b v="1"/>
    <s v="theater/plays"/>
    <n v="1.0976190476190477"/>
    <n v="51.222000000000001"/>
    <x v="1"/>
    <x v="6"/>
  </r>
  <r>
    <x v="0"/>
    <x v="0"/>
    <s v="USD"/>
    <n v="1468036800"/>
    <n v="1465607738"/>
    <b v="0"/>
    <n v="20"/>
    <b v="1"/>
    <s v="theater/plays"/>
    <n v="1.70625"/>
    <n v="68.25"/>
    <x v="1"/>
    <x v="6"/>
  </r>
  <r>
    <x v="0"/>
    <x v="1"/>
    <s v="GBP"/>
    <n v="1427990071"/>
    <n v="1422809671"/>
    <b v="0"/>
    <n v="39"/>
    <b v="1"/>
    <s v="theater/plays"/>
    <n v="1.52"/>
    <n v="19.486999999999998"/>
    <x v="1"/>
    <x v="6"/>
  </r>
  <r>
    <x v="0"/>
    <x v="0"/>
    <s v="USD"/>
    <n v="1429636927"/>
    <n v="1427304127"/>
    <b v="0"/>
    <n v="16"/>
    <b v="1"/>
    <s v="theater/plays"/>
    <n v="1.0123076923076924"/>
    <n v="41.125"/>
    <x v="1"/>
    <x v="6"/>
  </r>
  <r>
    <x v="0"/>
    <x v="0"/>
    <s v="USD"/>
    <n v="1406087940"/>
    <n v="1404141626"/>
    <b v="0"/>
    <n v="37"/>
    <b v="1"/>
    <s v="theater/plays"/>
    <n v="1.532"/>
    <n v="41.405000000000001"/>
    <x v="1"/>
    <x v="6"/>
  </r>
  <r>
    <x v="0"/>
    <x v="1"/>
    <s v="GBP"/>
    <n v="1471130956"/>
    <n v="1465946956"/>
    <b v="0"/>
    <n v="14"/>
    <b v="1"/>
    <s v="theater/plays"/>
    <n v="1.2833333333333334"/>
    <n v="27.5"/>
    <x v="1"/>
    <x v="6"/>
  </r>
  <r>
    <x v="0"/>
    <x v="1"/>
    <s v="GBP"/>
    <n v="1406825159"/>
    <n v="1404233159"/>
    <b v="0"/>
    <n v="21"/>
    <b v="1"/>
    <s v="theater/plays"/>
    <n v="1.0071428571428571"/>
    <n v="33.570999999999998"/>
    <x v="1"/>
    <x v="6"/>
  </r>
  <r>
    <x v="0"/>
    <x v="0"/>
    <s v="USD"/>
    <n v="1476381627"/>
    <n v="1473789627"/>
    <b v="0"/>
    <n v="69"/>
    <b v="1"/>
    <s v="theater/plays"/>
    <n v="1.0065"/>
    <n v="145.87"/>
    <x v="1"/>
    <x v="6"/>
  </r>
  <r>
    <x v="0"/>
    <x v="0"/>
    <s v="USD"/>
    <n v="1406876340"/>
    <n v="1404190567"/>
    <b v="0"/>
    <n v="16"/>
    <b v="1"/>
    <s v="theater/plays"/>
    <n v="1.913"/>
    <n v="358.68799999999999"/>
    <x v="1"/>
    <x v="6"/>
  </r>
  <r>
    <x v="0"/>
    <x v="0"/>
    <s v="USD"/>
    <n v="1423720740"/>
    <n v="1421081857"/>
    <b v="0"/>
    <n v="55"/>
    <b v="1"/>
    <s v="theater/plays"/>
    <n v="1.4019999999999999"/>
    <n v="50.981999999999999"/>
    <x v="1"/>
    <x v="6"/>
  </r>
  <r>
    <x v="0"/>
    <x v="0"/>
    <s v="USD"/>
    <n v="1422937620"/>
    <n v="1420606303"/>
    <b v="0"/>
    <n v="27"/>
    <b v="1"/>
    <s v="theater/plays"/>
    <n v="1.2433537832310839"/>
    <n v="45.036999999999999"/>
    <x v="1"/>
    <x v="6"/>
  </r>
  <r>
    <x v="0"/>
    <x v="1"/>
    <s v="GBP"/>
    <n v="1463743860"/>
    <n v="1461151860"/>
    <b v="0"/>
    <n v="36"/>
    <b v="1"/>
    <s v="theater/plays"/>
    <n v="1.262"/>
    <n v="17.527999999999999"/>
    <x v="1"/>
    <x v="6"/>
  </r>
  <r>
    <x v="0"/>
    <x v="1"/>
    <s v="GBP"/>
    <n v="1408106352"/>
    <n v="1406896752"/>
    <b v="0"/>
    <n v="19"/>
    <b v="1"/>
    <s v="theater/plays"/>
    <n v="1.9"/>
    <n v="50"/>
    <x v="1"/>
    <x v="6"/>
  </r>
  <r>
    <x v="0"/>
    <x v="0"/>
    <s v="USD"/>
    <n v="1477710000"/>
    <n v="1475248279"/>
    <b v="0"/>
    <n v="12"/>
    <b v="1"/>
    <s v="theater/plays"/>
    <n v="1.39"/>
    <n v="57.917000000000002"/>
    <x v="1"/>
    <x v="6"/>
  </r>
  <r>
    <x v="0"/>
    <x v="0"/>
    <s v="USD"/>
    <n v="1436551200"/>
    <n v="1435181628"/>
    <b v="0"/>
    <n v="17"/>
    <b v="1"/>
    <s v="theater/plays"/>
    <n v="2.02"/>
    <n v="29.706"/>
    <x v="1"/>
    <x v="6"/>
  </r>
  <r>
    <x v="0"/>
    <x v="5"/>
    <s v="CAD"/>
    <n v="1476158340"/>
    <n v="1472594585"/>
    <b v="0"/>
    <n v="114"/>
    <b v="1"/>
    <s v="theater/plays"/>
    <n v="1.0338000000000001"/>
    <n v="90.683999999999997"/>
    <x v="1"/>
    <x v="6"/>
  </r>
  <r>
    <x v="0"/>
    <x v="0"/>
    <s v="USD"/>
    <n v="1471921637"/>
    <n v="1469329637"/>
    <b v="0"/>
    <n v="93"/>
    <b v="1"/>
    <s v="theater/plays"/>
    <n v="1.023236"/>
    <n v="55.012999999999998"/>
    <x v="1"/>
    <x v="6"/>
  </r>
  <r>
    <x v="0"/>
    <x v="1"/>
    <s v="GBP"/>
    <n v="1439136000"/>
    <n v="1436972472"/>
    <b v="0"/>
    <n v="36"/>
    <b v="1"/>
    <s v="theater/plays"/>
    <n v="1.03"/>
    <n v="57.222000000000001"/>
    <x v="1"/>
    <x v="6"/>
  </r>
  <r>
    <x v="0"/>
    <x v="0"/>
    <s v="USD"/>
    <n v="1461108450"/>
    <n v="1455928050"/>
    <b v="0"/>
    <n v="61"/>
    <b v="1"/>
    <s v="theater/plays"/>
    <n v="1.2714285714285714"/>
    <n v="72.950999999999993"/>
    <x v="1"/>
    <x v="6"/>
  </r>
  <r>
    <x v="0"/>
    <x v="0"/>
    <s v="USD"/>
    <n v="1426864032"/>
    <n v="1424275632"/>
    <b v="0"/>
    <n v="47"/>
    <b v="1"/>
    <s v="theater/plays"/>
    <n v="1.01"/>
    <n v="64.468000000000004"/>
    <x v="1"/>
    <x v="6"/>
  </r>
  <r>
    <x v="0"/>
    <x v="0"/>
    <s v="USD"/>
    <n v="1474426800"/>
    <n v="1471976529"/>
    <b v="0"/>
    <n v="17"/>
    <b v="1"/>
    <s v="theater/plays"/>
    <n v="1.2178"/>
    <n v="716.35299999999995"/>
    <x v="1"/>
    <x v="6"/>
  </r>
  <r>
    <x v="0"/>
    <x v="0"/>
    <s v="USD"/>
    <n v="1461857045"/>
    <n v="1459265045"/>
    <b v="0"/>
    <n v="63"/>
    <b v="1"/>
    <s v="theater/plays"/>
    <n v="1.1339285714285714"/>
    <n v="50.396999999999998"/>
    <x v="1"/>
    <x v="6"/>
  </r>
  <r>
    <x v="0"/>
    <x v="0"/>
    <s v="USD"/>
    <n v="1468618680"/>
    <n v="1465345902"/>
    <b v="0"/>
    <n v="9"/>
    <b v="1"/>
    <s v="theater/plays"/>
    <n v="1.5"/>
    <n v="41.667000000000002"/>
    <x v="1"/>
    <x v="6"/>
  </r>
  <r>
    <x v="0"/>
    <x v="1"/>
    <s v="GBP"/>
    <n v="1409515200"/>
    <n v="1405971690"/>
    <b v="0"/>
    <n v="30"/>
    <b v="1"/>
    <s v="theater/plays"/>
    <n v="2.1459999999999999"/>
    <n v="35.767000000000003"/>
    <x v="1"/>
    <x v="6"/>
  </r>
  <r>
    <x v="0"/>
    <x v="0"/>
    <s v="USD"/>
    <n v="1415253540"/>
    <n v="1413432331"/>
    <b v="0"/>
    <n v="23"/>
    <b v="1"/>
    <s v="theater/plays"/>
    <n v="1.0205"/>
    <n v="88.739000000000004"/>
    <x v="1"/>
    <x v="6"/>
  </r>
  <r>
    <x v="0"/>
    <x v="0"/>
    <s v="USD"/>
    <n v="1426883220"/>
    <n v="1425067296"/>
    <b v="0"/>
    <n v="33"/>
    <b v="1"/>
    <s v="theater/plays"/>
    <n v="1"/>
    <n v="148.48500000000001"/>
    <x v="1"/>
    <x v="6"/>
  </r>
  <r>
    <x v="0"/>
    <x v="1"/>
    <s v="GBP"/>
    <n v="1469016131"/>
    <n v="1466424131"/>
    <b v="0"/>
    <n v="39"/>
    <b v="1"/>
    <s v="theater/plays"/>
    <n v="1.01"/>
    <n v="51.795000000000002"/>
    <x v="1"/>
    <x v="6"/>
  </r>
  <r>
    <x v="0"/>
    <x v="1"/>
    <s v="GBP"/>
    <n v="1414972800"/>
    <n v="1412629704"/>
    <b v="0"/>
    <n v="17"/>
    <b v="1"/>
    <s v="theater/plays"/>
    <n v="1.1333333333333333"/>
    <n v="20"/>
    <x v="1"/>
    <x v="6"/>
  </r>
  <r>
    <x v="0"/>
    <x v="0"/>
    <s v="USD"/>
    <n v="1414378800"/>
    <n v="1412836990"/>
    <b v="0"/>
    <n v="6"/>
    <b v="1"/>
    <s v="theater/plays"/>
    <n v="1.04"/>
    <n v="52"/>
    <x v="1"/>
    <x v="6"/>
  </r>
  <r>
    <x v="0"/>
    <x v="0"/>
    <s v="USD"/>
    <n v="1431831600"/>
    <n v="1430761243"/>
    <b v="0"/>
    <n v="39"/>
    <b v="1"/>
    <s v="theater/plays"/>
    <n v="1.1533333333333333"/>
    <n v="53.231000000000002"/>
    <x v="1"/>
    <x v="6"/>
  </r>
  <r>
    <x v="0"/>
    <x v="0"/>
    <s v="USD"/>
    <n v="1426539600"/>
    <n v="1424296822"/>
    <b v="0"/>
    <n v="57"/>
    <b v="1"/>
    <s v="theater/plays"/>
    <n v="1.1285000000000001"/>
    <n v="39.595999999999997"/>
    <x v="1"/>
    <x v="6"/>
  </r>
  <r>
    <x v="0"/>
    <x v="1"/>
    <s v="GBP"/>
    <n v="1403382680"/>
    <n v="1400790680"/>
    <b v="0"/>
    <n v="56"/>
    <b v="1"/>
    <s v="theater/plays"/>
    <n v="1.2786666666666666"/>
    <n v="34.25"/>
    <x v="1"/>
    <x v="6"/>
  </r>
  <r>
    <x v="0"/>
    <x v="0"/>
    <s v="USD"/>
    <n v="1436562000"/>
    <n v="1434440227"/>
    <b v="0"/>
    <n v="13"/>
    <b v="1"/>
    <s v="theater/plays"/>
    <n v="1.4266666666666667"/>
    <n v="164.61500000000001"/>
    <x v="1"/>
    <x v="6"/>
  </r>
  <r>
    <x v="0"/>
    <x v="2"/>
    <s v="AUD"/>
    <n v="1420178188"/>
    <n v="1418709388"/>
    <b v="0"/>
    <n v="95"/>
    <b v="1"/>
    <s v="theater/plays"/>
    <n v="1.1879999999999999"/>
    <n v="125.053"/>
    <x v="1"/>
    <x v="6"/>
  </r>
  <r>
    <x v="0"/>
    <x v="1"/>
    <s v="GBP"/>
    <n v="1404671466"/>
    <n v="1402079466"/>
    <b v="0"/>
    <n v="80"/>
    <b v="1"/>
    <s v="theater/plays"/>
    <n v="1.3833333333333333"/>
    <n v="51.875"/>
    <x v="1"/>
    <x v="6"/>
  </r>
  <r>
    <x v="0"/>
    <x v="0"/>
    <s v="USD"/>
    <n v="1404403381"/>
    <n v="1401811381"/>
    <b v="0"/>
    <n v="133"/>
    <b v="1"/>
    <s v="theater/plays"/>
    <n v="1.599402985074627"/>
    <n v="40.286000000000001"/>
    <x v="1"/>
    <x v="6"/>
  </r>
  <r>
    <x v="0"/>
    <x v="0"/>
    <s v="USD"/>
    <n v="1466014499"/>
    <n v="1463422499"/>
    <b v="0"/>
    <n v="44"/>
    <b v="1"/>
    <s v="theater/plays"/>
    <n v="1.1424000000000001"/>
    <n v="64.909000000000006"/>
    <x v="1"/>
    <x v="6"/>
  </r>
  <r>
    <x v="0"/>
    <x v="0"/>
    <s v="USD"/>
    <n v="1454431080"/>
    <n v="1451839080"/>
    <b v="0"/>
    <n v="30"/>
    <b v="1"/>
    <s v="theater/plays"/>
    <n v="1.0060606060606061"/>
    <n v="55.332999999999998"/>
    <x v="1"/>
    <x v="6"/>
  </r>
  <r>
    <x v="0"/>
    <x v="0"/>
    <s v="USD"/>
    <n v="1433314740"/>
    <n v="1430600401"/>
    <b v="0"/>
    <n v="56"/>
    <b v="1"/>
    <s v="theater/plays"/>
    <n v="1.552"/>
    <n v="83.143000000000001"/>
    <x v="1"/>
    <x v="6"/>
  </r>
  <r>
    <x v="0"/>
    <x v="1"/>
    <s v="GBP"/>
    <n v="1435185252"/>
    <n v="1432593252"/>
    <b v="0"/>
    <n v="66"/>
    <b v="1"/>
    <s v="theater/plays"/>
    <n v="1.2775000000000001"/>
    <n v="38.712000000000003"/>
    <x v="1"/>
    <x v="6"/>
  </r>
  <r>
    <x v="0"/>
    <x v="0"/>
    <s v="USD"/>
    <n v="1429286400"/>
    <n v="1427221560"/>
    <b v="0"/>
    <n v="29"/>
    <b v="1"/>
    <s v="theater/plays"/>
    <n v="1.212"/>
    <n v="125.379"/>
    <x v="1"/>
    <x v="6"/>
  </r>
  <r>
    <x v="0"/>
    <x v="1"/>
    <s v="GBP"/>
    <n v="1400965200"/>
    <n v="1398352531"/>
    <b v="0"/>
    <n v="72"/>
    <b v="1"/>
    <s v="theater/plays"/>
    <n v="1.127"/>
    <n v="78.263999999999996"/>
    <x v="1"/>
    <x v="6"/>
  </r>
  <r>
    <x v="0"/>
    <x v="0"/>
    <s v="USD"/>
    <n v="1460574924"/>
    <n v="1457982924"/>
    <b v="0"/>
    <n v="27"/>
    <b v="1"/>
    <s v="theater/plays"/>
    <n v="1.2749999999999999"/>
    <n v="47.222000000000001"/>
    <x v="1"/>
    <x v="6"/>
  </r>
  <r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0"/>
    <x v="0"/>
    <s v="USD"/>
    <n v="1445818397"/>
    <n v="1442794397"/>
    <b v="0"/>
    <n v="35"/>
    <b v="1"/>
    <s v="theater/plays"/>
    <n v="1.0526894736842105"/>
    <n v="114.292"/>
    <x v="1"/>
    <x v="6"/>
  </r>
  <r>
    <x v="0"/>
    <x v="0"/>
    <s v="USD"/>
    <n v="1408252260"/>
    <n v="1406580436"/>
    <b v="0"/>
    <n v="29"/>
    <b v="1"/>
    <s v="theater/plays"/>
    <n v="1"/>
    <n v="51.723999999999997"/>
    <x v="1"/>
    <x v="6"/>
  </r>
  <r>
    <x v="0"/>
    <x v="0"/>
    <s v="USD"/>
    <n v="1480140000"/>
    <n v="1479186575"/>
    <b v="0"/>
    <n v="13"/>
    <b v="1"/>
    <s v="theater/plays"/>
    <n v="1"/>
    <n v="30.768999999999998"/>
    <x v="1"/>
    <x v="6"/>
  </r>
  <r>
    <x v="0"/>
    <x v="5"/>
    <s v="CAD"/>
    <n v="1414862280"/>
    <n v="1412360309"/>
    <b v="0"/>
    <n v="72"/>
    <b v="1"/>
    <s v="theater/plays"/>
    <n v="1.0686"/>
    <n v="74.207999999999998"/>
    <x v="1"/>
    <x v="6"/>
  </r>
  <r>
    <x v="0"/>
    <x v="0"/>
    <s v="USD"/>
    <n v="1473625166"/>
    <n v="1470169166"/>
    <b v="0"/>
    <n v="78"/>
    <b v="1"/>
    <s v="theater/plays"/>
    <n v="1.244"/>
    <n v="47.845999999999997"/>
    <x v="1"/>
    <x v="6"/>
  </r>
  <r>
    <x v="0"/>
    <x v="0"/>
    <s v="USD"/>
    <n v="1464904800"/>
    <n v="1463852904"/>
    <b v="0"/>
    <n v="49"/>
    <b v="1"/>
    <s v="theater/plays"/>
    <n v="1.0870406189555126"/>
    <n v="34.408000000000001"/>
    <x v="1"/>
    <x v="6"/>
  </r>
  <r>
    <x v="0"/>
    <x v="5"/>
    <s v="CAD"/>
    <n v="1464471840"/>
    <n v="1459309704"/>
    <b v="0"/>
    <n v="42"/>
    <b v="1"/>
    <s v="theater/plays"/>
    <n v="1.0242424242424242"/>
    <n v="40.238"/>
    <x v="1"/>
    <x v="6"/>
  </r>
  <r>
    <x v="0"/>
    <x v="0"/>
    <s v="USD"/>
    <n v="1435733940"/>
    <n v="1431046325"/>
    <b v="0"/>
    <n v="35"/>
    <b v="1"/>
    <s v="theater/plays"/>
    <n v="1.0549999999999999"/>
    <n v="60.286000000000001"/>
    <x v="1"/>
    <x v="6"/>
  </r>
  <r>
    <x v="0"/>
    <x v="0"/>
    <s v="USD"/>
    <n v="1457326740"/>
    <n v="1455919438"/>
    <b v="0"/>
    <n v="42"/>
    <b v="1"/>
    <s v="theater/plays"/>
    <n v="1.0629999999999999"/>
    <n v="25.31"/>
    <x v="1"/>
    <x v="6"/>
  </r>
  <r>
    <x v="0"/>
    <x v="1"/>
    <s v="GBP"/>
    <n v="1441995595"/>
    <n v="1439835595"/>
    <b v="0"/>
    <n v="42"/>
    <b v="1"/>
    <s v="theater/plays"/>
    <n v="1.0066666666666666"/>
    <n v="35.951999999999998"/>
    <x v="1"/>
    <x v="6"/>
  </r>
  <r>
    <x v="0"/>
    <x v="0"/>
    <s v="USD"/>
    <n v="1458100740"/>
    <n v="1456862924"/>
    <b v="0"/>
    <n v="31"/>
    <b v="1"/>
    <s v="theater/plays"/>
    <n v="1.054"/>
    <n v="136"/>
    <x v="1"/>
    <x v="6"/>
  </r>
  <r>
    <x v="0"/>
    <x v="1"/>
    <s v="GBP"/>
    <n v="1469359728"/>
    <n v="1466767728"/>
    <b v="0"/>
    <n v="38"/>
    <b v="1"/>
    <s v="theater/plays"/>
    <n v="1.0755999999999999"/>
    <n v="70.763000000000005"/>
    <x v="1"/>
    <x v="6"/>
  </r>
  <r>
    <x v="0"/>
    <x v="0"/>
    <s v="USD"/>
    <n v="1447959491"/>
    <n v="1445363891"/>
    <b v="0"/>
    <n v="8"/>
    <b v="1"/>
    <s v="theater/plays"/>
    <n v="1"/>
    <n v="125"/>
    <x v="1"/>
    <x v="6"/>
  </r>
  <r>
    <x v="0"/>
    <x v="0"/>
    <s v="USD"/>
    <n v="1399953600"/>
    <n v="1398983245"/>
    <b v="0"/>
    <n v="39"/>
    <b v="1"/>
    <s v="theater/plays"/>
    <n v="1.0376000000000001"/>
    <n v="66.513000000000005"/>
    <x v="1"/>
    <x v="6"/>
  </r>
  <r>
    <x v="0"/>
    <x v="0"/>
    <s v="USD"/>
    <n v="1408815440"/>
    <n v="1404927440"/>
    <b v="0"/>
    <n v="29"/>
    <b v="1"/>
    <s v="theater/plays"/>
    <n v="1.0149999999999999"/>
    <n v="105"/>
    <x v="1"/>
    <x v="6"/>
  </r>
  <r>
    <x v="0"/>
    <x v="0"/>
    <s v="USD"/>
    <n v="1464732537"/>
    <n v="1462140537"/>
    <b v="0"/>
    <n v="72"/>
    <b v="1"/>
    <s v="theater/plays"/>
    <n v="1.044"/>
    <n v="145"/>
    <x v="1"/>
    <x v="6"/>
  </r>
  <r>
    <x v="0"/>
    <x v="1"/>
    <s v="GBP"/>
    <n v="1462914000"/>
    <n v="1460914253"/>
    <b v="0"/>
    <n v="15"/>
    <b v="1"/>
    <s v="theater/plays"/>
    <n v="1.8"/>
    <n v="12"/>
    <x v="1"/>
    <x v="6"/>
  </r>
  <r>
    <x v="0"/>
    <x v="0"/>
    <s v="USD"/>
    <n v="1416545700"/>
    <n v="1415392666"/>
    <b v="0"/>
    <n v="33"/>
    <b v="1"/>
    <s v="theater/plays"/>
    <n v="1.0633333333333332"/>
    <n v="96.667000000000002"/>
    <x v="1"/>
    <x v="6"/>
  </r>
  <r>
    <x v="0"/>
    <x v="0"/>
    <s v="USD"/>
    <n v="1404312846"/>
    <n v="1402584846"/>
    <b v="0"/>
    <n v="15"/>
    <b v="1"/>
    <s v="theater/plays"/>
    <n v="1.0055555555555555"/>
    <n v="60.332999999999998"/>
    <x v="1"/>
    <x v="6"/>
  </r>
  <r>
    <x v="0"/>
    <x v="1"/>
    <s v="GBP"/>
    <n v="1415385000"/>
    <n v="1413406695"/>
    <b v="0"/>
    <n v="19"/>
    <b v="1"/>
    <s v="theater/plays"/>
    <n v="1.012"/>
    <n v="79.894999999999996"/>
    <x v="1"/>
    <x v="6"/>
  </r>
  <r>
    <x v="0"/>
    <x v="1"/>
    <s v="GBP"/>
    <n v="1429789992"/>
    <n v="1424609592"/>
    <b v="0"/>
    <n v="17"/>
    <b v="1"/>
    <s v="theater/plays"/>
    <n v="1"/>
    <n v="58.823999999999998"/>
    <x v="1"/>
    <x v="6"/>
  </r>
  <r>
    <x v="0"/>
    <x v="0"/>
    <s v="USD"/>
    <n v="1401857940"/>
    <n v="1400725112"/>
    <b v="0"/>
    <n v="44"/>
    <b v="1"/>
    <s v="theater/plays"/>
    <n v="1.1839285714285714"/>
    <n v="75.340999999999994"/>
    <x v="1"/>
    <x v="6"/>
  </r>
  <r>
    <x v="0"/>
    <x v="0"/>
    <s v="USD"/>
    <n v="1422853140"/>
    <n v="1421439552"/>
    <b v="0"/>
    <n v="10"/>
    <b v="1"/>
    <s v="theater/plays"/>
    <n v="1.1000000000000001"/>
    <n v="55"/>
    <x v="1"/>
    <x v="6"/>
  </r>
  <r>
    <x v="0"/>
    <x v="0"/>
    <s v="USD"/>
    <n v="1433097171"/>
    <n v="1430505171"/>
    <b v="0"/>
    <n v="46"/>
    <b v="1"/>
    <s v="theater/plays"/>
    <n v="1.0266666666666666"/>
    <n v="66.956999999999994"/>
    <x v="1"/>
    <x v="6"/>
  </r>
  <r>
    <x v="0"/>
    <x v="0"/>
    <s v="USD"/>
    <n v="1410145200"/>
    <n v="1407197670"/>
    <b v="0"/>
    <n v="11"/>
    <b v="1"/>
    <s v="theater/plays"/>
    <n v="1"/>
    <n v="227.273"/>
    <x v="1"/>
    <x v="6"/>
  </r>
  <r>
    <x v="0"/>
    <x v="1"/>
    <s v="GBP"/>
    <n v="1404471600"/>
    <n v="1401910634"/>
    <b v="0"/>
    <n v="13"/>
    <b v="1"/>
    <s v="theater/plays"/>
    <n v="1"/>
    <n v="307.69200000000001"/>
    <x v="1"/>
    <x v="6"/>
  </r>
  <r>
    <x v="0"/>
    <x v="0"/>
    <s v="USD"/>
    <n v="1412259660"/>
    <n v="1410461299"/>
    <b v="0"/>
    <n v="33"/>
    <b v="1"/>
    <s v="theater/plays"/>
    <n v="1.10046"/>
    <n v="50.021000000000001"/>
    <x v="1"/>
    <x v="6"/>
  </r>
  <r>
    <x v="0"/>
    <x v="1"/>
    <s v="GBP"/>
    <n v="1425478950"/>
    <n v="1422886950"/>
    <b v="0"/>
    <n v="28"/>
    <b v="1"/>
    <s v="theater/plays"/>
    <n v="1.0135000000000001"/>
    <n v="72.393000000000001"/>
    <x v="1"/>
    <x v="6"/>
  </r>
  <r>
    <x v="0"/>
    <x v="1"/>
    <s v="GBP"/>
    <n v="1441547220"/>
    <n v="1439322412"/>
    <b v="0"/>
    <n v="21"/>
    <b v="1"/>
    <s v="theater/plays"/>
    <n v="1.0075000000000001"/>
    <n v="95.951999999999998"/>
    <x v="1"/>
    <x v="6"/>
  </r>
  <r>
    <x v="0"/>
    <x v="0"/>
    <s v="USD"/>
    <n v="1411980020"/>
    <n v="1409388020"/>
    <b v="0"/>
    <n v="13"/>
    <b v="1"/>
    <s v="theater/plays"/>
    <n v="1.6942857142857144"/>
    <n v="45.615000000000002"/>
    <x v="1"/>
    <x v="6"/>
  </r>
  <r>
    <x v="0"/>
    <x v="1"/>
    <s v="GBP"/>
    <n v="1442311560"/>
    <n v="1439924246"/>
    <b v="0"/>
    <n v="34"/>
    <b v="1"/>
    <s v="theater/plays"/>
    <n v="1"/>
    <n v="41.029000000000003"/>
    <x v="1"/>
    <x v="6"/>
  </r>
  <r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0"/>
    <x v="0"/>
    <s v="USD"/>
    <n v="1410580800"/>
    <n v="1409336373"/>
    <b v="0"/>
    <n v="74"/>
    <b v="1"/>
    <s v="theater/plays"/>
    <n v="1.0156000000000001"/>
    <n v="137.24299999999999"/>
    <x v="1"/>
    <x v="6"/>
  </r>
  <r>
    <x v="0"/>
    <x v="0"/>
    <s v="USD"/>
    <n v="1439136000"/>
    <n v="1438188106"/>
    <b v="0"/>
    <n v="7"/>
    <b v="1"/>
    <s v="theater/plays"/>
    <n v="1.06"/>
    <n v="75.713999999999999"/>
    <x v="1"/>
    <x v="6"/>
  </r>
  <r>
    <x v="0"/>
    <x v="0"/>
    <s v="USD"/>
    <n v="1461823140"/>
    <n v="1459411371"/>
    <b v="0"/>
    <n v="34"/>
    <b v="1"/>
    <s v="theater/plays"/>
    <n v="1.02"/>
    <n v="99"/>
    <x v="1"/>
    <x v="6"/>
  </r>
  <r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x v="0"/>
    <x v="1"/>
    <s v="GBP"/>
    <n v="1484740918"/>
    <n v="1483012918"/>
    <b v="0"/>
    <n v="37"/>
    <b v="1"/>
    <s v="theater/plays"/>
    <n v="1.0115151515151515"/>
    <n v="45.107999999999997"/>
    <x v="1"/>
    <x v="6"/>
  </r>
  <r>
    <x v="0"/>
    <x v="0"/>
    <s v="USD"/>
    <n v="1436749200"/>
    <n v="1434997018"/>
    <b v="0"/>
    <n v="18"/>
    <b v="1"/>
    <s v="theater/plays"/>
    <n v="1.32"/>
    <n v="36.667000000000002"/>
    <x v="1"/>
    <x v="6"/>
  </r>
  <r>
    <x v="0"/>
    <x v="1"/>
    <s v="GBP"/>
    <n v="1460318400"/>
    <n v="1457881057"/>
    <b v="0"/>
    <n v="22"/>
    <b v="1"/>
    <s v="theater/plays"/>
    <n v="1"/>
    <n v="125"/>
    <x v="1"/>
    <x v="6"/>
  </r>
  <r>
    <x v="0"/>
    <x v="0"/>
    <s v="USD"/>
    <n v="1467301334"/>
    <n v="1464709334"/>
    <b v="0"/>
    <n v="26"/>
    <b v="1"/>
    <s v="theater/plays"/>
    <n v="1.28"/>
    <n v="49.231000000000002"/>
    <x v="1"/>
    <x v="6"/>
  </r>
  <r>
    <x v="0"/>
    <x v="0"/>
    <s v="USD"/>
    <n v="1411012740"/>
    <n v="1409667827"/>
    <b v="0"/>
    <n v="27"/>
    <b v="1"/>
    <s v="theater/plays"/>
    <n v="1.1895833333333334"/>
    <n v="42.295999999999999"/>
    <x v="1"/>
    <x v="6"/>
  </r>
  <r>
    <x v="0"/>
    <x v="0"/>
    <s v="USD"/>
    <n v="1447269367"/>
    <n v="1444673767"/>
    <b v="0"/>
    <n v="8"/>
    <b v="1"/>
    <s v="theater/plays"/>
    <n v="1.262"/>
    <n v="78.875"/>
    <x v="1"/>
    <x v="6"/>
  </r>
  <r>
    <x v="0"/>
    <x v="0"/>
    <s v="USD"/>
    <n v="1443711623"/>
    <n v="1440687623"/>
    <b v="0"/>
    <n v="204"/>
    <b v="1"/>
    <s v="theater/plays"/>
    <n v="1.5620000000000001"/>
    <n v="38.283999999999999"/>
    <x v="1"/>
    <x v="6"/>
  </r>
  <r>
    <x v="0"/>
    <x v="1"/>
    <s v="GBP"/>
    <n v="1443808800"/>
    <n v="1441120910"/>
    <b v="0"/>
    <n v="46"/>
    <b v="1"/>
    <s v="theater/plays"/>
    <n v="1.0315000000000001"/>
    <n v="44.847999999999999"/>
    <x v="1"/>
    <x v="6"/>
  </r>
  <r>
    <x v="0"/>
    <x v="1"/>
    <s v="GBP"/>
    <n v="1450612740"/>
    <n v="1448040425"/>
    <b v="0"/>
    <n v="17"/>
    <b v="1"/>
    <s v="theater/plays"/>
    <n v="1.5333333333333334"/>
    <n v="13.529"/>
    <x v="1"/>
    <x v="6"/>
  </r>
  <r>
    <x v="0"/>
    <x v="5"/>
    <s v="CAD"/>
    <n v="1416211140"/>
    <n v="1413016216"/>
    <b v="0"/>
    <n v="28"/>
    <b v="1"/>
    <s v="theater/plays"/>
    <n v="1.8044444444444445"/>
    <n v="43.5"/>
    <x v="1"/>
    <x v="6"/>
  </r>
  <r>
    <x v="0"/>
    <x v="1"/>
    <s v="GBP"/>
    <n v="1471428340"/>
    <n v="1469009140"/>
    <b v="0"/>
    <n v="83"/>
    <b v="1"/>
    <s v="theater/plays"/>
    <n v="1.2845"/>
    <n v="30.952000000000002"/>
    <x v="1"/>
    <x v="6"/>
  </r>
  <r>
    <x v="0"/>
    <x v="0"/>
    <s v="USD"/>
    <n v="1473358122"/>
    <n v="1471543722"/>
    <b v="0"/>
    <n v="13"/>
    <b v="1"/>
    <s v="theater/plays"/>
    <n v="1.1966666666666668"/>
    <n v="55.231000000000002"/>
    <x v="1"/>
    <x v="6"/>
  </r>
  <r>
    <x v="0"/>
    <x v="1"/>
    <s v="GBP"/>
    <n v="1466899491"/>
    <n v="1464307491"/>
    <b v="0"/>
    <n v="8"/>
    <b v="1"/>
    <s v="theater/plays"/>
    <n v="1.23"/>
    <n v="46.125"/>
    <x v="1"/>
    <x v="6"/>
  </r>
  <r>
    <x v="0"/>
    <x v="1"/>
    <s v="GBP"/>
    <n v="1441042275"/>
    <n v="1438882275"/>
    <b v="0"/>
    <n v="32"/>
    <b v="1"/>
    <s v="theater/plays"/>
    <n v="1.05"/>
    <n v="39.375"/>
    <x v="1"/>
    <x v="6"/>
  </r>
  <r>
    <x v="0"/>
    <x v="0"/>
    <s v="USD"/>
    <n v="1410099822"/>
    <n v="1404915822"/>
    <b v="0"/>
    <n v="85"/>
    <b v="1"/>
    <s v="theater/plays"/>
    <n v="1.0223636363636364"/>
    <n v="66.153000000000006"/>
    <x v="1"/>
    <x v="6"/>
  </r>
  <r>
    <x v="0"/>
    <x v="12"/>
    <s v="EUR"/>
    <n v="1435255659"/>
    <n v="1432663659"/>
    <b v="0"/>
    <n v="29"/>
    <b v="1"/>
    <s v="theater/plays"/>
    <n v="1.0466666666666666"/>
    <n v="54.137999999999998"/>
    <x v="1"/>
    <x v="6"/>
  </r>
  <r>
    <x v="0"/>
    <x v="0"/>
    <s v="USD"/>
    <n v="1425758257"/>
    <n v="1423166257"/>
    <b v="0"/>
    <n v="24"/>
    <b v="1"/>
    <s v="theater/plays"/>
    <n v="1"/>
    <n v="104.167"/>
    <x v="1"/>
    <x v="6"/>
  </r>
  <r>
    <x v="0"/>
    <x v="0"/>
    <s v="USD"/>
    <n v="1428780159"/>
    <n v="1426188159"/>
    <b v="0"/>
    <n v="8"/>
    <b v="1"/>
    <s v="theater/plays"/>
    <n v="1.004"/>
    <n v="31.375"/>
    <x v="1"/>
    <x v="6"/>
  </r>
  <r>
    <x v="0"/>
    <x v="0"/>
    <s v="USD"/>
    <n v="1427860740"/>
    <n v="1426002684"/>
    <b v="0"/>
    <n v="19"/>
    <b v="1"/>
    <s v="theater/plays"/>
    <n v="1.0227272727272727"/>
    <n v="59.210999999999999"/>
    <x v="1"/>
    <x v="6"/>
  </r>
  <r>
    <x v="0"/>
    <x v="0"/>
    <s v="USD"/>
    <n v="1463198340"/>
    <n v="1461117201"/>
    <b v="0"/>
    <n v="336"/>
    <b v="1"/>
    <s v="theater/plays"/>
    <n v="1.1440928571428572"/>
    <n v="119.176"/>
    <x v="1"/>
    <x v="6"/>
  </r>
  <r>
    <x v="0"/>
    <x v="0"/>
    <s v="USD"/>
    <n v="1457139600"/>
    <n v="1455230214"/>
    <b v="0"/>
    <n v="13"/>
    <b v="1"/>
    <s v="theater/plays"/>
    <n v="1.019047619047619"/>
    <n v="164.61500000000001"/>
    <x v="1"/>
    <x v="6"/>
  </r>
  <r>
    <x v="0"/>
    <x v="1"/>
    <s v="GBP"/>
    <n v="1441358873"/>
    <n v="1438939673"/>
    <b v="0"/>
    <n v="42"/>
    <b v="1"/>
    <s v="theater/plays"/>
    <n v="1.02"/>
    <n v="24.286000000000001"/>
    <x v="1"/>
    <x v="6"/>
  </r>
  <r>
    <x v="0"/>
    <x v="1"/>
    <s v="GBP"/>
    <n v="1462224398"/>
    <n v="1459632398"/>
    <b v="0"/>
    <n v="64"/>
    <b v="1"/>
    <s v="theater/plays"/>
    <n v="1.048"/>
    <n v="40.938000000000002"/>
    <x v="1"/>
    <x v="6"/>
  </r>
  <r>
    <x v="0"/>
    <x v="0"/>
    <s v="USD"/>
    <n v="1400796420"/>
    <n v="1398342170"/>
    <b v="0"/>
    <n v="25"/>
    <b v="1"/>
    <s v="theater/plays"/>
    <n v="1.0183333333333333"/>
    <n v="61.1"/>
    <x v="1"/>
    <x v="6"/>
  </r>
  <r>
    <x v="0"/>
    <x v="1"/>
    <s v="GBP"/>
    <n v="1403964324"/>
    <n v="1401372324"/>
    <b v="0"/>
    <n v="20"/>
    <b v="1"/>
    <s v="theater/plays"/>
    <n v="1"/>
    <n v="38.65"/>
    <x v="1"/>
    <x v="6"/>
  </r>
  <r>
    <x v="0"/>
    <x v="0"/>
    <s v="USD"/>
    <n v="1439337600"/>
    <n v="1436575280"/>
    <b v="0"/>
    <n v="104"/>
    <b v="1"/>
    <s v="theater/plays"/>
    <n v="1.0627272727272727"/>
    <n v="56.201999999999998"/>
    <x v="1"/>
    <x v="6"/>
  </r>
  <r>
    <x v="0"/>
    <x v="0"/>
    <s v="USD"/>
    <n v="1423674000"/>
    <n v="1421025159"/>
    <b v="0"/>
    <n v="53"/>
    <b v="1"/>
    <s v="theater/plays"/>
    <n v="1.1342219999999998"/>
    <n v="107.002"/>
    <x v="1"/>
    <x v="6"/>
  </r>
  <r>
    <x v="0"/>
    <x v="13"/>
    <s v="EUR"/>
    <n v="1479382594"/>
    <n v="1476786994"/>
    <b v="0"/>
    <n v="14"/>
    <b v="1"/>
    <s v="theater/plays"/>
    <n v="1"/>
    <n v="171.429"/>
    <x v="1"/>
    <x v="6"/>
  </r>
  <r>
    <x v="0"/>
    <x v="1"/>
    <s v="GBP"/>
    <n v="1408289724"/>
    <n v="1403105724"/>
    <b v="0"/>
    <n v="20"/>
    <b v="1"/>
    <s v="theater/plays"/>
    <n v="1.0045454545454546"/>
    <n v="110.5"/>
    <x v="1"/>
    <x v="6"/>
  </r>
  <r>
    <x v="0"/>
    <x v="0"/>
    <s v="USD"/>
    <n v="1399271911"/>
    <n v="1396334311"/>
    <b v="0"/>
    <n v="558"/>
    <b v="1"/>
    <s v="theater/plays"/>
    <n v="1.0003599999999999"/>
    <n v="179.27600000000001"/>
    <x v="1"/>
    <x v="6"/>
  </r>
  <r>
    <x v="0"/>
    <x v="1"/>
    <s v="GBP"/>
    <n v="1435352400"/>
    <n v="1431718575"/>
    <b v="0"/>
    <n v="22"/>
    <b v="1"/>
    <s v="theater/plays"/>
    <n v="1.44"/>
    <n v="22.908999999999999"/>
    <x v="1"/>
    <x v="6"/>
  </r>
  <r>
    <x v="0"/>
    <x v="2"/>
    <s v="AUD"/>
    <n v="1438333080"/>
    <n v="1436408308"/>
    <b v="0"/>
    <n v="24"/>
    <b v="1"/>
    <s v="theater/plays"/>
    <n v="1.0349999999999999"/>
    <n v="43.125"/>
    <x v="1"/>
    <x v="6"/>
  </r>
  <r>
    <x v="0"/>
    <x v="5"/>
    <s v="CAD"/>
    <n v="1432694700"/>
    <n v="1429651266"/>
    <b v="0"/>
    <n v="74"/>
    <b v="1"/>
    <s v="theater/plays"/>
    <n v="1.0843750000000001"/>
    <n v="46.892000000000003"/>
    <x v="1"/>
    <x v="6"/>
  </r>
  <r>
    <x v="0"/>
    <x v="0"/>
    <s v="USD"/>
    <n v="1438799760"/>
    <n v="1437236378"/>
    <b v="0"/>
    <n v="54"/>
    <b v="1"/>
    <s v="theater/plays"/>
    <n v="1.024"/>
    <n v="47.406999999999996"/>
    <x v="1"/>
    <x v="6"/>
  </r>
  <r>
    <x v="0"/>
    <x v="1"/>
    <s v="GBP"/>
    <n v="1457906400"/>
    <n v="1457115427"/>
    <b v="0"/>
    <n v="31"/>
    <b v="1"/>
    <s v="theater/plays"/>
    <n v="1.4888888888888889"/>
    <n v="15.129"/>
    <x v="1"/>
    <x v="6"/>
  </r>
  <r>
    <x v="0"/>
    <x v="1"/>
    <s v="GBP"/>
    <n v="1470078000"/>
    <n v="1467648456"/>
    <b v="0"/>
    <n v="25"/>
    <b v="1"/>
    <s v="theater/plays"/>
    <n v="1.0549000000000002"/>
    <n v="21.097999999999999"/>
    <x v="1"/>
    <x v="6"/>
  </r>
  <r>
    <x v="0"/>
    <x v="1"/>
    <s v="GBP"/>
    <n v="1444060800"/>
    <n v="1440082649"/>
    <b v="0"/>
    <n v="17"/>
    <b v="1"/>
    <s v="theater/plays"/>
    <n v="1.0049999999999999"/>
    <n v="59.118000000000002"/>
    <x v="1"/>
    <x v="6"/>
  </r>
  <r>
    <x v="0"/>
    <x v="0"/>
    <s v="USD"/>
    <n v="1420048208"/>
    <n v="1417456208"/>
    <b v="0"/>
    <n v="12"/>
    <b v="1"/>
    <s v="theater/plays"/>
    <n v="1.3055555555555556"/>
    <n v="97.917000000000002"/>
    <x v="1"/>
    <x v="6"/>
  </r>
  <r>
    <x v="0"/>
    <x v="1"/>
    <s v="GBP"/>
    <n v="1422015083"/>
    <n v="1419423083"/>
    <b v="0"/>
    <n v="38"/>
    <b v="1"/>
    <s v="theater/plays"/>
    <n v="1.0475000000000001"/>
    <n v="55.131999999999998"/>
    <x v="1"/>
    <x v="6"/>
  </r>
  <r>
    <x v="0"/>
    <x v="1"/>
    <s v="GBP"/>
    <n v="1433964444"/>
    <n v="1431372444"/>
    <b v="0"/>
    <n v="41"/>
    <b v="1"/>
    <s v="theater/plays"/>
    <n v="1.0880000000000001"/>
    <n v="26.536999999999999"/>
    <x v="1"/>
    <x v="6"/>
  </r>
  <r>
    <x v="0"/>
    <x v="0"/>
    <s v="USD"/>
    <n v="1410975994"/>
    <n v="1408383994"/>
    <b v="0"/>
    <n v="19"/>
    <b v="1"/>
    <s v="theater/plays"/>
    <n v="1.1100000000000001"/>
    <n v="58.420999999999999"/>
    <x v="1"/>
    <x v="6"/>
  </r>
  <r>
    <x v="0"/>
    <x v="0"/>
    <s v="USD"/>
    <n v="1420734696"/>
    <n v="1418142696"/>
    <b v="0"/>
    <n v="41"/>
    <b v="1"/>
    <s v="theater/plays"/>
    <n v="1.0047999999999999"/>
    <n v="122.53700000000001"/>
    <x v="1"/>
    <x v="6"/>
  </r>
  <r>
    <x v="0"/>
    <x v="0"/>
    <s v="USD"/>
    <n v="1420009200"/>
    <n v="1417593483"/>
    <b v="0"/>
    <n v="26"/>
    <b v="1"/>
    <s v="theater/plays"/>
    <n v="1.1435"/>
    <n v="87.962000000000003"/>
    <x v="1"/>
    <x v="6"/>
  </r>
  <r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0"/>
    <x v="1"/>
    <s v="GBP"/>
    <n v="1434894082"/>
    <n v="1432302082"/>
    <b v="0"/>
    <n v="9"/>
    <b v="1"/>
    <s v="theater/plays"/>
    <n v="1"/>
    <n v="55.555999999999997"/>
    <x v="1"/>
    <x v="6"/>
  </r>
  <r>
    <x v="0"/>
    <x v="1"/>
    <s v="GBP"/>
    <n v="1415440846"/>
    <n v="1412845246"/>
    <b v="0"/>
    <n v="78"/>
    <b v="1"/>
    <s v="theater/plays"/>
    <n v="1.028"/>
    <n v="39.537999999999997"/>
    <x v="1"/>
    <x v="6"/>
  </r>
  <r>
    <x v="0"/>
    <x v="0"/>
    <s v="USD"/>
    <n v="1415921848"/>
    <n v="1413326248"/>
    <b v="0"/>
    <n v="45"/>
    <b v="1"/>
    <s v="theater/plays"/>
    <n v="1.0612068965517241"/>
    <n v="136.77799999999999"/>
    <x v="1"/>
    <x v="6"/>
  </r>
  <r>
    <x v="0"/>
    <x v="0"/>
    <s v="USD"/>
    <n v="1470887940"/>
    <n v="1468176527"/>
    <b v="0"/>
    <n v="102"/>
    <b v="1"/>
    <s v="theater/plays"/>
    <n v="1.0133000000000001"/>
    <n v="99.343000000000004"/>
    <x v="1"/>
    <x v="6"/>
  </r>
  <r>
    <x v="0"/>
    <x v="0"/>
    <s v="USD"/>
    <n v="1480947054"/>
    <n v="1475759454"/>
    <b v="0"/>
    <n v="5"/>
    <b v="1"/>
    <s v="theater/plays"/>
    <n v="1"/>
    <n v="20"/>
    <x v="1"/>
    <x v="6"/>
  </r>
  <r>
    <x v="0"/>
    <x v="0"/>
    <s v="USD"/>
    <n v="1430029680"/>
    <n v="1427741583"/>
    <b v="0"/>
    <n v="27"/>
    <b v="1"/>
    <s v="theater/plays"/>
    <n v="1.3"/>
    <n v="28.888999999999999"/>
    <x v="1"/>
    <x v="6"/>
  </r>
  <r>
    <x v="0"/>
    <x v="1"/>
    <s v="GBP"/>
    <n v="1462037777"/>
    <n v="1459445777"/>
    <b v="0"/>
    <n v="37"/>
    <b v="1"/>
    <s v="theater/plays"/>
    <n v="1.0001333333333333"/>
    <n v="40.545999999999999"/>
    <x v="1"/>
    <x v="6"/>
  </r>
  <r>
    <x v="0"/>
    <x v="1"/>
    <s v="GBP"/>
    <n v="1459444656"/>
    <n v="1456856256"/>
    <b v="0"/>
    <n v="14"/>
    <b v="1"/>
    <s v="theater/plays"/>
    <n v="1"/>
    <n v="35.713999999999999"/>
    <x v="1"/>
    <x v="6"/>
  </r>
  <r>
    <x v="0"/>
    <x v="0"/>
    <s v="USD"/>
    <n v="1425185940"/>
    <n v="1421900022"/>
    <b v="0"/>
    <n v="27"/>
    <b v="1"/>
    <s v="theater/plays"/>
    <n v="1.1388888888888888"/>
    <n v="37.963000000000001"/>
    <x v="1"/>
    <x v="6"/>
  </r>
  <r>
    <x v="0"/>
    <x v="1"/>
    <s v="GBP"/>
    <n v="1406719110"/>
    <n v="1405509510"/>
    <b v="0"/>
    <n v="45"/>
    <b v="1"/>
    <s v="theater/plays"/>
    <n v="1"/>
    <n v="33.332999999999998"/>
    <x v="1"/>
    <x v="6"/>
  </r>
  <r>
    <x v="0"/>
    <x v="0"/>
    <s v="USD"/>
    <n v="1459822682"/>
    <n v="1458613082"/>
    <b v="0"/>
    <n v="49"/>
    <b v="1"/>
    <s v="theater/plays"/>
    <n v="2.87"/>
    <n v="58.570999999999998"/>
    <x v="1"/>
    <x v="6"/>
  </r>
  <r>
    <x v="0"/>
    <x v="0"/>
    <s v="USD"/>
    <n v="1460970805"/>
    <n v="1455790405"/>
    <b v="0"/>
    <n v="24"/>
    <b v="1"/>
    <s v="theater/plays"/>
    <n v="1.085"/>
    <n v="135.625"/>
    <x v="1"/>
    <x v="6"/>
  </r>
  <r>
    <x v="0"/>
    <x v="1"/>
    <s v="GBP"/>
    <n v="1436772944"/>
    <n v="1434180944"/>
    <b v="0"/>
    <n v="112"/>
    <b v="1"/>
    <s v="theater/plays"/>
    <n v="1.155"/>
    <n v="30.937999999999999"/>
    <x v="1"/>
    <x v="6"/>
  </r>
  <r>
    <x v="0"/>
    <x v="0"/>
    <s v="USD"/>
    <n v="1419181890"/>
    <n v="1416589890"/>
    <b v="0"/>
    <n v="23"/>
    <b v="1"/>
    <s v="theater/plays"/>
    <n v="1.1911764705882353"/>
    <n v="176.08699999999999"/>
    <x v="1"/>
    <x v="6"/>
  </r>
  <r>
    <x v="0"/>
    <x v="0"/>
    <s v="USD"/>
    <n v="1474649070"/>
    <n v="1469465070"/>
    <b v="0"/>
    <n v="54"/>
    <b v="1"/>
    <s v="theater/plays"/>
    <n v="1.0942666666666667"/>
    <n v="151.98099999999999"/>
    <x v="1"/>
    <x v="6"/>
  </r>
  <r>
    <x v="0"/>
    <x v="1"/>
    <s v="GBP"/>
    <n v="1467054000"/>
    <n v="1463144254"/>
    <b v="0"/>
    <n v="28"/>
    <b v="1"/>
    <s v="theater/plays"/>
    <n v="1.266"/>
    <n v="22.606999999999999"/>
    <x v="1"/>
    <x v="6"/>
  </r>
  <r>
    <x v="0"/>
    <x v="1"/>
    <s v="GBP"/>
    <n v="1430348400"/>
    <n v="1428436410"/>
    <b v="0"/>
    <n v="11"/>
    <b v="1"/>
    <s v="theater/plays"/>
    <n v="1.0049999999999999"/>
    <n v="18.273"/>
    <x v="1"/>
    <x v="6"/>
  </r>
  <r>
    <x v="0"/>
    <x v="0"/>
    <s v="USD"/>
    <n v="1432654347"/>
    <n v="1430494347"/>
    <b v="0"/>
    <n v="62"/>
    <b v="1"/>
    <s v="theater/plays"/>
    <n v="1.2749999999999999"/>
    <n v="82.257999999999996"/>
    <x v="1"/>
    <x v="6"/>
  </r>
  <r>
    <x v="0"/>
    <x v="1"/>
    <s v="GBP"/>
    <n v="1413792034"/>
    <n v="1411200034"/>
    <b v="0"/>
    <n v="73"/>
    <b v="1"/>
    <s v="theater/plays"/>
    <n v="1.0005999999999999"/>
    <n v="68.534000000000006"/>
    <x v="1"/>
    <x v="6"/>
  </r>
  <r>
    <x v="0"/>
    <x v="0"/>
    <s v="USD"/>
    <n v="1422075540"/>
    <n v="1419979544"/>
    <b v="0"/>
    <n v="18"/>
    <b v="1"/>
    <s v="theater/plays"/>
    <n v="1.75"/>
    <n v="68.055999999999997"/>
    <x v="1"/>
    <x v="6"/>
  </r>
  <r>
    <x v="0"/>
    <x v="0"/>
    <s v="USD"/>
    <n v="1423630740"/>
    <n v="1418673307"/>
    <b v="0"/>
    <n v="35"/>
    <b v="1"/>
    <s v="theater/plays"/>
    <n v="1.2725"/>
    <n v="72.713999999999999"/>
    <x v="1"/>
    <x v="6"/>
  </r>
  <r>
    <x v="0"/>
    <x v="0"/>
    <s v="USD"/>
    <n v="1420489560"/>
    <n v="1417469639"/>
    <b v="0"/>
    <n v="43"/>
    <b v="1"/>
    <s v="theater/plays"/>
    <n v="1.1063333333333334"/>
    <n v="77.186000000000007"/>
    <x v="1"/>
    <x v="6"/>
  </r>
  <r>
    <x v="0"/>
    <x v="0"/>
    <s v="USD"/>
    <n v="1472952982"/>
    <n v="1470792982"/>
    <b v="0"/>
    <n v="36"/>
    <b v="1"/>
    <s v="theater/plays"/>
    <n v="1.2593749999999999"/>
    <n v="55.972000000000001"/>
    <x v="1"/>
    <x v="6"/>
  </r>
  <r>
    <x v="0"/>
    <x v="0"/>
    <s v="USD"/>
    <n v="1426229940"/>
    <n v="1423959123"/>
    <b v="0"/>
    <n v="62"/>
    <b v="1"/>
    <s v="theater/plays"/>
    <n v="1.1850000000000001"/>
    <n v="49.694000000000003"/>
    <x v="1"/>
    <x v="6"/>
  </r>
  <r>
    <x v="0"/>
    <x v="5"/>
    <s v="CAD"/>
    <n v="1409072982"/>
    <n v="1407258582"/>
    <b v="0"/>
    <n v="15"/>
    <b v="1"/>
    <s v="theater/plays"/>
    <n v="1.0772727272727274"/>
    <n v="79"/>
    <x v="1"/>
    <x v="6"/>
  </r>
  <r>
    <x v="0"/>
    <x v="0"/>
    <s v="USD"/>
    <n v="1456984740"/>
    <n v="1455717790"/>
    <b v="0"/>
    <n v="33"/>
    <b v="1"/>
    <s v="theater/plays"/>
    <n v="1.026"/>
    <n v="77.727000000000004"/>
    <x v="1"/>
    <x v="6"/>
  </r>
  <r>
    <x v="0"/>
    <x v="0"/>
    <s v="USD"/>
    <n v="1409720340"/>
    <n v="1408129822"/>
    <b v="0"/>
    <n v="27"/>
    <b v="1"/>
    <s v="theater/plays"/>
    <n v="1.101"/>
    <n v="40.777999999999999"/>
    <x v="1"/>
    <x v="6"/>
  </r>
  <r>
    <x v="0"/>
    <x v="0"/>
    <s v="USD"/>
    <n v="1440892800"/>
    <n v="1438715077"/>
    <b v="0"/>
    <n v="17"/>
    <b v="1"/>
    <s v="theater/plays"/>
    <n v="2.02"/>
    <n v="59.411999999999999"/>
    <x v="1"/>
    <x v="6"/>
  </r>
  <r>
    <x v="0"/>
    <x v="0"/>
    <s v="USD"/>
    <n v="1476390164"/>
    <n v="1473970964"/>
    <b v="0"/>
    <n v="4"/>
    <b v="1"/>
    <s v="theater/plays"/>
    <n v="1.3"/>
    <n v="3.25"/>
    <x v="1"/>
    <x v="6"/>
  </r>
  <r>
    <x v="0"/>
    <x v="1"/>
    <s v="GBP"/>
    <n v="1421452682"/>
    <n v="1418860682"/>
    <b v="0"/>
    <n v="53"/>
    <b v="1"/>
    <s v="theater/plays"/>
    <n v="1.0435000000000001"/>
    <n v="39.377000000000002"/>
    <x v="1"/>
    <x v="6"/>
  </r>
  <r>
    <x v="0"/>
    <x v="0"/>
    <s v="USD"/>
    <n v="1463520479"/>
    <n v="1458336479"/>
    <b v="0"/>
    <n v="49"/>
    <b v="1"/>
    <s v="theater/plays"/>
    <n v="1.0004999999999999"/>
    <n v="81.673000000000002"/>
    <x v="1"/>
    <x v="6"/>
  </r>
  <r>
    <x v="0"/>
    <x v="0"/>
    <s v="USD"/>
    <n v="1446759880"/>
    <n v="1444164280"/>
    <b v="0"/>
    <n v="57"/>
    <b v="1"/>
    <s v="theater/plays"/>
    <n v="1.7066666666666668"/>
    <n v="44.911999999999999"/>
    <x v="1"/>
    <x v="6"/>
  </r>
  <r>
    <x v="0"/>
    <x v="0"/>
    <s v="USD"/>
    <n v="1461913140"/>
    <n v="1461370956"/>
    <b v="0"/>
    <n v="69"/>
    <b v="1"/>
    <s v="theater/plays"/>
    <n v="1.1283333333333334"/>
    <n v="49.058"/>
    <x v="1"/>
    <x v="6"/>
  </r>
  <r>
    <x v="0"/>
    <x v="1"/>
    <s v="GBP"/>
    <n v="1455390126"/>
    <n v="1452798126"/>
    <b v="0"/>
    <n v="15"/>
    <b v="1"/>
    <s v="theater/plays"/>
    <n v="1.84"/>
    <n v="30.667000000000002"/>
    <x v="1"/>
    <x v="6"/>
  </r>
  <r>
    <x v="0"/>
    <x v="1"/>
    <s v="GBP"/>
    <n v="1471185057"/>
    <n v="1468593057"/>
    <b v="0"/>
    <n v="64"/>
    <b v="1"/>
    <s v="theater/plays"/>
    <n v="1.3026666666666666"/>
    <n v="61.063000000000002"/>
    <x v="1"/>
    <x v="6"/>
  </r>
  <r>
    <x v="0"/>
    <x v="1"/>
    <s v="GBP"/>
    <n v="1450137600"/>
    <n v="1448924882"/>
    <b v="0"/>
    <n v="20"/>
    <b v="1"/>
    <s v="theater/plays"/>
    <n v="1.0545454545454545"/>
    <n v="29"/>
    <x v="1"/>
    <x v="6"/>
  </r>
  <r>
    <x v="0"/>
    <x v="1"/>
    <s v="GBP"/>
    <n v="1466172000"/>
    <n v="1463418090"/>
    <b v="0"/>
    <n v="27"/>
    <b v="1"/>
    <s v="theater/plays"/>
    <n v="1"/>
    <n v="29.63"/>
    <x v="1"/>
    <x v="6"/>
  </r>
  <r>
    <x v="0"/>
    <x v="1"/>
    <s v="GBP"/>
    <n v="1459378085"/>
    <n v="1456789685"/>
    <b v="0"/>
    <n v="21"/>
    <b v="1"/>
    <s v="theater/plays"/>
    <n v="1.5331632653061225"/>
    <n v="143.095"/>
    <x v="1"/>
    <x v="6"/>
  </r>
  <r>
    <x v="0"/>
    <x v="1"/>
    <s v="GBP"/>
    <n v="1439806936"/>
    <n v="1437214936"/>
    <b v="0"/>
    <n v="31"/>
    <b v="1"/>
    <s v="theater/plays"/>
    <n v="1.623"/>
    <n v="52.354999999999997"/>
    <x v="1"/>
    <x v="6"/>
  </r>
  <r>
    <x v="0"/>
    <x v="1"/>
    <s v="GBP"/>
    <n v="1428483201"/>
    <n v="1425891201"/>
    <b v="0"/>
    <n v="51"/>
    <b v="1"/>
    <s v="theater/plays"/>
    <n v="1.36"/>
    <n v="66.667000000000002"/>
    <x v="1"/>
    <x v="6"/>
  </r>
  <r>
    <x v="0"/>
    <x v="5"/>
    <s v="CAD"/>
    <n v="1402334811"/>
    <n v="1401470811"/>
    <b v="0"/>
    <n v="57"/>
    <b v="1"/>
    <s v="theater/plays"/>
    <n v="1.444"/>
    <n v="126.667"/>
    <x v="1"/>
    <x v="6"/>
  </r>
  <r>
    <x v="0"/>
    <x v="0"/>
    <s v="USD"/>
    <n v="1403964574"/>
    <n v="1401372574"/>
    <b v="0"/>
    <n v="20"/>
    <b v="1"/>
    <s v="theater/plays"/>
    <n v="1"/>
    <n v="62.5"/>
    <x v="1"/>
    <x v="6"/>
  </r>
  <r>
    <x v="0"/>
    <x v="0"/>
    <s v="USD"/>
    <n v="1434675616"/>
    <n v="1432083616"/>
    <b v="0"/>
    <n v="71"/>
    <b v="1"/>
    <s v="theater/plays"/>
    <n v="1.008"/>
    <n v="35.493000000000002"/>
    <x v="1"/>
    <x v="6"/>
  </r>
  <r>
    <x v="0"/>
    <x v="1"/>
    <s v="GBP"/>
    <n v="1449756896"/>
    <n v="1447164896"/>
    <b v="0"/>
    <n v="72"/>
    <b v="1"/>
    <s v="theater/plays"/>
    <n v="1.0680000000000001"/>
    <n v="37.082999999999998"/>
    <x v="1"/>
    <x v="6"/>
  </r>
  <r>
    <x v="0"/>
    <x v="1"/>
    <s v="GBP"/>
    <n v="1426801664"/>
    <n v="1424213264"/>
    <b v="0"/>
    <n v="45"/>
    <b v="1"/>
    <s v="theater/plays"/>
    <n v="1.248"/>
    <n v="69.332999999999998"/>
    <x v="1"/>
    <x v="6"/>
  </r>
  <r>
    <x v="0"/>
    <x v="1"/>
    <s v="GBP"/>
    <n v="1488240000"/>
    <n v="1486996729"/>
    <b v="0"/>
    <n v="51"/>
    <b v="1"/>
    <s v="theater/plays"/>
    <n v="1.1891891891891893"/>
    <n v="17.254999999999999"/>
    <x v="1"/>
    <x v="6"/>
  </r>
  <r>
    <x v="0"/>
    <x v="1"/>
    <s v="GBP"/>
    <n v="1433343850"/>
    <n v="1430751850"/>
    <b v="0"/>
    <n v="56"/>
    <b v="1"/>
    <s v="theater/plays"/>
    <n v="1.01"/>
    <n v="36.070999999999998"/>
    <x v="1"/>
    <x v="6"/>
  </r>
  <r>
    <x v="0"/>
    <x v="0"/>
    <s v="USD"/>
    <n v="1479592800"/>
    <n v="1476760226"/>
    <b v="0"/>
    <n v="17"/>
    <b v="1"/>
    <s v="theater/plays"/>
    <n v="1.1299999999999999"/>
    <n v="66.471000000000004"/>
    <x v="1"/>
    <x v="6"/>
  </r>
  <r>
    <x v="0"/>
    <x v="0"/>
    <s v="USD"/>
    <n v="1425528000"/>
    <n v="1422916261"/>
    <b v="0"/>
    <n v="197"/>
    <b v="1"/>
    <s v="theater/plays"/>
    <n v="1.0519047619047619"/>
    <n v="56.066000000000003"/>
    <x v="1"/>
    <x v="6"/>
  </r>
  <r>
    <x v="0"/>
    <x v="0"/>
    <s v="USD"/>
    <n v="1475269200"/>
    <n v="1473200844"/>
    <b v="0"/>
    <n v="70"/>
    <b v="1"/>
    <s v="theater/plays"/>
    <n v="1.0973333333333333"/>
    <n v="47.029000000000003"/>
    <x v="1"/>
    <x v="6"/>
  </r>
  <r>
    <x v="0"/>
    <x v="0"/>
    <s v="USD"/>
    <n v="1411874580"/>
    <n v="1409030371"/>
    <b v="0"/>
    <n v="21"/>
    <b v="1"/>
    <s v="theater/plays"/>
    <n v="1.00099"/>
    <n v="47.665999999999997"/>
    <x v="1"/>
    <x v="6"/>
  </r>
  <r>
    <x v="0"/>
    <x v="0"/>
    <s v="USD"/>
    <n v="1406358000"/>
    <n v="1404841270"/>
    <b v="0"/>
    <n v="34"/>
    <b v="1"/>
    <s v="theater/plays"/>
    <n v="1.2"/>
    <n v="88.234999999999999"/>
    <x v="1"/>
    <x v="6"/>
  </r>
  <r>
    <x v="0"/>
    <x v="0"/>
    <s v="USD"/>
    <n v="1471977290"/>
    <n v="1466793290"/>
    <b v="0"/>
    <n v="39"/>
    <b v="1"/>
    <s v="theater/plays"/>
    <n v="1.0493333333333332"/>
    <n v="80.718000000000004"/>
    <x v="1"/>
    <x v="6"/>
  </r>
  <r>
    <x v="0"/>
    <x v="1"/>
    <s v="GBP"/>
    <n v="1435851577"/>
    <n v="1433259577"/>
    <b v="0"/>
    <n v="78"/>
    <b v="1"/>
    <s v="theater/plays"/>
    <n v="1.0266666666666666"/>
    <n v="39.487000000000002"/>
    <x v="1"/>
    <x v="6"/>
  </r>
  <r>
    <x v="0"/>
    <x v="1"/>
    <s v="GBP"/>
    <n v="1408204857"/>
    <n v="1406390457"/>
    <b v="0"/>
    <n v="48"/>
    <b v="1"/>
    <s v="theater/plays"/>
    <n v="1.0182500000000001"/>
    <n v="84.853999999999999"/>
    <x v="1"/>
    <x v="6"/>
  </r>
  <r>
    <x v="0"/>
    <x v="0"/>
    <s v="USD"/>
    <n v="1463803140"/>
    <n v="1459446487"/>
    <b v="0"/>
    <n v="29"/>
    <b v="1"/>
    <s v="theater/plays"/>
    <n v="1"/>
    <n v="68.965999999999994"/>
    <x v="1"/>
    <x v="6"/>
  </r>
  <r>
    <x v="2"/>
    <x v="0"/>
    <s v="USD"/>
    <n v="1450040396"/>
    <n v="1444852796"/>
    <b v="0"/>
    <n v="0"/>
    <b v="0"/>
    <s v="theater/musical"/>
    <n v="0"/>
    <n v="0"/>
    <x v="1"/>
    <x v="40"/>
  </r>
  <r>
    <x v="2"/>
    <x v="0"/>
    <s v="USD"/>
    <n v="1462467600"/>
    <n v="1457403364"/>
    <b v="0"/>
    <n v="2"/>
    <b v="0"/>
    <s v="theater/musical"/>
    <n v="1.9999999999999999E-6"/>
    <n v="1"/>
    <x v="1"/>
    <x v="40"/>
  </r>
  <r>
    <x v="2"/>
    <x v="1"/>
    <s v="GBP"/>
    <n v="1417295990"/>
    <n v="1414700390"/>
    <b v="0"/>
    <n v="1"/>
    <b v="0"/>
    <s v="theater/musical"/>
    <n v="3.3333333333333332E-4"/>
    <n v="1"/>
    <x v="1"/>
    <x v="40"/>
  </r>
  <r>
    <x v="2"/>
    <x v="0"/>
    <s v="USD"/>
    <n v="1411444740"/>
    <n v="1409335497"/>
    <b v="0"/>
    <n v="59"/>
    <b v="0"/>
    <s v="theater/musical"/>
    <n v="0.51023391812865493"/>
    <n v="147.881"/>
    <x v="1"/>
    <x v="40"/>
  </r>
  <r>
    <x v="2"/>
    <x v="1"/>
    <s v="GBP"/>
    <n v="1416781749"/>
    <n v="1415053749"/>
    <b v="0"/>
    <n v="1"/>
    <b v="0"/>
    <s v="theater/musical"/>
    <n v="0.2"/>
    <n v="100"/>
    <x v="1"/>
    <x v="40"/>
  </r>
  <r>
    <x v="2"/>
    <x v="0"/>
    <s v="USD"/>
    <n v="1479517200"/>
    <n v="1475765867"/>
    <b v="0"/>
    <n v="31"/>
    <b v="0"/>
    <s v="theater/musical"/>
    <n v="0.35239999999999999"/>
    <n v="56.838999999999999"/>
    <x v="1"/>
    <x v="40"/>
  </r>
  <r>
    <x v="2"/>
    <x v="5"/>
    <s v="CAD"/>
    <n v="1484366340"/>
    <n v="1480219174"/>
    <b v="0"/>
    <n v="18"/>
    <b v="0"/>
    <s v="theater/musical"/>
    <n v="4.2466666666666666E-2"/>
    <n v="176.94399999999999"/>
    <x v="1"/>
    <x v="40"/>
  </r>
  <r>
    <x v="2"/>
    <x v="0"/>
    <s v="USD"/>
    <n v="1461186676"/>
    <n v="1458594676"/>
    <b v="0"/>
    <n v="10"/>
    <b v="0"/>
    <s v="theater/musical"/>
    <n v="0.36457142857142855"/>
    <n v="127.6"/>
    <x v="1"/>
    <x v="40"/>
  </r>
  <r>
    <x v="2"/>
    <x v="0"/>
    <s v="USD"/>
    <n v="1442248829"/>
    <n v="1439224829"/>
    <b v="0"/>
    <n v="0"/>
    <b v="0"/>
    <s v="theater/musical"/>
    <n v="0"/>
    <n v="0"/>
    <x v="1"/>
    <x v="40"/>
  </r>
  <r>
    <x v="2"/>
    <x v="0"/>
    <s v="USD"/>
    <n v="1420130935"/>
    <n v="1417538935"/>
    <b v="0"/>
    <n v="14"/>
    <b v="0"/>
    <s v="theater/musical"/>
    <n v="0.30866666666666664"/>
    <n v="66.143000000000001"/>
    <x v="1"/>
    <x v="40"/>
  </r>
  <r>
    <x v="2"/>
    <x v="5"/>
    <s v="CAD"/>
    <n v="1429456132"/>
    <n v="1424275732"/>
    <b v="0"/>
    <n v="2"/>
    <b v="0"/>
    <s v="theater/musical"/>
    <n v="6.545454545454546E-2"/>
    <n v="108"/>
    <x v="1"/>
    <x v="40"/>
  </r>
  <r>
    <x v="2"/>
    <x v="0"/>
    <s v="USD"/>
    <n v="1475853060"/>
    <n v="1470672906"/>
    <b v="0"/>
    <n v="1"/>
    <b v="0"/>
    <s v="theater/musical"/>
    <n v="4.0000000000000003E-5"/>
    <n v="1"/>
    <x v="1"/>
    <x v="40"/>
  </r>
  <r>
    <x v="2"/>
    <x v="0"/>
    <s v="USD"/>
    <n v="1431283530"/>
    <n v="1428691530"/>
    <b v="0"/>
    <n v="3"/>
    <b v="0"/>
    <s v="theater/musical"/>
    <n v="5.5E-2"/>
    <n v="18.332999999999998"/>
    <x v="1"/>
    <x v="40"/>
  </r>
  <r>
    <x v="2"/>
    <x v="0"/>
    <s v="USD"/>
    <n v="1412485200"/>
    <n v="1410966179"/>
    <b v="0"/>
    <n v="0"/>
    <b v="0"/>
    <s v="theater/musical"/>
    <n v="0"/>
    <n v="0"/>
    <x v="1"/>
    <x v="40"/>
  </r>
  <r>
    <x v="2"/>
    <x v="12"/>
    <s v="EUR"/>
    <n v="1448902800"/>
    <n v="1445369727"/>
    <b v="0"/>
    <n v="2"/>
    <b v="0"/>
    <s v="theater/musical"/>
    <n v="2.1428571428571429E-2"/>
    <n v="7.5"/>
    <x v="1"/>
    <x v="40"/>
  </r>
  <r>
    <x v="2"/>
    <x v="0"/>
    <s v="USD"/>
    <n v="1447734439"/>
    <n v="1444274839"/>
    <b v="0"/>
    <n v="0"/>
    <b v="0"/>
    <s v="theater/musical"/>
    <n v="0"/>
    <n v="0"/>
    <x v="1"/>
    <x v="40"/>
  </r>
  <r>
    <x v="2"/>
    <x v="0"/>
    <s v="USD"/>
    <n v="1457413140"/>
    <n v="1454996887"/>
    <b v="0"/>
    <n v="12"/>
    <b v="0"/>
    <s v="theater/musical"/>
    <n v="0.16420000000000001"/>
    <n v="68.417000000000002"/>
    <x v="1"/>
    <x v="40"/>
  </r>
  <r>
    <x v="2"/>
    <x v="5"/>
    <s v="CAD"/>
    <n v="1479773838"/>
    <n v="1477178238"/>
    <b v="0"/>
    <n v="1"/>
    <b v="0"/>
    <s v="theater/musical"/>
    <n v="1E-3"/>
    <n v="1"/>
    <x v="1"/>
    <x v="40"/>
  </r>
  <r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2"/>
    <x v="1"/>
    <s v="GBP"/>
    <n v="1475258327"/>
    <n v="1471370327"/>
    <b v="0"/>
    <n v="2"/>
    <b v="0"/>
    <s v="theater/musical"/>
    <n v="0.06"/>
    <n v="15"/>
    <x v="1"/>
    <x v="40"/>
  </r>
  <r>
    <x v="0"/>
    <x v="0"/>
    <s v="USD"/>
    <n v="1412492445"/>
    <n v="1409900445"/>
    <b v="0"/>
    <n v="73"/>
    <b v="1"/>
    <s v="theater/plays"/>
    <n v="1.003825"/>
    <n v="550.04100000000005"/>
    <x v="1"/>
    <x v="6"/>
  </r>
  <r>
    <x v="0"/>
    <x v="5"/>
    <s v="CAD"/>
    <n v="1402938394"/>
    <n v="1400691994"/>
    <b v="0"/>
    <n v="8"/>
    <b v="1"/>
    <s v="theater/plays"/>
    <n v="1.04"/>
    <n v="97.5"/>
    <x v="1"/>
    <x v="6"/>
  </r>
  <r>
    <x v="0"/>
    <x v="1"/>
    <s v="GBP"/>
    <n v="1454412584"/>
    <n v="1452598184"/>
    <b v="0"/>
    <n v="17"/>
    <b v="1"/>
    <s v="theater/plays"/>
    <n v="1"/>
    <n v="29.411999999999999"/>
    <x v="1"/>
    <x v="6"/>
  </r>
  <r>
    <x v="0"/>
    <x v="0"/>
    <s v="USD"/>
    <n v="1407686340"/>
    <n v="1404833442"/>
    <b v="0"/>
    <n v="9"/>
    <b v="1"/>
    <s v="theater/plays"/>
    <n v="1.04"/>
    <n v="57.777999999999999"/>
    <x v="1"/>
    <x v="6"/>
  </r>
  <r>
    <x v="0"/>
    <x v="5"/>
    <s v="CAD"/>
    <n v="1472097540"/>
    <n v="1471188502"/>
    <b v="0"/>
    <n v="17"/>
    <b v="1"/>
    <s v="theater/plays"/>
    <n v="2.5066666666666668"/>
    <n v="44.234999999999999"/>
    <x v="1"/>
    <x v="6"/>
  </r>
  <r>
    <x v="0"/>
    <x v="1"/>
    <s v="GBP"/>
    <n v="1438764207"/>
    <n v="1436172207"/>
    <b v="0"/>
    <n v="33"/>
    <b v="1"/>
    <s v="theater/plays"/>
    <n v="1.0049999999999999"/>
    <n v="60.908999999999999"/>
    <x v="1"/>
    <x v="6"/>
  </r>
  <r>
    <x v="0"/>
    <x v="1"/>
    <s v="GBP"/>
    <n v="1459702800"/>
    <n v="1457690386"/>
    <b v="0"/>
    <n v="38"/>
    <b v="1"/>
    <s v="theater/plays"/>
    <n v="1.744"/>
    <n v="68.841999999999999"/>
    <x v="1"/>
    <x v="6"/>
  </r>
  <r>
    <x v="0"/>
    <x v="0"/>
    <s v="USD"/>
    <n v="1437202740"/>
    <n v="1434654998"/>
    <b v="0"/>
    <n v="79"/>
    <b v="1"/>
    <s v="theater/plays"/>
    <n v="1.1626000000000001"/>
    <n v="73.581999999999994"/>
    <x v="1"/>
    <x v="6"/>
  </r>
  <r>
    <x v="0"/>
    <x v="16"/>
    <s v="CHF"/>
    <n v="1485989940"/>
    <n v="1483393836"/>
    <b v="0"/>
    <n v="46"/>
    <b v="1"/>
    <s v="theater/plays"/>
    <n v="1.0582"/>
    <n v="115.02200000000001"/>
    <x v="1"/>
    <x v="6"/>
  </r>
  <r>
    <x v="0"/>
    <x v="8"/>
    <s v="DKK"/>
    <n v="1464817320"/>
    <n v="1462806419"/>
    <b v="0"/>
    <n v="20"/>
    <b v="1"/>
    <s v="theater/plays"/>
    <n v="1.1074999999999999"/>
    <n v="110.75"/>
    <x v="1"/>
    <x v="6"/>
  </r>
  <r>
    <x v="0"/>
    <x v="0"/>
    <s v="USD"/>
    <n v="1404273540"/>
    <n v="1400272580"/>
    <b v="0"/>
    <n v="20"/>
    <b v="1"/>
    <s v="theater/plays"/>
    <n v="1.0066666666666666"/>
    <n v="75.5"/>
    <x v="1"/>
    <x v="6"/>
  </r>
  <r>
    <x v="0"/>
    <x v="0"/>
    <s v="USD"/>
    <n v="1426775940"/>
    <n v="1424414350"/>
    <b v="0"/>
    <n v="13"/>
    <b v="1"/>
    <s v="theater/plays"/>
    <n v="1.0203333333333333"/>
    <n v="235.46199999999999"/>
    <x v="1"/>
    <x v="6"/>
  </r>
  <r>
    <x v="0"/>
    <x v="1"/>
    <s v="GBP"/>
    <n v="1419368925"/>
    <n v="1417208925"/>
    <b v="0"/>
    <n v="22"/>
    <b v="1"/>
    <s v="theater/plays"/>
    <n v="1"/>
    <n v="11.364000000000001"/>
    <x v="1"/>
    <x v="6"/>
  </r>
  <r>
    <x v="0"/>
    <x v="0"/>
    <s v="USD"/>
    <n v="1460260800"/>
    <n v="1458336672"/>
    <b v="0"/>
    <n v="36"/>
    <b v="1"/>
    <s v="theater/plays"/>
    <n v="1.1100000000000001"/>
    <n v="92.5"/>
    <x v="1"/>
    <x v="6"/>
  </r>
  <r>
    <x v="0"/>
    <x v="5"/>
    <s v="CAD"/>
    <n v="1427775414"/>
    <n v="1425187014"/>
    <b v="0"/>
    <n v="40"/>
    <b v="1"/>
    <s v="theater/plays"/>
    <n v="1.0142500000000001"/>
    <n v="202.85"/>
    <x v="1"/>
    <x v="6"/>
  </r>
  <r>
    <x v="0"/>
    <x v="1"/>
    <s v="GBP"/>
    <n v="1482321030"/>
    <n v="1477133430"/>
    <b v="0"/>
    <n v="9"/>
    <b v="1"/>
    <s v="theater/plays"/>
    <n v="1.04"/>
    <n v="26"/>
    <x v="1"/>
    <x v="6"/>
  </r>
  <r>
    <x v="0"/>
    <x v="0"/>
    <s v="USD"/>
    <n v="1466056689"/>
    <n v="1464847089"/>
    <b v="0"/>
    <n v="19"/>
    <b v="1"/>
    <s v="theater/plays"/>
    <n v="1.09375"/>
    <n v="46.052999999999997"/>
    <x v="1"/>
    <x v="6"/>
  </r>
  <r>
    <x v="0"/>
    <x v="6"/>
    <s v="EUR"/>
    <n v="1446062040"/>
    <n v="1445109822"/>
    <b v="0"/>
    <n v="14"/>
    <b v="1"/>
    <s v="theater/plays"/>
    <n v="1.1516129032258065"/>
    <n v="51"/>
    <x v="1"/>
    <x v="6"/>
  </r>
  <r>
    <x v="0"/>
    <x v="0"/>
    <s v="USD"/>
    <n v="1406185200"/>
    <n v="1404337382"/>
    <b v="0"/>
    <n v="38"/>
    <b v="1"/>
    <s v="theater/plays"/>
    <n v="1"/>
    <n v="31.579000000000001"/>
    <x v="1"/>
    <x v="6"/>
  </r>
  <r>
    <x v="0"/>
    <x v="1"/>
    <s v="GBP"/>
    <n v="1437261419"/>
    <n v="1434669419"/>
    <b v="0"/>
    <n v="58"/>
    <b v="1"/>
    <s v="theater/plays"/>
    <n v="1.0317033333333334"/>
    <n v="53.363999999999997"/>
    <x v="1"/>
    <x v="6"/>
  </r>
  <r>
    <x v="0"/>
    <x v="0"/>
    <s v="USD"/>
    <n v="1437676380"/>
    <n v="1435670452"/>
    <b v="0"/>
    <n v="28"/>
    <b v="1"/>
    <s v="theater/plays"/>
    <n v="1.0349999999999999"/>
    <n v="36.963999999999999"/>
    <x v="1"/>
    <x v="6"/>
  </r>
  <r>
    <x v="0"/>
    <x v="1"/>
    <s v="GBP"/>
    <n v="1434039137"/>
    <n v="1431447137"/>
    <b v="0"/>
    <n v="17"/>
    <b v="1"/>
    <s v="theater/plays"/>
    <n v="1.3819999999999999"/>
    <n v="81.293999999999997"/>
    <x v="1"/>
    <x v="6"/>
  </r>
  <r>
    <x v="0"/>
    <x v="1"/>
    <s v="GBP"/>
    <n v="1433113200"/>
    <n v="1431951611"/>
    <b v="0"/>
    <n v="12"/>
    <b v="1"/>
    <s v="theater/plays"/>
    <n v="1.0954545454545455"/>
    <n v="20.082999999999998"/>
    <x v="1"/>
    <x v="6"/>
  </r>
  <r>
    <x v="0"/>
    <x v="0"/>
    <s v="USD"/>
    <n v="1405915140"/>
    <n v="1404140667"/>
    <b v="0"/>
    <n v="40"/>
    <b v="1"/>
    <s v="theater/plays"/>
    <n v="1.0085714285714287"/>
    <n v="88.25"/>
    <x v="1"/>
    <x v="6"/>
  </r>
  <r>
    <x v="0"/>
    <x v="1"/>
    <s v="GBP"/>
    <n v="1411771384"/>
    <n v="1409179384"/>
    <b v="0"/>
    <n v="57"/>
    <b v="1"/>
    <s v="theater/plays"/>
    <n v="1.0153333333333334"/>
    <n v="53.439"/>
    <x v="1"/>
    <x v="6"/>
  </r>
  <r>
    <x v="0"/>
    <x v="1"/>
    <s v="GBP"/>
    <n v="1415191920"/>
    <n v="1412233497"/>
    <b v="0"/>
    <n v="114"/>
    <b v="1"/>
    <s v="theater/plays"/>
    <n v="1.13625"/>
    <n v="39.868000000000002"/>
    <x v="1"/>
    <x v="6"/>
  </r>
  <r>
    <x v="0"/>
    <x v="12"/>
    <s v="EUR"/>
    <n v="1472936229"/>
    <n v="1467752229"/>
    <b v="0"/>
    <n v="31"/>
    <b v="1"/>
    <s v="theater/plays"/>
    <n v="1"/>
    <n v="145.161"/>
    <x v="1"/>
    <x v="6"/>
  </r>
  <r>
    <x v="0"/>
    <x v="1"/>
    <s v="GBP"/>
    <n v="1463353200"/>
    <n v="1462285182"/>
    <b v="0"/>
    <n v="3"/>
    <b v="1"/>
    <s v="theater/plays"/>
    <n v="1.4"/>
    <n v="23.332999999999998"/>
    <x v="1"/>
    <x v="6"/>
  </r>
  <r>
    <x v="0"/>
    <x v="0"/>
    <s v="USD"/>
    <n v="1410550484"/>
    <n v="1408995284"/>
    <b v="0"/>
    <n v="16"/>
    <b v="1"/>
    <s v="theater/plays"/>
    <n v="1.2875000000000001"/>
    <n v="64.375"/>
    <x v="1"/>
    <x v="6"/>
  </r>
  <r>
    <x v="0"/>
    <x v="0"/>
    <s v="USD"/>
    <n v="1404359940"/>
    <n v="1402580818"/>
    <b v="0"/>
    <n v="199"/>
    <b v="1"/>
    <s v="theater/plays"/>
    <n v="1.0290416666666666"/>
    <n v="62.052999999999997"/>
    <x v="1"/>
    <x v="6"/>
  </r>
  <r>
    <x v="0"/>
    <x v="1"/>
    <s v="GBP"/>
    <n v="1433076298"/>
    <n v="1430052298"/>
    <b v="0"/>
    <n v="31"/>
    <b v="1"/>
    <s v="theater/plays"/>
    <n v="1.0249999999999999"/>
    <n v="66.129000000000005"/>
    <x v="1"/>
    <x v="6"/>
  </r>
  <r>
    <x v="0"/>
    <x v="0"/>
    <s v="USD"/>
    <n v="1404190740"/>
    <n v="1401214581"/>
    <b v="0"/>
    <n v="30"/>
    <b v="1"/>
    <s v="theater/plays"/>
    <n v="1.101"/>
    <n v="73.400000000000006"/>
    <x v="1"/>
    <x v="6"/>
  </r>
  <r>
    <x v="0"/>
    <x v="0"/>
    <s v="USD"/>
    <n v="1475664834"/>
    <n v="1473850434"/>
    <b v="0"/>
    <n v="34"/>
    <b v="1"/>
    <s v="theater/plays"/>
    <n v="1.1276666666666666"/>
    <n v="99.5"/>
    <x v="1"/>
    <x v="6"/>
  </r>
  <r>
    <x v="0"/>
    <x v="0"/>
    <s v="USD"/>
    <n v="1452872290"/>
    <n v="1452008290"/>
    <b v="0"/>
    <n v="18"/>
    <b v="1"/>
    <s v="theater/plays"/>
    <n v="1.119"/>
    <n v="62.167000000000002"/>
    <x v="1"/>
    <x v="6"/>
  </r>
  <r>
    <x v="0"/>
    <x v="0"/>
    <s v="USD"/>
    <n v="1402901940"/>
    <n v="1399998418"/>
    <b v="0"/>
    <n v="67"/>
    <b v="1"/>
    <s v="theater/plays"/>
    <n v="1.3919999999999999"/>
    <n v="62.328000000000003"/>
    <x v="1"/>
    <x v="6"/>
  </r>
  <r>
    <x v="0"/>
    <x v="0"/>
    <s v="USD"/>
    <n v="1476931696"/>
    <n v="1474339696"/>
    <b v="0"/>
    <n v="66"/>
    <b v="1"/>
    <s v="theater/plays"/>
    <n v="1.1085714285714285"/>
    <n v="58.787999999999997"/>
    <x v="1"/>
    <x v="6"/>
  </r>
  <r>
    <x v="0"/>
    <x v="0"/>
    <s v="USD"/>
    <n v="1441167586"/>
    <n v="1438575586"/>
    <b v="0"/>
    <n v="23"/>
    <b v="1"/>
    <s v="theater/plays"/>
    <n v="1.3906666666666667"/>
    <n v="45.347999999999999"/>
    <x v="1"/>
    <x v="6"/>
  </r>
  <r>
    <x v="0"/>
    <x v="0"/>
    <s v="USD"/>
    <n v="1400533200"/>
    <n v="1398348859"/>
    <b v="0"/>
    <n v="126"/>
    <b v="1"/>
    <s v="theater/plays"/>
    <n v="1.0569999999999999"/>
    <n v="41.944000000000003"/>
    <x v="1"/>
    <x v="6"/>
  </r>
  <r>
    <x v="0"/>
    <x v="0"/>
    <s v="USD"/>
    <n v="1440820740"/>
    <n v="1439567660"/>
    <b v="0"/>
    <n v="6"/>
    <b v="1"/>
    <s v="theater/plays"/>
    <n v="1.0142857142857142"/>
    <n v="59.167000000000002"/>
    <x v="1"/>
    <x v="6"/>
  </r>
  <r>
    <x v="0"/>
    <x v="0"/>
    <s v="USD"/>
    <n v="1403846055"/>
    <n v="1401254055"/>
    <b v="0"/>
    <n v="25"/>
    <b v="1"/>
    <s v="theater/plays"/>
    <n v="1.0024500000000001"/>
    <n v="200.49"/>
    <x v="1"/>
    <x v="6"/>
  </r>
  <r>
    <x v="0"/>
    <x v="1"/>
    <s v="GBP"/>
    <n v="1407524004"/>
    <n v="1404932004"/>
    <b v="0"/>
    <n v="39"/>
    <b v="1"/>
    <s v="theater/plays"/>
    <n v="1.0916666666666666"/>
    <n v="83.974000000000004"/>
    <x v="1"/>
    <x v="6"/>
  </r>
  <r>
    <x v="0"/>
    <x v="0"/>
    <s v="USD"/>
    <n v="1434925500"/>
    <n v="1432410639"/>
    <b v="0"/>
    <n v="62"/>
    <b v="1"/>
    <s v="theater/plays"/>
    <n v="1.1833333333333333"/>
    <n v="57.258000000000003"/>
    <x v="1"/>
    <x v="6"/>
  </r>
  <r>
    <x v="0"/>
    <x v="0"/>
    <s v="USD"/>
    <n v="1417101683"/>
    <n v="1414506083"/>
    <b v="0"/>
    <n v="31"/>
    <b v="1"/>
    <s v="theater/plays"/>
    <n v="1.2"/>
    <n v="58.064999999999998"/>
    <x v="1"/>
    <x v="6"/>
  </r>
  <r>
    <x v="0"/>
    <x v="0"/>
    <s v="USD"/>
    <n v="1425272340"/>
    <n v="1421426929"/>
    <b v="0"/>
    <n v="274"/>
    <b v="1"/>
    <s v="theater/plays"/>
    <n v="1.2796000000000001"/>
    <n v="186.803"/>
    <x v="1"/>
    <x v="6"/>
  </r>
  <r>
    <x v="0"/>
    <x v="0"/>
    <s v="USD"/>
    <n v="1411084800"/>
    <n v="1410304179"/>
    <b v="0"/>
    <n v="17"/>
    <b v="1"/>
    <s v="theater/plays"/>
    <n v="1.26"/>
    <n v="74.117999999999995"/>
    <x v="1"/>
    <x v="6"/>
  </r>
  <r>
    <x v="0"/>
    <x v="1"/>
    <s v="GBP"/>
    <n v="1448922600"/>
    <n v="1446352529"/>
    <b v="0"/>
    <n v="14"/>
    <b v="1"/>
    <s v="theater/plays"/>
    <n v="1.2912912912912913"/>
    <n v="30.713999999999999"/>
    <x v="1"/>
    <x v="6"/>
  </r>
  <r>
    <x v="0"/>
    <x v="0"/>
    <s v="USD"/>
    <n v="1465178400"/>
    <n v="1461985967"/>
    <b v="0"/>
    <n v="60"/>
    <b v="1"/>
    <s v="theater/plays"/>
    <n v="1.0742857142857143"/>
    <n v="62.667000000000002"/>
    <x v="1"/>
    <x v="6"/>
  </r>
  <r>
    <x v="0"/>
    <x v="0"/>
    <s v="USD"/>
    <n v="1421009610"/>
    <n v="1419281610"/>
    <b v="0"/>
    <n v="33"/>
    <b v="1"/>
    <s v="theater/plays"/>
    <n v="1.00125"/>
    <n v="121.364"/>
    <x v="1"/>
    <x v="6"/>
  </r>
  <r>
    <x v="0"/>
    <x v="1"/>
    <s v="GBP"/>
    <n v="1423838916"/>
    <n v="1418654916"/>
    <b v="0"/>
    <n v="78"/>
    <b v="1"/>
    <s v="theater/plays"/>
    <n v="1.55"/>
    <n v="39.744"/>
    <x v="1"/>
    <x v="6"/>
  </r>
  <r>
    <x v="0"/>
    <x v="1"/>
    <s v="GBP"/>
    <n v="1462878648"/>
    <n v="1461064248"/>
    <b v="0"/>
    <n v="30"/>
    <b v="1"/>
    <s v="theater/plays"/>
    <n v="1.08"/>
    <n v="72"/>
    <x v="1"/>
    <x v="6"/>
  </r>
  <r>
    <x v="0"/>
    <x v="0"/>
    <s v="USD"/>
    <n v="1456946487"/>
    <n v="1454354487"/>
    <b v="0"/>
    <n v="136"/>
    <b v="1"/>
    <s v="theater/plays"/>
    <n v="1.1052"/>
    <n v="40.631999999999998"/>
    <x v="1"/>
    <x v="6"/>
  </r>
  <r>
    <x v="0"/>
    <x v="0"/>
    <s v="USD"/>
    <n v="1413383216"/>
    <n v="1410791216"/>
    <b v="0"/>
    <n v="40"/>
    <b v="1"/>
    <s v="theater/plays"/>
    <n v="1.008"/>
    <n v="63"/>
    <x v="1"/>
    <x v="6"/>
  </r>
  <r>
    <x v="0"/>
    <x v="0"/>
    <s v="USD"/>
    <n v="1412092800"/>
    <n v="1409493800"/>
    <b v="0"/>
    <n v="18"/>
    <b v="1"/>
    <s v="theater/plays"/>
    <n v="1.212"/>
    <n v="33.667000000000002"/>
    <x v="1"/>
    <x v="6"/>
  </r>
  <r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x v="0"/>
    <x v="1"/>
    <s v="GBP"/>
    <n v="1468191540"/>
    <n v="1464958484"/>
    <b v="0"/>
    <n v="21"/>
    <b v="1"/>
    <s v="theater/plays"/>
    <n v="1.0916666666666666"/>
    <n v="155.952"/>
    <x v="1"/>
    <x v="6"/>
  </r>
  <r>
    <x v="0"/>
    <x v="0"/>
    <s v="USD"/>
    <n v="1471071540"/>
    <n v="1467720388"/>
    <b v="0"/>
    <n v="30"/>
    <b v="1"/>
    <s v="theater/plays"/>
    <n v="1.2342857142857142"/>
    <n v="43.2"/>
    <x v="1"/>
    <x v="6"/>
  </r>
  <r>
    <x v="0"/>
    <x v="1"/>
    <s v="GBP"/>
    <n v="1464712394"/>
    <n v="1459528394"/>
    <b v="0"/>
    <n v="27"/>
    <b v="1"/>
    <s v="theater/plays"/>
    <n v="1.3633666666666666"/>
    <n v="15.148999999999999"/>
    <x v="1"/>
    <x v="6"/>
  </r>
  <r>
    <x v="0"/>
    <x v="0"/>
    <s v="USD"/>
    <n v="1403546400"/>
    <n v="1401714114"/>
    <b v="0"/>
    <n v="35"/>
    <b v="1"/>
    <s v="theater/plays"/>
    <n v="1.0346657233816767"/>
    <n v="83.570999999999998"/>
    <x v="1"/>
    <x v="6"/>
  </r>
  <r>
    <x v="0"/>
    <x v="0"/>
    <s v="USD"/>
    <n v="1410558949"/>
    <n v="1409262949"/>
    <b v="0"/>
    <n v="13"/>
    <b v="1"/>
    <s v="theater/plays"/>
    <n v="1.2133333333333334"/>
    <n v="140"/>
    <x v="1"/>
    <x v="6"/>
  </r>
  <r>
    <x v="0"/>
    <x v="0"/>
    <s v="USD"/>
    <n v="1469165160"/>
    <n v="1467335378"/>
    <b v="0"/>
    <n v="23"/>
    <b v="1"/>
    <s v="theater/plays"/>
    <n v="1.86"/>
    <n v="80.87"/>
    <x v="1"/>
    <x v="6"/>
  </r>
  <r>
    <x v="0"/>
    <x v="0"/>
    <s v="USD"/>
    <n v="1404444286"/>
    <n v="1403234686"/>
    <b v="0"/>
    <n v="39"/>
    <b v="1"/>
    <s v="theater/plays"/>
    <n v="3"/>
    <n v="53.845999999999997"/>
    <x v="1"/>
    <x v="6"/>
  </r>
  <r>
    <x v="0"/>
    <x v="1"/>
    <s v="GBP"/>
    <n v="1403715546"/>
    <n v="1401123546"/>
    <b v="0"/>
    <n v="35"/>
    <b v="1"/>
    <s v="theater/plays"/>
    <n v="1.0825"/>
    <n v="30.928999999999998"/>
    <x v="1"/>
    <x v="6"/>
  </r>
  <r>
    <x v="0"/>
    <x v="0"/>
    <s v="USD"/>
    <n v="1428068988"/>
    <n v="1425908988"/>
    <b v="0"/>
    <n v="27"/>
    <b v="1"/>
    <s v="theater/plays"/>
    <n v="1.4115384615384616"/>
    <n v="67.962999999999994"/>
    <x v="1"/>
    <x v="6"/>
  </r>
  <r>
    <x v="0"/>
    <x v="0"/>
    <s v="USD"/>
    <n v="1402848000"/>
    <n v="1400606573"/>
    <b v="0"/>
    <n v="21"/>
    <b v="1"/>
    <s v="theater/plays"/>
    <n v="1.1399999999999999"/>
    <n v="27.143000000000001"/>
    <x v="1"/>
    <x v="6"/>
  </r>
  <r>
    <x v="0"/>
    <x v="0"/>
    <s v="USD"/>
    <n v="1433055540"/>
    <n v="1431230867"/>
    <b v="0"/>
    <n v="104"/>
    <b v="1"/>
    <s v="theater/plays"/>
    <n v="1.5373333333333334"/>
    <n v="110.86499999999999"/>
    <x v="1"/>
    <x v="6"/>
  </r>
  <r>
    <x v="0"/>
    <x v="0"/>
    <s v="USD"/>
    <n v="1465062166"/>
    <n v="1463334166"/>
    <b v="0"/>
    <n v="19"/>
    <b v="1"/>
    <s v="theater/plays"/>
    <n v="1.0149999999999999"/>
    <n v="106.842"/>
    <x v="1"/>
    <x v="6"/>
  </r>
  <r>
    <x v="0"/>
    <x v="0"/>
    <s v="USD"/>
    <n v="1432612740"/>
    <n v="1429881667"/>
    <b v="0"/>
    <n v="97"/>
    <b v="1"/>
    <s v="theater/plays"/>
    <n v="1.0235000000000001"/>
    <n v="105.515"/>
    <x v="1"/>
    <x v="6"/>
  </r>
  <r>
    <x v="0"/>
    <x v="1"/>
    <s v="GBP"/>
    <n v="1427806320"/>
    <n v="1422834819"/>
    <b v="0"/>
    <n v="27"/>
    <b v="1"/>
    <s v="theater/plays"/>
    <n v="1.0257142857142858"/>
    <n v="132.96299999999999"/>
    <x v="1"/>
    <x v="6"/>
  </r>
  <r>
    <x v="0"/>
    <x v="0"/>
    <s v="USD"/>
    <n v="1453411109"/>
    <n v="1450819109"/>
    <b v="0"/>
    <n v="24"/>
    <b v="1"/>
    <s v="theater/plays"/>
    <n v="1.5575000000000001"/>
    <n v="51.917000000000002"/>
    <x v="1"/>
    <x v="6"/>
  </r>
  <r>
    <x v="0"/>
    <x v="1"/>
    <s v="GBP"/>
    <n v="1431204449"/>
    <n v="1428526049"/>
    <b v="0"/>
    <n v="13"/>
    <b v="1"/>
    <s v="theater/plays"/>
    <n v="1.0075000000000001"/>
    <n v="310"/>
    <x v="1"/>
    <x v="6"/>
  </r>
  <r>
    <x v="0"/>
    <x v="1"/>
    <s v="GBP"/>
    <n v="1425057075"/>
    <n v="1422465075"/>
    <b v="0"/>
    <n v="46"/>
    <b v="1"/>
    <s v="theater/plays"/>
    <n v="2.3940000000000001"/>
    <n v="26.021999999999998"/>
    <x v="1"/>
    <x v="6"/>
  </r>
  <r>
    <x v="0"/>
    <x v="1"/>
    <s v="GBP"/>
    <n v="1434994266"/>
    <n v="1432402266"/>
    <b v="0"/>
    <n v="4"/>
    <b v="1"/>
    <s v="theater/plays"/>
    <n v="2.1"/>
    <n v="105"/>
    <x v="1"/>
    <x v="6"/>
  </r>
  <r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0"/>
    <x v="0"/>
    <s v="USD"/>
    <n v="1415230084"/>
    <n v="1413412084"/>
    <b v="0"/>
    <n v="44"/>
    <b v="1"/>
    <s v="theater/plays"/>
    <n v="1.008"/>
    <n v="114.545"/>
    <x v="1"/>
    <x v="6"/>
  </r>
  <r>
    <x v="0"/>
    <x v="5"/>
    <s v="CAD"/>
    <n v="1455231540"/>
    <n v="1452614847"/>
    <b v="0"/>
    <n v="35"/>
    <b v="1"/>
    <s v="theater/plays"/>
    <n v="1.1120000000000001"/>
    <n v="47.656999999999996"/>
    <x v="1"/>
    <x v="6"/>
  </r>
  <r>
    <x v="0"/>
    <x v="1"/>
    <s v="GBP"/>
    <n v="1417374262"/>
    <n v="1414778662"/>
    <b v="0"/>
    <n v="63"/>
    <b v="1"/>
    <s v="theater/plays"/>
    <n v="1.0204444444444445"/>
    <n v="72.888999999999996"/>
    <x v="1"/>
    <x v="6"/>
  </r>
  <r>
    <x v="0"/>
    <x v="1"/>
    <s v="GBP"/>
    <n v="1462402800"/>
    <n v="1459856860"/>
    <b v="0"/>
    <n v="89"/>
    <b v="1"/>
    <s v="theater/plays"/>
    <n v="1.0254767441860466"/>
    <n v="49.545999999999999"/>
    <x v="1"/>
    <x v="6"/>
  </r>
  <r>
    <x v="0"/>
    <x v="1"/>
    <s v="GBP"/>
    <n v="1455831000"/>
    <n v="1454366467"/>
    <b v="0"/>
    <n v="15"/>
    <b v="1"/>
    <s v="theater/plays"/>
    <n v="1.27"/>
    <n v="25.4"/>
    <x v="1"/>
    <x v="6"/>
  </r>
  <r>
    <x v="0"/>
    <x v="0"/>
    <s v="USD"/>
    <n v="1461963600"/>
    <n v="1459567371"/>
    <b v="0"/>
    <n v="46"/>
    <b v="1"/>
    <s v="theater/plays"/>
    <n v="3.3870588235294119"/>
    <n v="62.587000000000003"/>
    <x v="1"/>
    <x v="6"/>
  </r>
  <r>
    <x v="0"/>
    <x v="0"/>
    <s v="USD"/>
    <n v="1476939300"/>
    <n v="1474273294"/>
    <b v="0"/>
    <n v="33"/>
    <b v="1"/>
    <s v="theater/plays"/>
    <n v="1.0075000000000001"/>
    <n v="61.061"/>
    <x v="1"/>
    <x v="6"/>
  </r>
  <r>
    <x v="2"/>
    <x v="0"/>
    <s v="USD"/>
    <n v="1439957176"/>
    <n v="1437365176"/>
    <b v="0"/>
    <n v="31"/>
    <b v="0"/>
    <s v="theater/plays"/>
    <n v="9.3100000000000002E-2"/>
    <n v="60.064999999999998"/>
    <x v="1"/>
    <x v="6"/>
  </r>
  <r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2"/>
    <x v="0"/>
    <s v="USD"/>
    <n v="1439828159"/>
    <n v="1437236159"/>
    <b v="0"/>
    <n v="1"/>
    <b v="0"/>
    <s v="theater/plays"/>
    <n v="0.1"/>
    <n v="100"/>
    <x v="1"/>
    <x v="6"/>
  </r>
  <r>
    <x v="2"/>
    <x v="0"/>
    <s v="USD"/>
    <n v="1420860180"/>
    <n v="1418234646"/>
    <b v="0"/>
    <n v="12"/>
    <b v="0"/>
    <s v="theater/plays"/>
    <n v="0.11272727272727273"/>
    <n v="51.667000000000002"/>
    <x v="1"/>
    <x v="6"/>
  </r>
  <r>
    <x v="2"/>
    <x v="9"/>
    <s v="EUR"/>
    <n v="1422100800"/>
    <n v="1416932133"/>
    <b v="0"/>
    <n v="4"/>
    <b v="0"/>
    <s v="theater/plays"/>
    <n v="0.15411764705882353"/>
    <n v="32.75"/>
    <x v="1"/>
    <x v="6"/>
  </r>
  <r>
    <x v="2"/>
    <x v="0"/>
    <s v="USD"/>
    <n v="1429396200"/>
    <n v="1428539708"/>
    <b v="0"/>
    <n v="0"/>
    <b v="0"/>
    <s v="theater/plays"/>
    <n v="0"/>
    <n v="0"/>
    <x v="1"/>
    <x v="6"/>
  </r>
  <r>
    <x v="2"/>
    <x v="0"/>
    <s v="USD"/>
    <n v="1432589896"/>
    <n v="1427405896"/>
    <b v="0"/>
    <n v="7"/>
    <b v="0"/>
    <s v="theater/plays"/>
    <n v="0.28466666666666668"/>
    <n v="61"/>
    <x v="1"/>
    <x v="6"/>
  </r>
  <r>
    <x v="2"/>
    <x v="1"/>
    <s v="GBP"/>
    <n v="1432831089"/>
    <n v="1430239089"/>
    <b v="0"/>
    <n v="2"/>
    <b v="0"/>
    <s v="theater/plays"/>
    <n v="0.13333333333333333"/>
    <n v="10"/>
    <x v="1"/>
    <x v="6"/>
  </r>
  <r>
    <x v="2"/>
    <x v="1"/>
    <s v="GBP"/>
    <n v="1427133600"/>
    <n v="1423847093"/>
    <b v="0"/>
    <n v="1"/>
    <b v="0"/>
    <s v="theater/plays"/>
    <n v="6.6666666666666671E-3"/>
    <n v="10"/>
    <x v="1"/>
    <x v="6"/>
  </r>
  <r>
    <x v="2"/>
    <x v="0"/>
    <s v="USD"/>
    <n v="1447311540"/>
    <n v="1445358903"/>
    <b v="0"/>
    <n v="4"/>
    <b v="0"/>
    <s v="theater/plays"/>
    <n v="0.21428571428571427"/>
    <n v="37.5"/>
    <x v="1"/>
    <x v="6"/>
  </r>
  <r>
    <x v="2"/>
    <x v="1"/>
    <s v="GBP"/>
    <n v="1405461600"/>
    <n v="1403562705"/>
    <b v="0"/>
    <n v="6"/>
    <b v="0"/>
    <s v="theater/plays"/>
    <n v="0.18"/>
    <n v="45"/>
    <x v="1"/>
    <x v="6"/>
  </r>
  <r>
    <x v="2"/>
    <x v="1"/>
    <s v="GBP"/>
    <n v="1468752468"/>
    <n v="1467024468"/>
    <b v="0"/>
    <n v="8"/>
    <b v="0"/>
    <s v="theater/plays"/>
    <n v="0.20125000000000001"/>
    <n v="100.625"/>
    <x v="1"/>
    <x v="6"/>
  </r>
  <r>
    <x v="2"/>
    <x v="0"/>
    <s v="USD"/>
    <n v="1407808438"/>
    <n v="1405217355"/>
    <b v="0"/>
    <n v="14"/>
    <b v="0"/>
    <s v="theater/plays"/>
    <n v="0.17899999999999999"/>
    <n v="25.571000000000002"/>
    <x v="1"/>
    <x v="6"/>
  </r>
  <r>
    <x v="2"/>
    <x v="0"/>
    <s v="USD"/>
    <n v="1450389950"/>
    <n v="1447797950"/>
    <b v="0"/>
    <n v="0"/>
    <b v="0"/>
    <s v="theater/plays"/>
    <n v="0"/>
    <n v="0"/>
    <x v="1"/>
    <x v="6"/>
  </r>
  <r>
    <x v="2"/>
    <x v="0"/>
    <s v="USD"/>
    <n v="1409980144"/>
    <n v="1407388144"/>
    <b v="0"/>
    <n v="4"/>
    <b v="0"/>
    <s v="theater/plays"/>
    <n v="0.02"/>
    <n v="25"/>
    <x v="1"/>
    <x v="6"/>
  </r>
  <r>
    <x v="2"/>
    <x v="0"/>
    <s v="USD"/>
    <n v="1404406964"/>
    <n v="1401814964"/>
    <b v="0"/>
    <n v="0"/>
    <b v="0"/>
    <s v="theater/plays"/>
    <n v="0"/>
    <n v="0"/>
    <x v="1"/>
    <x v="6"/>
  </r>
  <r>
    <x v="2"/>
    <x v="0"/>
    <s v="USD"/>
    <n v="1404532740"/>
    <n v="1401823952"/>
    <b v="0"/>
    <n v="0"/>
    <b v="0"/>
    <s v="theater/plays"/>
    <n v="0"/>
    <n v="0"/>
    <x v="1"/>
    <x v="6"/>
  </r>
  <r>
    <x v="2"/>
    <x v="0"/>
    <s v="USD"/>
    <n v="1407689102"/>
    <n v="1405097102"/>
    <b v="0"/>
    <n v="1"/>
    <b v="0"/>
    <s v="theater/plays"/>
    <n v="0.1"/>
    <n v="10"/>
    <x v="1"/>
    <x v="6"/>
  </r>
  <r>
    <x v="2"/>
    <x v="0"/>
    <s v="USD"/>
    <n v="1475918439"/>
    <n v="1473326439"/>
    <b v="0"/>
    <n v="1"/>
    <b v="0"/>
    <s v="theater/plays"/>
    <n v="2.3764705882352941E-2"/>
    <n v="202"/>
    <x v="1"/>
    <x v="6"/>
  </r>
  <r>
    <x v="2"/>
    <x v="1"/>
    <s v="GBP"/>
    <n v="1436137140"/>
    <n v="1433833896"/>
    <b v="0"/>
    <n v="1"/>
    <b v="0"/>
    <s v="theater/plays"/>
    <n v="0.01"/>
    <n v="25"/>
    <x v="1"/>
    <x v="6"/>
  </r>
  <r>
    <x v="0"/>
    <x v="0"/>
    <s v="USD"/>
    <n v="1455602340"/>
    <n v="1453827436"/>
    <b v="0"/>
    <n v="52"/>
    <b v="1"/>
    <s v="theater/musical"/>
    <n v="1.0351999999999999"/>
    <n v="99.537999999999997"/>
    <x v="1"/>
    <x v="40"/>
  </r>
  <r>
    <x v="0"/>
    <x v="0"/>
    <s v="USD"/>
    <n v="1461902340"/>
    <n v="1459220588"/>
    <b v="0"/>
    <n v="7"/>
    <b v="1"/>
    <s v="theater/musical"/>
    <n v="1.05"/>
    <n v="75"/>
    <x v="1"/>
    <x v="40"/>
  </r>
  <r>
    <x v="0"/>
    <x v="0"/>
    <s v="USD"/>
    <n v="1423555140"/>
    <n v="1421105608"/>
    <b v="0"/>
    <n v="28"/>
    <b v="1"/>
    <s v="theater/musical"/>
    <n v="1.0044999999999999"/>
    <n v="215.25"/>
    <x v="1"/>
    <x v="40"/>
  </r>
  <r>
    <x v="0"/>
    <x v="0"/>
    <s v="USD"/>
    <n v="1459641073"/>
    <n v="1454460673"/>
    <b v="0"/>
    <n v="11"/>
    <b v="1"/>
    <s v="theater/musical"/>
    <n v="1.3260000000000001"/>
    <n v="120.545"/>
    <x v="1"/>
    <x v="40"/>
  </r>
  <r>
    <x v="0"/>
    <x v="1"/>
    <s v="GBP"/>
    <n v="1476651600"/>
    <n v="1473189335"/>
    <b v="0"/>
    <n v="15"/>
    <b v="1"/>
    <s v="theater/musical"/>
    <n v="1.1299999999999999"/>
    <n v="37.667000000000002"/>
    <x v="1"/>
    <x v="40"/>
  </r>
  <r>
    <x v="0"/>
    <x v="0"/>
    <s v="USD"/>
    <n v="1433289600"/>
    <n v="1430768800"/>
    <b v="0"/>
    <n v="30"/>
    <b v="1"/>
    <s v="theater/musical"/>
    <n v="1.0334000000000001"/>
    <n v="172.233"/>
    <x v="1"/>
    <x v="40"/>
  </r>
  <r>
    <x v="0"/>
    <x v="0"/>
    <s v="USD"/>
    <n v="1406350740"/>
    <n v="1403125737"/>
    <b v="0"/>
    <n v="27"/>
    <b v="1"/>
    <s v="theater/musical"/>
    <n v="1.2"/>
    <n v="111.111"/>
    <x v="1"/>
    <x v="40"/>
  </r>
  <r>
    <x v="0"/>
    <x v="1"/>
    <s v="GBP"/>
    <n v="1460753307"/>
    <n v="1458161307"/>
    <b v="0"/>
    <n v="28"/>
    <b v="1"/>
    <s v="theater/musical"/>
    <n v="1.2963636363636364"/>
    <n v="25.463999999999999"/>
    <x v="1"/>
    <x v="40"/>
  </r>
  <r>
    <x v="0"/>
    <x v="0"/>
    <s v="USD"/>
    <n v="1402515198"/>
    <n v="1399923198"/>
    <b v="0"/>
    <n v="17"/>
    <b v="1"/>
    <s v="theater/musical"/>
    <n v="1.0111111111111111"/>
    <n v="267.64699999999999"/>
    <x v="1"/>
    <x v="40"/>
  </r>
  <r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0"/>
    <x v="0"/>
    <s v="USD"/>
    <n v="1400475600"/>
    <n v="1397819938"/>
    <b v="0"/>
    <n v="26"/>
    <b v="1"/>
    <s v="theater/musical"/>
    <n v="1.0233333333333334"/>
    <n v="59.037999999999997"/>
    <x v="1"/>
    <x v="40"/>
  </r>
  <r>
    <x v="0"/>
    <x v="0"/>
    <s v="USD"/>
    <n v="1440556553"/>
    <n v="1435372553"/>
    <b v="0"/>
    <n v="88"/>
    <b v="1"/>
    <s v="theater/musical"/>
    <n v="1.1024425000000002"/>
    <n v="50.110999999999997"/>
    <x v="1"/>
    <x v="40"/>
  </r>
  <r>
    <x v="0"/>
    <x v="0"/>
    <s v="USD"/>
    <n v="1399293386"/>
    <n v="1397133386"/>
    <b v="0"/>
    <n v="91"/>
    <b v="1"/>
    <s v="theater/musical"/>
    <n v="1.010154"/>
    <n v="55.503"/>
    <x v="1"/>
    <x v="40"/>
  </r>
  <r>
    <x v="0"/>
    <x v="1"/>
    <s v="GBP"/>
    <n v="1439247600"/>
    <n v="1434625937"/>
    <b v="0"/>
    <n v="3"/>
    <b v="1"/>
    <s v="theater/musical"/>
    <n v="1"/>
    <n v="166.667"/>
    <x v="1"/>
    <x v="40"/>
  </r>
  <r>
    <x v="0"/>
    <x v="1"/>
    <s v="GBP"/>
    <n v="1438543889"/>
    <n v="1436383889"/>
    <b v="0"/>
    <n v="28"/>
    <b v="1"/>
    <s v="theater/musical"/>
    <n v="1.0624"/>
    <n v="47.429000000000002"/>
    <x v="1"/>
    <x v="40"/>
  </r>
  <r>
    <x v="0"/>
    <x v="0"/>
    <s v="USD"/>
    <n v="1427907626"/>
    <n v="1425319226"/>
    <b v="0"/>
    <n v="77"/>
    <b v="1"/>
    <s v="theater/musical"/>
    <n v="1"/>
    <n v="64.935000000000002"/>
    <x v="1"/>
    <x v="40"/>
  </r>
  <r>
    <x v="0"/>
    <x v="0"/>
    <s v="USD"/>
    <n v="1464482160"/>
    <n v="1462824832"/>
    <b v="0"/>
    <n v="27"/>
    <b v="1"/>
    <s v="theater/musical"/>
    <n v="1"/>
    <n v="55.555999999999997"/>
    <x v="1"/>
    <x v="40"/>
  </r>
  <r>
    <x v="0"/>
    <x v="0"/>
    <s v="USD"/>
    <n v="1406745482"/>
    <n v="1404153482"/>
    <b v="0"/>
    <n v="107"/>
    <b v="1"/>
    <s v="theater/musical"/>
    <n v="1.1345714285714286"/>
    <n v="74.224000000000004"/>
    <x v="1"/>
    <x v="40"/>
  </r>
  <r>
    <x v="0"/>
    <x v="0"/>
    <s v="USD"/>
    <n v="1404360045"/>
    <n v="1401336045"/>
    <b v="0"/>
    <n v="96"/>
    <b v="1"/>
    <s v="theater/musical"/>
    <n v="1.0265010000000001"/>
    <n v="106.92700000000001"/>
    <x v="1"/>
    <x v="40"/>
  </r>
  <r>
    <x v="0"/>
    <x v="0"/>
    <s v="USD"/>
    <n v="1425185940"/>
    <n v="1423960097"/>
    <b v="0"/>
    <n v="56"/>
    <b v="1"/>
    <s v="theater/musical"/>
    <n v="1.1675"/>
    <n v="41.695999999999998"/>
    <x v="1"/>
    <x v="40"/>
  </r>
  <r>
    <x v="0"/>
    <x v="0"/>
    <s v="USD"/>
    <n v="1402594090"/>
    <n v="1400002090"/>
    <b v="0"/>
    <n v="58"/>
    <b v="1"/>
    <s v="theater/musical"/>
    <n v="1.0765274999999999"/>
    <n v="74.242999999999995"/>
    <x v="1"/>
    <x v="40"/>
  </r>
  <r>
    <x v="0"/>
    <x v="0"/>
    <s v="USD"/>
    <n v="1460730079"/>
    <n v="1458138079"/>
    <b v="0"/>
    <n v="15"/>
    <b v="1"/>
    <s v="theater/musical"/>
    <n v="1"/>
    <n v="73.332999999999998"/>
    <x v="1"/>
    <x v="40"/>
  </r>
  <r>
    <x v="0"/>
    <x v="1"/>
    <s v="GBP"/>
    <n v="1434234010"/>
    <n v="1431642010"/>
    <b v="0"/>
    <n v="20"/>
    <b v="1"/>
    <s v="theater/musical"/>
    <n v="1"/>
    <n v="100"/>
    <x v="1"/>
    <x v="40"/>
  </r>
  <r>
    <x v="0"/>
    <x v="0"/>
    <s v="USD"/>
    <n v="1463529600"/>
    <n v="1462307652"/>
    <b v="0"/>
    <n v="38"/>
    <b v="1"/>
    <s v="theater/musical"/>
    <n v="1.46"/>
    <n v="38.420999999999999"/>
    <x v="1"/>
    <x v="40"/>
  </r>
  <r>
    <x v="0"/>
    <x v="0"/>
    <s v="USD"/>
    <n v="1480399200"/>
    <n v="1478616506"/>
    <b v="0"/>
    <n v="33"/>
    <b v="1"/>
    <s v="theater/musical"/>
    <n v="1.1020000000000001"/>
    <n v="166.97"/>
    <x v="1"/>
    <x v="40"/>
  </r>
  <r>
    <x v="0"/>
    <x v="0"/>
    <s v="USD"/>
    <n v="1479175680"/>
    <n v="1476317247"/>
    <b v="0"/>
    <n v="57"/>
    <b v="1"/>
    <s v="theater/musical"/>
    <n v="1.0820000000000001"/>
    <n v="94.912000000000006"/>
    <x v="1"/>
    <x v="40"/>
  </r>
  <r>
    <x v="0"/>
    <x v="5"/>
    <s v="CAD"/>
    <n v="1428606055"/>
    <n v="1427223655"/>
    <b v="0"/>
    <n v="25"/>
    <b v="1"/>
    <s v="theater/musical"/>
    <n v="1"/>
    <n v="100"/>
    <x v="1"/>
    <x v="40"/>
  </r>
  <r>
    <x v="0"/>
    <x v="0"/>
    <s v="USD"/>
    <n v="1428552000"/>
    <n v="1426199843"/>
    <b v="0"/>
    <n v="14"/>
    <b v="1"/>
    <s v="theater/musical"/>
    <n v="1.0024999999999999"/>
    <n v="143.214"/>
    <x v="1"/>
    <x v="40"/>
  </r>
  <r>
    <x v="0"/>
    <x v="0"/>
    <s v="USD"/>
    <n v="1406854800"/>
    <n v="1403599778"/>
    <b v="0"/>
    <n v="94"/>
    <b v="1"/>
    <s v="theater/musical"/>
    <n v="1.0671250000000001"/>
    <n v="90.819000000000003"/>
    <x v="1"/>
    <x v="40"/>
  </r>
  <r>
    <x v="0"/>
    <x v="0"/>
    <s v="USD"/>
    <n v="1411790400"/>
    <n v="1409884821"/>
    <b v="0"/>
    <n v="59"/>
    <b v="1"/>
    <s v="theater/musical"/>
    <n v="1.4319999999999999"/>
    <n v="48.542000000000002"/>
    <x v="1"/>
    <x v="40"/>
  </r>
  <r>
    <x v="0"/>
    <x v="0"/>
    <s v="USD"/>
    <n v="1423942780"/>
    <n v="1418758780"/>
    <b v="0"/>
    <n v="36"/>
    <b v="1"/>
    <s v="theater/musical"/>
    <n v="1.0504166666666668"/>
    <n v="70.028000000000006"/>
    <x v="1"/>
    <x v="40"/>
  </r>
  <r>
    <x v="0"/>
    <x v="0"/>
    <s v="USD"/>
    <n v="1459010340"/>
    <n v="1456421940"/>
    <b v="0"/>
    <n v="115"/>
    <b v="1"/>
    <s v="theater/musical"/>
    <n v="1.0398000000000001"/>
    <n v="135.626"/>
    <x v="1"/>
    <x v="40"/>
  </r>
  <r>
    <x v="0"/>
    <x v="0"/>
    <s v="USD"/>
    <n v="1436817960"/>
    <n v="1433999785"/>
    <b v="0"/>
    <n v="30"/>
    <b v="1"/>
    <s v="theater/musical"/>
    <n v="1.2"/>
    <n v="100"/>
    <x v="1"/>
    <x v="40"/>
  </r>
  <r>
    <x v="0"/>
    <x v="0"/>
    <s v="USD"/>
    <n v="1410210685"/>
    <n v="1408050685"/>
    <b v="0"/>
    <n v="52"/>
    <b v="1"/>
    <s v="theater/musical"/>
    <n v="1.0966666666666667"/>
    <n v="94.903999999999996"/>
    <x v="1"/>
    <x v="40"/>
  </r>
  <r>
    <x v="0"/>
    <x v="1"/>
    <s v="GBP"/>
    <n v="1469401200"/>
    <n v="1466887297"/>
    <b v="0"/>
    <n v="27"/>
    <b v="1"/>
    <s v="theater/musical"/>
    <n v="1.0175000000000001"/>
    <n v="75.37"/>
    <x v="1"/>
    <x v="40"/>
  </r>
  <r>
    <x v="0"/>
    <x v="0"/>
    <s v="USD"/>
    <n v="1458057600"/>
    <n v="1455938520"/>
    <b v="0"/>
    <n v="24"/>
    <b v="1"/>
    <s v="theater/musical"/>
    <n v="1.2891666666666666"/>
    <n v="64.457999999999998"/>
    <x v="1"/>
    <x v="40"/>
  </r>
  <r>
    <x v="0"/>
    <x v="5"/>
    <s v="CAD"/>
    <n v="1468193532"/>
    <n v="1465601532"/>
    <b v="0"/>
    <n v="10"/>
    <b v="1"/>
    <s v="theater/musical"/>
    <n v="1.1499999999999999"/>
    <n v="115"/>
    <x v="1"/>
    <x v="40"/>
  </r>
  <r>
    <x v="0"/>
    <x v="1"/>
    <s v="GBP"/>
    <n v="1470132180"/>
    <n v="1467040769"/>
    <b v="0"/>
    <n v="30"/>
    <b v="1"/>
    <s v="theater/musical"/>
    <n v="1.5075000000000001"/>
    <n v="100.5"/>
    <x v="1"/>
    <x v="40"/>
  </r>
  <r>
    <x v="0"/>
    <x v="0"/>
    <s v="USD"/>
    <n v="1464310475"/>
    <n v="1461718475"/>
    <b v="0"/>
    <n v="71"/>
    <b v="1"/>
    <s v="theater/musical"/>
    <n v="1.1096666666666666"/>
    <n v="93.775000000000006"/>
    <x v="1"/>
    <x v="40"/>
  </r>
  <r>
    <x v="0"/>
    <x v="0"/>
    <s v="USD"/>
    <n v="1436587140"/>
    <n v="1434113406"/>
    <b v="0"/>
    <n v="10"/>
    <b v="1"/>
    <s v="theater/musical"/>
    <n v="1.0028571428571429"/>
    <n v="35.1"/>
    <x v="1"/>
    <x v="40"/>
  </r>
  <r>
    <x v="2"/>
    <x v="0"/>
    <s v="USD"/>
    <n v="1450887480"/>
    <n v="1448469719"/>
    <b v="0"/>
    <n v="1"/>
    <b v="0"/>
    <s v="theater/musical"/>
    <n v="6.6666666666666671E-3"/>
    <n v="500"/>
    <x v="1"/>
    <x v="40"/>
  </r>
  <r>
    <x v="2"/>
    <x v="1"/>
    <s v="GBP"/>
    <n v="1434395418"/>
    <n v="1431630618"/>
    <b v="0"/>
    <n v="4"/>
    <b v="0"/>
    <s v="theater/musical"/>
    <n v="3.267605633802817E-2"/>
    <n v="29"/>
    <x v="1"/>
    <x v="40"/>
  </r>
  <r>
    <x v="2"/>
    <x v="0"/>
    <s v="USD"/>
    <n v="1479834023"/>
    <n v="1477238423"/>
    <b v="0"/>
    <n v="0"/>
    <b v="0"/>
    <s v="theater/musical"/>
    <n v="0"/>
    <n v="0"/>
    <x v="1"/>
    <x v="40"/>
  </r>
  <r>
    <x v="2"/>
    <x v="0"/>
    <s v="USD"/>
    <n v="1404664592"/>
    <n v="1399480592"/>
    <b v="0"/>
    <n v="0"/>
    <b v="0"/>
    <s v="theater/musical"/>
    <n v="0"/>
    <n v="0"/>
    <x v="1"/>
    <x v="40"/>
  </r>
  <r>
    <x v="2"/>
    <x v="0"/>
    <s v="USD"/>
    <n v="1436957022"/>
    <n v="1434365022"/>
    <b v="0"/>
    <n v="2"/>
    <b v="0"/>
    <s v="theater/musical"/>
    <n v="2.8E-3"/>
    <n v="17.5"/>
    <x v="1"/>
    <x v="40"/>
  </r>
  <r>
    <x v="2"/>
    <x v="0"/>
    <s v="USD"/>
    <n v="1418769129"/>
    <n v="1416954729"/>
    <b v="0"/>
    <n v="24"/>
    <b v="0"/>
    <s v="theater/musical"/>
    <n v="0.59657142857142853"/>
    <n v="174"/>
    <x v="1"/>
    <x v="40"/>
  </r>
  <r>
    <x v="2"/>
    <x v="1"/>
    <s v="GBP"/>
    <n v="1433685354"/>
    <n v="1431093354"/>
    <b v="0"/>
    <n v="1"/>
    <b v="0"/>
    <s v="theater/musical"/>
    <n v="0.01"/>
    <n v="50"/>
    <x v="1"/>
    <x v="40"/>
  </r>
  <r>
    <x v="2"/>
    <x v="1"/>
    <s v="GBP"/>
    <n v="1440801000"/>
    <n v="1437042490"/>
    <b v="0"/>
    <n v="2"/>
    <b v="0"/>
    <s v="theater/musical"/>
    <n v="1.6666666666666666E-2"/>
    <n v="5"/>
    <x v="1"/>
    <x v="40"/>
  </r>
  <r>
    <x v="2"/>
    <x v="0"/>
    <s v="USD"/>
    <n v="1484354556"/>
    <n v="1479170556"/>
    <b v="0"/>
    <n v="1"/>
    <b v="0"/>
    <s v="theater/musical"/>
    <n v="4.4444444444444447E-5"/>
    <n v="1"/>
    <x v="1"/>
    <x v="40"/>
  </r>
  <r>
    <x v="2"/>
    <x v="0"/>
    <s v="USD"/>
    <n v="1429564165"/>
    <n v="1426972165"/>
    <b v="0"/>
    <n v="37"/>
    <b v="0"/>
    <s v="theater/musical"/>
    <n v="0.89666666666666661"/>
    <n v="145.405"/>
    <x v="1"/>
    <x v="40"/>
  </r>
  <r>
    <x v="2"/>
    <x v="0"/>
    <s v="USD"/>
    <n v="1407691248"/>
    <n v="1405099248"/>
    <b v="0"/>
    <n v="5"/>
    <b v="0"/>
    <s v="theater/musical"/>
    <n v="1.4642857142857143E-2"/>
    <n v="205"/>
    <x v="1"/>
    <x v="40"/>
  </r>
  <r>
    <x v="2"/>
    <x v="0"/>
    <s v="USD"/>
    <n v="1457734843"/>
    <n v="1455142843"/>
    <b v="0"/>
    <n v="4"/>
    <b v="0"/>
    <s v="theater/musical"/>
    <n v="4.02E-2"/>
    <n v="100.5"/>
    <x v="1"/>
    <x v="40"/>
  </r>
  <r>
    <x v="2"/>
    <x v="0"/>
    <s v="USD"/>
    <n v="1420952340"/>
    <n v="1418146883"/>
    <b v="0"/>
    <n v="16"/>
    <b v="0"/>
    <s v="theater/musical"/>
    <n v="4.0045454545454544E-2"/>
    <n v="55.063000000000002"/>
    <x v="1"/>
    <x v="40"/>
  </r>
  <r>
    <x v="2"/>
    <x v="0"/>
    <s v="USD"/>
    <n v="1420215216"/>
    <n v="1417536816"/>
    <b v="0"/>
    <n v="9"/>
    <b v="0"/>
    <s v="theater/musical"/>
    <n v="8.5199999999999998E-2"/>
    <n v="47.332999999999998"/>
    <x v="1"/>
    <x v="40"/>
  </r>
  <r>
    <x v="2"/>
    <x v="0"/>
    <s v="USD"/>
    <n v="1445482906"/>
    <n v="1442890906"/>
    <b v="0"/>
    <n v="0"/>
    <b v="0"/>
    <s v="theater/musical"/>
    <n v="0"/>
    <n v="0"/>
    <x v="1"/>
    <x v="40"/>
  </r>
  <r>
    <x v="2"/>
    <x v="0"/>
    <s v="USD"/>
    <n v="1457133568"/>
    <n v="1454541568"/>
    <b v="0"/>
    <n v="40"/>
    <b v="0"/>
    <s v="theater/musical"/>
    <n v="0.19650000000000001"/>
    <n v="58.95"/>
    <x v="1"/>
    <x v="40"/>
  </r>
  <r>
    <x v="2"/>
    <x v="0"/>
    <s v="USD"/>
    <n v="1469948400"/>
    <n v="1465172024"/>
    <b v="0"/>
    <n v="0"/>
    <b v="0"/>
    <s v="theater/musical"/>
    <n v="0"/>
    <n v="0"/>
    <x v="1"/>
    <x v="40"/>
  </r>
  <r>
    <x v="2"/>
    <x v="0"/>
    <s v="USD"/>
    <n v="1411852640"/>
    <n v="1406668640"/>
    <b v="0"/>
    <n v="2"/>
    <b v="0"/>
    <s v="theater/musical"/>
    <n v="2.0000000000000002E-5"/>
    <n v="1.5"/>
    <x v="1"/>
    <x v="40"/>
  </r>
  <r>
    <x v="2"/>
    <x v="2"/>
    <s v="AUD"/>
    <n v="1404022381"/>
    <n v="1402294381"/>
    <b v="0"/>
    <n v="1"/>
    <b v="0"/>
    <s v="theater/musical"/>
    <n v="6.6666666666666664E-4"/>
    <n v="5"/>
    <x v="1"/>
    <x v="40"/>
  </r>
  <r>
    <x v="2"/>
    <x v="0"/>
    <s v="USD"/>
    <n v="1428097739"/>
    <n v="1427492939"/>
    <b v="0"/>
    <n v="9"/>
    <b v="0"/>
    <s v="theater/musical"/>
    <n v="0.30333333333333334"/>
    <n v="50.555999999999997"/>
    <x v="1"/>
    <x v="40"/>
  </r>
  <r>
    <x v="0"/>
    <x v="1"/>
    <s v="GBP"/>
    <n v="1429955619"/>
    <n v="1424775219"/>
    <b v="0"/>
    <n v="24"/>
    <b v="1"/>
    <s v="theater/plays"/>
    <n v="1"/>
    <n v="41.667000000000002"/>
    <x v="1"/>
    <x v="6"/>
  </r>
  <r>
    <x v="0"/>
    <x v="1"/>
    <s v="GBP"/>
    <n v="1406761200"/>
    <n v="1402403907"/>
    <b v="0"/>
    <n v="38"/>
    <b v="1"/>
    <s v="theater/plays"/>
    <n v="1.0125"/>
    <n v="53.289000000000001"/>
    <x v="1"/>
    <x v="6"/>
  </r>
  <r>
    <x v="0"/>
    <x v="0"/>
    <s v="USD"/>
    <n v="1426965758"/>
    <n v="1424377358"/>
    <b v="0"/>
    <n v="26"/>
    <b v="1"/>
    <s v="theater/plays"/>
    <n v="1.2173333333333334"/>
    <n v="70.230999999999995"/>
    <x v="1"/>
    <x v="6"/>
  </r>
  <r>
    <x v="0"/>
    <x v="1"/>
    <s v="GBP"/>
    <n v="1464692400"/>
    <n v="1461769373"/>
    <b v="0"/>
    <n v="19"/>
    <b v="1"/>
    <s v="theater/plays"/>
    <n v="3.3"/>
    <n v="43.420999999999999"/>
    <x v="1"/>
    <x v="6"/>
  </r>
  <r>
    <x v="0"/>
    <x v="5"/>
    <s v="CAD"/>
    <n v="1433131140"/>
    <n v="1429120908"/>
    <b v="0"/>
    <n v="11"/>
    <b v="1"/>
    <s v="theater/plays"/>
    <n v="1.0954999999999999"/>
    <n v="199.18199999999999"/>
    <x v="1"/>
    <x v="6"/>
  </r>
  <r>
    <x v="0"/>
    <x v="0"/>
    <s v="USD"/>
    <n v="1465940580"/>
    <n v="1462603021"/>
    <b v="0"/>
    <n v="27"/>
    <b v="1"/>
    <s v="theater/plays"/>
    <n v="1.0095190476190474"/>
    <n v="78.518000000000001"/>
    <x v="1"/>
    <x v="6"/>
  </r>
  <r>
    <x v="0"/>
    <x v="0"/>
    <s v="USD"/>
    <n v="1427860740"/>
    <n v="1424727712"/>
    <b v="0"/>
    <n v="34"/>
    <b v="1"/>
    <s v="theater/plays"/>
    <n v="1.4013333333333333"/>
    <n v="61.823999999999998"/>
    <x v="1"/>
    <x v="6"/>
  </r>
  <r>
    <x v="0"/>
    <x v="1"/>
    <s v="GBP"/>
    <n v="1440111600"/>
    <n v="1437545657"/>
    <b v="0"/>
    <n v="20"/>
    <b v="1"/>
    <s v="theater/plays"/>
    <n v="1.0000100000000001"/>
    <n v="50.000999999999998"/>
    <x v="1"/>
    <x v="6"/>
  </r>
  <r>
    <x v="0"/>
    <x v="0"/>
    <s v="USD"/>
    <n v="1405614823"/>
    <n v="1403022823"/>
    <b v="0"/>
    <n v="37"/>
    <b v="1"/>
    <s v="theater/plays"/>
    <n v="1.19238"/>
    <n v="48.34"/>
    <x v="1"/>
    <x v="6"/>
  </r>
  <r>
    <x v="0"/>
    <x v="0"/>
    <s v="USD"/>
    <n v="1445659140"/>
    <n v="1444236216"/>
    <b v="0"/>
    <n v="20"/>
    <b v="1"/>
    <s v="theater/plays"/>
    <n v="1.0725"/>
    <n v="107.25"/>
    <x v="1"/>
    <x v="6"/>
  </r>
  <r>
    <x v="0"/>
    <x v="0"/>
    <s v="USD"/>
    <n v="1426187582"/>
    <n v="1423599182"/>
    <b v="0"/>
    <n v="10"/>
    <b v="1"/>
    <s v="theater/plays"/>
    <n v="2.2799999999999998"/>
    <n v="57"/>
    <x v="1"/>
    <x v="6"/>
  </r>
  <r>
    <x v="0"/>
    <x v="0"/>
    <s v="USD"/>
    <n v="1437166920"/>
    <n v="1435554104"/>
    <b v="0"/>
    <n v="26"/>
    <b v="1"/>
    <s v="theater/plays"/>
    <n v="1.0640000000000001"/>
    <n v="40.923000000000002"/>
    <x v="1"/>
    <x v="6"/>
  </r>
  <r>
    <x v="0"/>
    <x v="1"/>
    <s v="GBP"/>
    <n v="1436110717"/>
    <n v="1433518717"/>
    <b v="0"/>
    <n v="20"/>
    <b v="1"/>
    <s v="theater/plays"/>
    <n v="1.4333333333333333"/>
    <n v="21.5"/>
    <x v="1"/>
    <x v="6"/>
  </r>
  <r>
    <x v="0"/>
    <x v="0"/>
    <s v="USD"/>
    <n v="1451881207"/>
    <n v="1449116407"/>
    <b v="0"/>
    <n v="46"/>
    <b v="1"/>
    <s v="theater/plays"/>
    <n v="1.0454285714285714"/>
    <n v="79.543000000000006"/>
    <x v="1"/>
    <x v="6"/>
  </r>
  <r>
    <x v="0"/>
    <x v="12"/>
    <s v="EUR"/>
    <n v="1453244340"/>
    <n v="1448136417"/>
    <b v="0"/>
    <n v="76"/>
    <b v="1"/>
    <s v="theater/plays"/>
    <n v="1.1002000000000001"/>
    <n v="72.382000000000005"/>
    <x v="1"/>
    <x v="6"/>
  </r>
  <r>
    <x v="0"/>
    <x v="0"/>
    <s v="USD"/>
    <n v="1437364740"/>
    <n v="1434405044"/>
    <b v="0"/>
    <n v="41"/>
    <b v="1"/>
    <s v="theater/plays"/>
    <n v="1.06"/>
    <n v="64.634"/>
    <x v="1"/>
    <x v="6"/>
  </r>
  <r>
    <x v="0"/>
    <x v="1"/>
    <s v="GBP"/>
    <n v="1470058860"/>
    <n v="1469026903"/>
    <b v="0"/>
    <n v="7"/>
    <b v="1"/>
    <s v="theater/plays"/>
    <n v="1.08"/>
    <n v="38.570999999999998"/>
    <x v="1"/>
    <x v="6"/>
  </r>
  <r>
    <x v="0"/>
    <x v="0"/>
    <s v="USD"/>
    <n v="1434505214"/>
    <n v="1432690814"/>
    <b v="0"/>
    <n v="49"/>
    <b v="1"/>
    <s v="theater/plays"/>
    <n v="1.0542"/>
    <n v="107.571"/>
    <x v="1"/>
    <x v="6"/>
  </r>
  <r>
    <x v="0"/>
    <x v="1"/>
    <s v="GBP"/>
    <n v="1430993394"/>
    <n v="1428401394"/>
    <b v="0"/>
    <n v="26"/>
    <b v="1"/>
    <s v="theater/plays"/>
    <n v="1.1916666666666667"/>
    <n v="27.5"/>
    <x v="1"/>
    <x v="6"/>
  </r>
  <r>
    <x v="0"/>
    <x v="1"/>
    <s v="GBP"/>
    <n v="1427414400"/>
    <n v="1422656201"/>
    <b v="0"/>
    <n v="65"/>
    <b v="1"/>
    <s v="theater/plays"/>
    <n v="1.5266666666666666"/>
    <n v="70.462000000000003"/>
    <x v="1"/>
    <x v="6"/>
  </r>
  <r>
    <x v="0"/>
    <x v="0"/>
    <s v="USD"/>
    <n v="1420033187"/>
    <n v="1414845587"/>
    <b v="0"/>
    <n v="28"/>
    <b v="1"/>
    <s v="theater/plays"/>
    <n v="1"/>
    <n v="178.571"/>
    <x v="1"/>
    <x v="6"/>
  </r>
  <r>
    <x v="0"/>
    <x v="0"/>
    <s v="USD"/>
    <n v="1472676371"/>
    <n v="1470948371"/>
    <b v="0"/>
    <n v="8"/>
    <b v="1"/>
    <s v="theater/plays"/>
    <n v="1.002"/>
    <n v="62.625"/>
    <x v="1"/>
    <x v="6"/>
  </r>
  <r>
    <x v="0"/>
    <x v="0"/>
    <s v="USD"/>
    <n v="1464371211"/>
    <n v="1463161611"/>
    <b v="0"/>
    <n v="3"/>
    <b v="1"/>
    <s v="theater/plays"/>
    <n v="2.25"/>
    <n v="75"/>
    <x v="1"/>
    <x v="6"/>
  </r>
  <r>
    <x v="0"/>
    <x v="0"/>
    <s v="USD"/>
    <n v="1415222545"/>
    <n v="1413404545"/>
    <b v="0"/>
    <n v="9"/>
    <b v="1"/>
    <s v="theater/plays"/>
    <n v="1.0602199999999999"/>
    <n v="58.901000000000003"/>
    <x v="1"/>
    <x v="6"/>
  </r>
  <r>
    <x v="0"/>
    <x v="0"/>
    <s v="USD"/>
    <n v="1455936335"/>
    <n v="1452048335"/>
    <b v="0"/>
    <n v="9"/>
    <b v="1"/>
    <s v="theater/plays"/>
    <n v="1.0466666666666666"/>
    <n v="139.55600000000001"/>
    <x v="1"/>
    <x v="6"/>
  </r>
  <r>
    <x v="0"/>
    <x v="5"/>
    <s v="CAD"/>
    <n v="1417460940"/>
    <n v="1416516972"/>
    <b v="0"/>
    <n v="20"/>
    <b v="1"/>
    <s v="theater/plays"/>
    <n v="1.1666666666666667"/>
    <n v="70"/>
    <x v="1"/>
    <x v="6"/>
  </r>
  <r>
    <x v="0"/>
    <x v="1"/>
    <s v="GBP"/>
    <n v="1434624067"/>
    <n v="1432032067"/>
    <b v="0"/>
    <n v="57"/>
    <b v="1"/>
    <s v="theater/plays"/>
    <n v="1.0903333333333334"/>
    <n v="57.386000000000003"/>
    <x v="1"/>
    <x v="6"/>
  </r>
  <r>
    <x v="0"/>
    <x v="1"/>
    <s v="GBP"/>
    <n v="1461278208"/>
    <n v="1459463808"/>
    <b v="0"/>
    <n v="8"/>
    <b v="1"/>
    <s v="theater/plays"/>
    <n v="1.6"/>
    <n v="40"/>
    <x v="1"/>
    <x v="6"/>
  </r>
  <r>
    <x v="0"/>
    <x v="0"/>
    <s v="USD"/>
    <n v="1470197340"/>
    <n v="1467497652"/>
    <b v="0"/>
    <n v="14"/>
    <b v="1"/>
    <s v="theater/plays"/>
    <n v="1.125"/>
    <n v="64.286000000000001"/>
    <x v="1"/>
    <x v="6"/>
  </r>
  <r>
    <x v="0"/>
    <x v="1"/>
    <s v="GBP"/>
    <n v="1435947758"/>
    <n v="1432837358"/>
    <b v="0"/>
    <n v="17"/>
    <b v="1"/>
    <s v="theater/plays"/>
    <n v="1.0209999999999999"/>
    <n v="120.11799999999999"/>
    <x v="1"/>
    <x v="6"/>
  </r>
  <r>
    <x v="0"/>
    <x v="11"/>
    <s v="SEK"/>
    <n v="1432314209"/>
    <n v="1429722209"/>
    <b v="0"/>
    <n v="100"/>
    <b v="1"/>
    <s v="theater/plays"/>
    <n v="1.00824"/>
    <n v="1008.24"/>
    <x v="1"/>
    <x v="6"/>
  </r>
  <r>
    <x v="0"/>
    <x v="0"/>
    <s v="USD"/>
    <n v="1438226724"/>
    <n v="1433042724"/>
    <b v="0"/>
    <n v="32"/>
    <b v="1"/>
    <s v="theater/plays"/>
    <n v="1.0125"/>
    <n v="63.280999999999999"/>
    <x v="1"/>
    <x v="6"/>
  </r>
  <r>
    <x v="0"/>
    <x v="1"/>
    <s v="GBP"/>
    <n v="1459180229"/>
    <n v="1457023829"/>
    <b v="0"/>
    <n v="3"/>
    <b v="1"/>
    <s v="theater/plays"/>
    <n v="65"/>
    <n v="21.667000000000002"/>
    <x v="1"/>
    <x v="6"/>
  </r>
  <r>
    <x v="2"/>
    <x v="0"/>
    <s v="USD"/>
    <n v="1405882287"/>
    <n v="1400698287"/>
    <b v="1"/>
    <n v="34"/>
    <b v="0"/>
    <s v="theater/plays"/>
    <n v="8.72E-2"/>
    <n v="25.646999999999998"/>
    <x v="1"/>
    <x v="6"/>
  </r>
  <r>
    <x v="2"/>
    <x v="1"/>
    <s v="GBP"/>
    <n v="1399809052"/>
    <n v="1397217052"/>
    <b v="1"/>
    <n v="23"/>
    <b v="0"/>
    <s v="theater/plays"/>
    <n v="0.21940000000000001"/>
    <n v="47.695999999999998"/>
    <x v="1"/>
    <x v="6"/>
  </r>
  <r>
    <x v="2"/>
    <x v="0"/>
    <s v="USD"/>
    <n v="1401587064"/>
    <n v="1399427064"/>
    <b v="1"/>
    <n v="19"/>
    <b v="0"/>
    <s v="theater/plays"/>
    <n v="0.21299999999999999"/>
    <n v="56.052999999999997"/>
    <x v="1"/>
    <x v="6"/>
  </r>
  <r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2"/>
    <x v="0"/>
    <s v="USD"/>
    <n v="1443711774"/>
    <n v="1441119774"/>
    <b v="1"/>
    <n v="12"/>
    <b v="0"/>
    <s v="theater/plays"/>
    <n v="2.1049999999999999E-2"/>
    <n v="70.167000000000002"/>
    <x v="1"/>
    <x v="6"/>
  </r>
  <r>
    <x v="2"/>
    <x v="0"/>
    <s v="USD"/>
    <n v="1412405940"/>
    <n v="1409721542"/>
    <b v="1"/>
    <n v="8"/>
    <b v="0"/>
    <s v="theater/plays"/>
    <n v="2.7E-2"/>
    <n v="23.625"/>
    <x v="1"/>
    <x v="6"/>
  </r>
  <r>
    <x v="2"/>
    <x v="0"/>
    <s v="USD"/>
    <n v="1437283391"/>
    <n v="1433395391"/>
    <b v="1"/>
    <n v="9"/>
    <b v="0"/>
    <s v="theater/plays"/>
    <n v="0.16161904761904761"/>
    <n v="188.55600000000001"/>
    <x v="1"/>
    <x v="6"/>
  </r>
  <r>
    <x v="2"/>
    <x v="0"/>
    <s v="USD"/>
    <n v="1445196989"/>
    <n v="1442604989"/>
    <b v="1"/>
    <n v="43"/>
    <b v="0"/>
    <s v="theater/plays"/>
    <n v="0.16376923076923078"/>
    <n v="49.512"/>
    <x v="1"/>
    <x v="6"/>
  </r>
  <r>
    <x v="2"/>
    <x v="12"/>
    <s v="EUR"/>
    <n v="1434047084"/>
    <n v="1431455084"/>
    <b v="1"/>
    <n v="28"/>
    <b v="0"/>
    <s v="theater/plays"/>
    <n v="7.0433333333333334E-2"/>
    <n v="75.463999999999999"/>
    <x v="1"/>
    <x v="6"/>
  </r>
  <r>
    <x v="2"/>
    <x v="0"/>
    <s v="USD"/>
    <n v="1420081143"/>
    <n v="1417489143"/>
    <b v="1"/>
    <n v="4"/>
    <b v="0"/>
    <s v="theater/plays"/>
    <n v="3.7999999999999999E-2"/>
    <n v="9.5"/>
    <x v="1"/>
    <x v="6"/>
  </r>
  <r>
    <x v="2"/>
    <x v="1"/>
    <s v="GBP"/>
    <n v="1437129179"/>
    <n v="1434537179"/>
    <b v="1"/>
    <n v="24"/>
    <b v="0"/>
    <s v="theater/plays"/>
    <n v="0.34079999999999999"/>
    <n v="35.5"/>
    <x v="1"/>
    <x v="6"/>
  </r>
  <r>
    <x v="2"/>
    <x v="0"/>
    <s v="USD"/>
    <n v="1427427276"/>
    <n v="1425270876"/>
    <b v="0"/>
    <n v="2"/>
    <b v="0"/>
    <s v="theater/plays"/>
    <n v="2E-3"/>
    <n v="10"/>
    <x v="1"/>
    <x v="6"/>
  </r>
  <r>
    <x v="2"/>
    <x v="0"/>
    <s v="USD"/>
    <n v="1409602178"/>
    <n v="1406578178"/>
    <b v="0"/>
    <n v="2"/>
    <b v="0"/>
    <s v="theater/plays"/>
    <n v="2.5999999999999998E-4"/>
    <n v="13"/>
    <x v="1"/>
    <x v="6"/>
  </r>
  <r>
    <x v="2"/>
    <x v="0"/>
    <s v="USD"/>
    <n v="1431206058"/>
    <n v="1428614058"/>
    <b v="0"/>
    <n v="20"/>
    <b v="0"/>
    <s v="theater/plays"/>
    <n v="0.16254545454545455"/>
    <n v="89.4"/>
    <x v="1"/>
    <x v="6"/>
  </r>
  <r>
    <x v="2"/>
    <x v="0"/>
    <s v="USD"/>
    <n v="1427408271"/>
    <n v="1424819871"/>
    <b v="0"/>
    <n v="1"/>
    <b v="0"/>
    <s v="theater/plays"/>
    <n v="2.5000000000000001E-2"/>
    <n v="25"/>
    <x v="1"/>
    <x v="6"/>
  </r>
  <r>
    <x v="2"/>
    <x v="0"/>
    <s v="USD"/>
    <n v="1425833403"/>
    <n v="1423245003"/>
    <b v="0"/>
    <n v="1"/>
    <b v="0"/>
    <s v="theater/plays"/>
    <n v="2.0000000000000001E-4"/>
    <n v="1"/>
    <x v="1"/>
    <x v="6"/>
  </r>
  <r>
    <x v="2"/>
    <x v="0"/>
    <s v="USD"/>
    <n v="1406913120"/>
    <n v="1404927690"/>
    <b v="0"/>
    <n v="4"/>
    <b v="0"/>
    <s v="theater/plays"/>
    <n v="5.1999999999999998E-2"/>
    <n v="65"/>
    <x v="1"/>
    <x v="6"/>
  </r>
  <r>
    <x v="2"/>
    <x v="1"/>
    <s v="GBP"/>
    <n v="1432328400"/>
    <n v="1430734844"/>
    <b v="0"/>
    <n v="1"/>
    <b v="0"/>
    <s v="theater/plays"/>
    <n v="0.02"/>
    <n v="10"/>
    <x v="1"/>
    <x v="6"/>
  </r>
  <r>
    <x v="2"/>
    <x v="0"/>
    <s v="USD"/>
    <n v="1403730000"/>
    <n v="1401485207"/>
    <b v="0"/>
    <n v="1"/>
    <b v="0"/>
    <s v="theater/plays"/>
    <n v="4.0000000000000002E-4"/>
    <n v="1"/>
    <x v="1"/>
    <x v="6"/>
  </r>
  <r>
    <x v="2"/>
    <x v="0"/>
    <s v="USD"/>
    <n v="1407858710"/>
    <n v="1405266710"/>
    <b v="0"/>
    <n v="13"/>
    <b v="0"/>
    <s v="theater/plays"/>
    <n v="0.17666666666666667"/>
    <n v="81.537999999999997"/>
    <x v="1"/>
    <x v="6"/>
  </r>
  <r>
    <x v="2"/>
    <x v="0"/>
    <s v="USD"/>
    <n v="1415828820"/>
    <n v="1412258977"/>
    <b v="0"/>
    <n v="1"/>
    <b v="0"/>
    <s v="theater/plays"/>
    <n v="0.05"/>
    <n v="100"/>
    <x v="1"/>
    <x v="6"/>
  </r>
  <r>
    <x v="2"/>
    <x v="0"/>
    <s v="USD"/>
    <n v="1473699540"/>
    <n v="1472451356"/>
    <b v="0"/>
    <n v="1"/>
    <b v="0"/>
    <s v="theater/plays"/>
    <n v="1.3333333333333334E-4"/>
    <n v="1"/>
    <x v="1"/>
    <x v="6"/>
  </r>
  <r>
    <x v="2"/>
    <x v="0"/>
    <s v="USD"/>
    <n v="1446739905"/>
    <n v="1441552305"/>
    <b v="0"/>
    <n v="0"/>
    <b v="0"/>
    <s v="theater/plays"/>
    <n v="0"/>
    <n v="0"/>
    <x v="1"/>
    <x v="6"/>
  </r>
  <r>
    <x v="2"/>
    <x v="0"/>
    <s v="USD"/>
    <n v="1447799054"/>
    <n v="1445203454"/>
    <b v="0"/>
    <n v="3"/>
    <b v="0"/>
    <s v="theater/plays"/>
    <n v="1.2E-2"/>
    <n v="20"/>
    <x v="1"/>
    <x v="6"/>
  </r>
  <r>
    <x v="2"/>
    <x v="5"/>
    <s v="CAD"/>
    <n v="1409376600"/>
    <n v="1405957098"/>
    <b v="0"/>
    <n v="14"/>
    <b v="0"/>
    <s v="theater/plays"/>
    <n v="0.26937422295897223"/>
    <n v="46.429000000000002"/>
    <x v="1"/>
    <x v="6"/>
  </r>
  <r>
    <x v="2"/>
    <x v="0"/>
    <s v="USD"/>
    <n v="1458703740"/>
    <n v="1454453021"/>
    <b v="0"/>
    <n v="2"/>
    <b v="0"/>
    <s v="theater/plays"/>
    <n v="5.4999999999999997E-3"/>
    <n v="5.5"/>
    <x v="1"/>
    <x v="6"/>
  </r>
  <r>
    <x v="2"/>
    <x v="0"/>
    <s v="USD"/>
    <n v="1466278339"/>
    <n v="1463686339"/>
    <b v="0"/>
    <n v="5"/>
    <b v="0"/>
    <s v="theater/plays"/>
    <n v="0.1255"/>
    <n v="50.2"/>
    <x v="1"/>
    <x v="6"/>
  </r>
  <r>
    <x v="1"/>
    <x v="1"/>
    <s v="GBP"/>
    <n v="1410191405"/>
    <n v="1408031405"/>
    <b v="0"/>
    <n v="1"/>
    <b v="0"/>
    <s v="theater/musical"/>
    <n v="2E-3"/>
    <n v="10"/>
    <x v="1"/>
    <x v="40"/>
  </r>
  <r>
    <x v="1"/>
    <x v="0"/>
    <s v="USD"/>
    <n v="1426302660"/>
    <n v="1423761792"/>
    <b v="0"/>
    <n v="15"/>
    <b v="0"/>
    <s v="theater/musical"/>
    <n v="3.44748684310884E-2"/>
    <n v="30.132999999999999"/>
    <x v="1"/>
    <x v="40"/>
  </r>
  <r>
    <x v="1"/>
    <x v="0"/>
    <s v="USD"/>
    <n v="1404360478"/>
    <n v="1401768478"/>
    <b v="0"/>
    <n v="10"/>
    <b v="0"/>
    <s v="theater/musical"/>
    <n v="0.15"/>
    <n v="150"/>
    <x v="1"/>
    <x v="40"/>
  </r>
  <r>
    <x v="1"/>
    <x v="0"/>
    <s v="USD"/>
    <n v="1490809450"/>
    <n v="1485629050"/>
    <b v="0"/>
    <n v="3"/>
    <b v="0"/>
    <s v="theater/musical"/>
    <n v="2.6666666666666668E-2"/>
    <n v="13.333"/>
    <x v="1"/>
    <x v="40"/>
  </r>
  <r>
    <x v="1"/>
    <x v="0"/>
    <s v="USD"/>
    <n v="1439522996"/>
    <n v="1435202996"/>
    <b v="0"/>
    <n v="0"/>
    <b v="0"/>
    <s v="theater/musical"/>
    <n v="0"/>
    <n v="0"/>
    <x v="1"/>
    <x v="40"/>
  </r>
  <r>
    <x v="1"/>
    <x v="0"/>
    <s v="USD"/>
    <n v="1444322535"/>
    <n v="1441730535"/>
    <b v="0"/>
    <n v="0"/>
    <b v="0"/>
    <s v="theater/musical"/>
    <n v="0"/>
    <n v="0"/>
    <x v="1"/>
    <x v="40"/>
  </r>
  <r>
    <x v="1"/>
    <x v="4"/>
    <s v="NZD"/>
    <n v="1422061200"/>
    <n v="1420244622"/>
    <b v="0"/>
    <n v="0"/>
    <b v="0"/>
    <s v="theater/musical"/>
    <n v="0"/>
    <n v="0"/>
    <x v="1"/>
    <x v="40"/>
  </r>
  <r>
    <x v="1"/>
    <x v="8"/>
    <s v="DKK"/>
    <n v="1472896800"/>
    <n v="1472804365"/>
    <b v="0"/>
    <n v="0"/>
    <b v="0"/>
    <s v="theater/musical"/>
    <n v="0"/>
    <n v="0"/>
    <x v="1"/>
    <x v="40"/>
  </r>
  <r>
    <x v="1"/>
    <x v="1"/>
    <s v="GBP"/>
    <n v="1454425128"/>
    <n v="1451833128"/>
    <b v="0"/>
    <n v="46"/>
    <b v="0"/>
    <s v="theater/musical"/>
    <n v="0.52794871794871789"/>
    <n v="44.761000000000003"/>
    <x v="1"/>
    <x v="40"/>
  </r>
  <r>
    <x v="1"/>
    <x v="0"/>
    <s v="USD"/>
    <n v="1481213752"/>
    <n v="1478621752"/>
    <b v="0"/>
    <n v="14"/>
    <b v="0"/>
    <s v="theater/musical"/>
    <n v="4.9639999999999997E-2"/>
    <n v="88.643000000000001"/>
    <x v="1"/>
    <x v="40"/>
  </r>
  <r>
    <x v="1"/>
    <x v="0"/>
    <s v="USD"/>
    <n v="1435636740"/>
    <n v="1433014746"/>
    <b v="0"/>
    <n v="1"/>
    <b v="0"/>
    <s v="theater/musical"/>
    <n v="5.5555555555555556E-4"/>
    <n v="10"/>
    <x v="1"/>
    <x v="40"/>
  </r>
  <r>
    <x v="1"/>
    <x v="1"/>
    <s v="GBP"/>
    <n v="1422218396"/>
    <n v="1419626396"/>
    <b v="0"/>
    <n v="0"/>
    <b v="0"/>
    <s v="theater/musical"/>
    <n v="0"/>
    <n v="0"/>
    <x v="1"/>
    <x v="40"/>
  </r>
  <r>
    <x v="1"/>
    <x v="1"/>
    <s v="GBP"/>
    <n v="1406761200"/>
    <n v="1403724820"/>
    <b v="0"/>
    <n v="17"/>
    <b v="0"/>
    <s v="theater/musical"/>
    <n v="0.13066666666666665"/>
    <n v="57.646999999999998"/>
    <x v="1"/>
    <x v="40"/>
  </r>
  <r>
    <x v="1"/>
    <x v="0"/>
    <s v="USD"/>
    <n v="1487550399"/>
    <n v="1484958399"/>
    <b v="0"/>
    <n v="1"/>
    <b v="0"/>
    <s v="theater/musical"/>
    <n v="0.05"/>
    <n v="25"/>
    <x v="1"/>
    <x v="40"/>
  </r>
  <r>
    <x v="1"/>
    <x v="2"/>
    <s v="AUD"/>
    <n v="1454281380"/>
    <n v="1451950570"/>
    <b v="0"/>
    <n v="0"/>
    <b v="0"/>
    <s v="theater/musical"/>
    <n v="0"/>
    <n v="0"/>
    <x v="1"/>
    <x v="40"/>
  </r>
  <r>
    <x v="1"/>
    <x v="1"/>
    <s v="GBP"/>
    <n v="1409668069"/>
    <n v="1407076069"/>
    <b v="0"/>
    <n v="0"/>
    <b v="0"/>
    <s v="theater/musical"/>
    <n v="0"/>
    <n v="0"/>
    <x v="1"/>
    <x v="40"/>
  </r>
  <r>
    <x v="1"/>
    <x v="0"/>
    <s v="USD"/>
    <n v="1427479192"/>
    <n v="1425322792"/>
    <b v="0"/>
    <n v="0"/>
    <b v="0"/>
    <s v="theater/musical"/>
    <n v="0"/>
    <n v="0"/>
    <x v="1"/>
    <x v="40"/>
  </r>
  <r>
    <x v="1"/>
    <x v="0"/>
    <s v="USD"/>
    <n v="1462834191"/>
    <n v="1460242191"/>
    <b v="0"/>
    <n v="0"/>
    <b v="0"/>
    <s v="theater/musical"/>
    <n v="0"/>
    <n v="0"/>
    <x v="1"/>
    <x v="40"/>
  </r>
  <r>
    <x v="1"/>
    <x v="2"/>
    <s v="AUD"/>
    <n v="1418275702"/>
    <n v="1415683702"/>
    <b v="0"/>
    <n v="0"/>
    <b v="0"/>
    <s v="theater/musical"/>
    <n v="0"/>
    <n v="0"/>
    <x v="1"/>
    <x v="40"/>
  </r>
  <r>
    <x v="1"/>
    <x v="0"/>
    <s v="USD"/>
    <n v="1430517600"/>
    <n v="1426538129"/>
    <b v="0"/>
    <n v="2"/>
    <b v="0"/>
    <s v="theater/musical"/>
    <n v="1.7500000000000002E-2"/>
    <n v="17.5"/>
    <x v="1"/>
    <x v="40"/>
  </r>
  <r>
    <x v="2"/>
    <x v="1"/>
    <s v="GBP"/>
    <n v="1488114358"/>
    <n v="1485522358"/>
    <b v="0"/>
    <n v="14"/>
    <b v="0"/>
    <s v="theater/plays"/>
    <n v="0.27100000000000002"/>
    <n v="38.713999999999999"/>
    <x v="1"/>
    <x v="6"/>
  </r>
  <r>
    <x v="2"/>
    <x v="0"/>
    <s v="USD"/>
    <n v="1420413960"/>
    <n v="1417651630"/>
    <b v="0"/>
    <n v="9"/>
    <b v="0"/>
    <s v="theater/plays"/>
    <n v="1.4749999999999999E-2"/>
    <n v="13.111000000000001"/>
    <x v="1"/>
    <x v="6"/>
  </r>
  <r>
    <x v="2"/>
    <x v="0"/>
    <s v="USD"/>
    <n v="1439662344"/>
    <n v="1434478344"/>
    <b v="0"/>
    <n v="8"/>
    <b v="0"/>
    <s v="theater/plays"/>
    <n v="0.16826666666666668"/>
    <n v="315.5"/>
    <x v="1"/>
    <x v="6"/>
  </r>
  <r>
    <x v="2"/>
    <x v="0"/>
    <s v="USD"/>
    <n v="1427086740"/>
    <n v="1424488244"/>
    <b v="0"/>
    <n v="7"/>
    <b v="0"/>
    <s v="theater/plays"/>
    <n v="0.32500000000000001"/>
    <n v="37.143000000000001"/>
    <x v="1"/>
    <x v="6"/>
  </r>
  <r>
    <x v="2"/>
    <x v="0"/>
    <s v="USD"/>
    <n v="1408863600"/>
    <n v="1408203557"/>
    <b v="0"/>
    <n v="0"/>
    <b v="0"/>
    <s v="theater/plays"/>
    <n v="0"/>
    <n v="0"/>
    <x v="1"/>
    <x v="6"/>
  </r>
  <r>
    <x v="2"/>
    <x v="0"/>
    <s v="USD"/>
    <n v="1404194400"/>
    <n v="1400600840"/>
    <b v="0"/>
    <n v="84"/>
    <b v="0"/>
    <s v="theater/plays"/>
    <n v="0.2155"/>
    <n v="128.274"/>
    <x v="1"/>
    <x v="6"/>
  </r>
  <r>
    <x v="2"/>
    <x v="0"/>
    <s v="USD"/>
    <n v="1481000340"/>
    <n v="1478386812"/>
    <b v="0"/>
    <n v="11"/>
    <b v="0"/>
    <s v="theater/plays"/>
    <n v="3.4666666666666665E-2"/>
    <n v="47.273000000000003"/>
    <x v="1"/>
    <x v="6"/>
  </r>
  <r>
    <x v="2"/>
    <x v="0"/>
    <s v="USD"/>
    <n v="1425103218"/>
    <n v="1422424818"/>
    <b v="0"/>
    <n v="1"/>
    <b v="0"/>
    <s v="theater/plays"/>
    <n v="0.05"/>
    <n v="50"/>
    <x v="1"/>
    <x v="6"/>
  </r>
  <r>
    <x v="2"/>
    <x v="0"/>
    <s v="USD"/>
    <n v="1402979778"/>
    <n v="1401770178"/>
    <b v="0"/>
    <n v="4"/>
    <b v="0"/>
    <s v="theater/plays"/>
    <n v="0.10625"/>
    <n v="42.5"/>
    <x v="1"/>
    <x v="6"/>
  </r>
  <r>
    <x v="2"/>
    <x v="4"/>
    <s v="NZD"/>
    <n v="1420750683"/>
    <n v="1418158683"/>
    <b v="0"/>
    <n v="10"/>
    <b v="0"/>
    <s v="theater/plays"/>
    <n v="0.17599999999999999"/>
    <n v="44"/>
    <x v="1"/>
    <x v="6"/>
  </r>
  <r>
    <x v="2"/>
    <x v="1"/>
    <s v="GBP"/>
    <n v="1439827200"/>
    <n v="1436355270"/>
    <b v="0"/>
    <n v="16"/>
    <b v="0"/>
    <s v="theater/plays"/>
    <n v="0.3256"/>
    <n v="50.875"/>
    <x v="1"/>
    <x v="6"/>
  </r>
  <r>
    <x v="2"/>
    <x v="0"/>
    <s v="USD"/>
    <n v="1407868561"/>
    <n v="1406140561"/>
    <b v="0"/>
    <n v="2"/>
    <b v="0"/>
    <s v="theater/plays"/>
    <n v="1.2500000000000001E-2"/>
    <n v="62.5"/>
    <x v="1"/>
    <x v="6"/>
  </r>
  <r>
    <x v="2"/>
    <x v="0"/>
    <s v="USD"/>
    <n v="1433988791"/>
    <n v="1431396791"/>
    <b v="0"/>
    <n v="5"/>
    <b v="0"/>
    <s v="theater/plays"/>
    <n v="5.3999999999999999E-2"/>
    <n v="27"/>
    <x v="1"/>
    <x v="6"/>
  </r>
  <r>
    <x v="2"/>
    <x v="0"/>
    <s v="USD"/>
    <n v="1450554599"/>
    <n v="1447098599"/>
    <b v="0"/>
    <n v="1"/>
    <b v="0"/>
    <s v="theater/plays"/>
    <n v="8.3333333333333332E-3"/>
    <n v="25"/>
    <x v="1"/>
    <x v="6"/>
  </r>
  <r>
    <x v="2"/>
    <x v="1"/>
    <s v="GBP"/>
    <n v="1479125642"/>
    <n v="1476962042"/>
    <b v="0"/>
    <n v="31"/>
    <b v="0"/>
    <s v="theater/plays"/>
    <n v="0.48833333333333334"/>
    <n v="47.258000000000003"/>
    <x v="1"/>
    <x v="6"/>
  </r>
  <r>
    <x v="2"/>
    <x v="0"/>
    <s v="USD"/>
    <n v="1439581080"/>
    <n v="1435709765"/>
    <b v="0"/>
    <n v="0"/>
    <b v="0"/>
    <s v="theater/plays"/>
    <n v="0"/>
    <n v="0"/>
    <x v="1"/>
    <x v="6"/>
  </r>
  <r>
    <x v="2"/>
    <x v="0"/>
    <s v="USD"/>
    <n v="1429074240"/>
    <n v="1427866200"/>
    <b v="0"/>
    <n v="2"/>
    <b v="0"/>
    <s v="theater/plays"/>
    <n v="2.9999999999999997E-4"/>
    <n v="1.5"/>
    <x v="1"/>
    <x v="6"/>
  </r>
  <r>
    <x v="2"/>
    <x v="1"/>
    <s v="GBP"/>
    <n v="1434063600"/>
    <n v="1430405903"/>
    <b v="0"/>
    <n v="7"/>
    <b v="0"/>
    <s v="theater/plays"/>
    <n v="0.11533333333333333"/>
    <n v="24.713999999999999"/>
    <x v="1"/>
    <x v="6"/>
  </r>
  <r>
    <x v="2"/>
    <x v="1"/>
    <s v="GBP"/>
    <n v="1435325100"/>
    <n v="1432072893"/>
    <b v="0"/>
    <n v="16"/>
    <b v="0"/>
    <s v="theater/plays"/>
    <n v="0.67333333333333334"/>
    <n v="63.125"/>
    <x v="1"/>
    <x v="6"/>
  </r>
  <r>
    <x v="2"/>
    <x v="0"/>
    <s v="USD"/>
    <n v="1414354080"/>
    <n v="1411587606"/>
    <b v="0"/>
    <n v="4"/>
    <b v="0"/>
    <s v="theater/plays"/>
    <n v="0.153"/>
    <n v="38.25"/>
    <x v="1"/>
    <x v="6"/>
  </r>
  <r>
    <x v="2"/>
    <x v="0"/>
    <s v="USD"/>
    <n v="1406603696"/>
    <n v="1405307696"/>
    <b v="0"/>
    <n v="4"/>
    <b v="0"/>
    <s v="theater/plays"/>
    <n v="8.666666666666667E-2"/>
    <n v="16.25"/>
    <x v="1"/>
    <x v="6"/>
  </r>
  <r>
    <x v="2"/>
    <x v="0"/>
    <s v="USD"/>
    <n v="1410424642"/>
    <n v="1407832642"/>
    <b v="0"/>
    <n v="4"/>
    <b v="0"/>
    <s v="theater/plays"/>
    <n v="2.2499999999999998E-3"/>
    <n v="33.75"/>
    <x v="1"/>
    <x v="6"/>
  </r>
  <r>
    <x v="2"/>
    <x v="0"/>
    <s v="USD"/>
    <n v="1441649397"/>
    <n v="1439057397"/>
    <b v="0"/>
    <n v="3"/>
    <b v="0"/>
    <s v="theater/plays"/>
    <n v="3.0833333333333334E-2"/>
    <n v="61.667000000000002"/>
    <x v="1"/>
    <x v="6"/>
  </r>
  <r>
    <x v="2"/>
    <x v="0"/>
    <s v="USD"/>
    <n v="1417033777"/>
    <n v="1414438177"/>
    <b v="0"/>
    <n v="36"/>
    <b v="0"/>
    <s v="theater/plays"/>
    <n v="0.37412499999999999"/>
    <n v="83.138999999999996"/>
    <x v="1"/>
    <x v="6"/>
  </r>
  <r>
    <x v="2"/>
    <x v="0"/>
    <s v="USD"/>
    <n v="1429936500"/>
    <n v="1424759330"/>
    <b v="0"/>
    <n v="1"/>
    <b v="0"/>
    <s v="theater/plays"/>
    <n v="6.666666666666667E-5"/>
    <n v="1"/>
    <x v="1"/>
    <x v="6"/>
  </r>
  <r>
    <x v="2"/>
    <x v="0"/>
    <s v="USD"/>
    <n v="1448863449"/>
    <n v="1446267849"/>
    <b v="0"/>
    <n v="7"/>
    <b v="0"/>
    <s v="theater/plays"/>
    <n v="0.1"/>
    <n v="142.857"/>
    <x v="1"/>
    <x v="6"/>
  </r>
  <r>
    <x v="2"/>
    <x v="1"/>
    <s v="GBP"/>
    <n v="1431298740"/>
    <n v="1429558756"/>
    <b v="0"/>
    <n v="27"/>
    <b v="0"/>
    <s v="theater/plays"/>
    <n v="0.36359999999999998"/>
    <n v="33.667000000000002"/>
    <x v="1"/>
    <x v="6"/>
  </r>
  <r>
    <x v="2"/>
    <x v="1"/>
    <s v="GBP"/>
    <n v="1464824309"/>
    <n v="1462232309"/>
    <b v="0"/>
    <n v="1"/>
    <b v="0"/>
    <s v="theater/plays"/>
    <n v="3.3333333333333335E-3"/>
    <n v="5"/>
    <x v="1"/>
    <x v="6"/>
  </r>
  <r>
    <x v="2"/>
    <x v="8"/>
    <s v="DKK"/>
    <n v="1464952752"/>
    <n v="1462360752"/>
    <b v="0"/>
    <n v="0"/>
    <b v="0"/>
    <s v="theater/plays"/>
    <n v="0"/>
    <n v="0"/>
    <x v="1"/>
    <x v="6"/>
  </r>
  <r>
    <x v="2"/>
    <x v="1"/>
    <s v="GBP"/>
    <n v="1410439161"/>
    <n v="1407847161"/>
    <b v="0"/>
    <n v="1"/>
    <b v="0"/>
    <s v="theater/plays"/>
    <n v="2.8571428571428571E-3"/>
    <n v="10"/>
    <x v="1"/>
    <x v="6"/>
  </r>
  <r>
    <x v="2"/>
    <x v="1"/>
    <s v="GBP"/>
    <n v="1407168000"/>
    <n v="1406131023"/>
    <b v="0"/>
    <n v="3"/>
    <b v="0"/>
    <s v="theater/plays"/>
    <n v="2E-3"/>
    <n v="40"/>
    <x v="1"/>
    <x v="6"/>
  </r>
  <r>
    <x v="2"/>
    <x v="1"/>
    <s v="GBP"/>
    <n v="1453075200"/>
    <n v="1450628773"/>
    <b v="0"/>
    <n v="3"/>
    <b v="0"/>
    <s v="theater/plays"/>
    <n v="1.7999999999999999E-2"/>
    <n v="30"/>
    <x v="1"/>
    <x v="6"/>
  </r>
  <r>
    <x v="2"/>
    <x v="1"/>
    <s v="GBP"/>
    <n v="1479032260"/>
    <n v="1476436660"/>
    <b v="0"/>
    <n v="3"/>
    <b v="0"/>
    <s v="theater/plays"/>
    <n v="5.3999999999999999E-2"/>
    <n v="45"/>
    <x v="1"/>
    <x v="6"/>
  </r>
  <r>
    <x v="2"/>
    <x v="1"/>
    <s v="GBP"/>
    <n v="1414346400"/>
    <n v="1413291655"/>
    <b v="0"/>
    <n v="0"/>
    <b v="0"/>
    <s v="theater/plays"/>
    <n v="0"/>
    <n v="0"/>
    <x v="1"/>
    <x v="6"/>
  </r>
  <r>
    <x v="2"/>
    <x v="0"/>
    <s v="USD"/>
    <n v="1425337200"/>
    <n v="1421432810"/>
    <b v="0"/>
    <n v="6"/>
    <b v="0"/>
    <s v="theater/plays"/>
    <n v="8.1333333333333327E-2"/>
    <n v="10.167"/>
    <x v="1"/>
    <x v="6"/>
  </r>
  <r>
    <x v="2"/>
    <x v="1"/>
    <s v="GBP"/>
    <n v="1428622271"/>
    <n v="1426203071"/>
    <b v="0"/>
    <n v="17"/>
    <b v="0"/>
    <s v="theater/plays"/>
    <n v="0.12034782608695652"/>
    <n v="81.412000000000006"/>
    <x v="1"/>
    <x v="6"/>
  </r>
  <r>
    <x v="2"/>
    <x v="0"/>
    <s v="USD"/>
    <n v="1403823722"/>
    <n v="1401231722"/>
    <b v="0"/>
    <n v="40"/>
    <b v="0"/>
    <s v="theater/plays"/>
    <n v="0.15266666666666667"/>
    <n v="57.25"/>
    <x v="1"/>
    <x v="6"/>
  </r>
  <r>
    <x v="2"/>
    <x v="0"/>
    <s v="USD"/>
    <n v="1406753639"/>
    <n v="1404161639"/>
    <b v="0"/>
    <n v="3"/>
    <b v="0"/>
    <s v="theater/plays"/>
    <n v="0.1"/>
    <n v="5"/>
    <x v="1"/>
    <x v="6"/>
  </r>
  <r>
    <x v="2"/>
    <x v="2"/>
    <s v="AUD"/>
    <n v="1419645748"/>
    <n v="1417053748"/>
    <b v="0"/>
    <n v="1"/>
    <b v="0"/>
    <s v="theater/plays"/>
    <n v="3.0000000000000001E-3"/>
    <n v="15"/>
    <x v="1"/>
    <x v="6"/>
  </r>
  <r>
    <x v="2"/>
    <x v="1"/>
    <s v="GBP"/>
    <n v="1407565504"/>
    <n v="1404973504"/>
    <b v="0"/>
    <n v="2"/>
    <b v="0"/>
    <s v="theater/plays"/>
    <n v="0.01"/>
    <n v="12.5"/>
    <x v="1"/>
    <x v="6"/>
  </r>
  <r>
    <x v="2"/>
    <x v="0"/>
    <s v="USD"/>
    <n v="1444971540"/>
    <n v="1442593427"/>
    <b v="0"/>
    <n v="7"/>
    <b v="0"/>
    <s v="theater/plays"/>
    <n v="0.13020000000000001"/>
    <n v="93"/>
    <x v="1"/>
    <x v="6"/>
  </r>
  <r>
    <x v="2"/>
    <x v="0"/>
    <s v="USD"/>
    <n v="1474228265"/>
    <n v="1471636265"/>
    <b v="0"/>
    <n v="14"/>
    <b v="0"/>
    <s v="theater/plays"/>
    <n v="2.265E-2"/>
    <n v="32.356999999999999"/>
    <x v="1"/>
    <x v="6"/>
  </r>
  <r>
    <x v="2"/>
    <x v="2"/>
    <s v="AUD"/>
    <n v="1459490400"/>
    <n v="1457078868"/>
    <b v="0"/>
    <n v="0"/>
    <b v="0"/>
    <s v="theater/plays"/>
    <n v="0"/>
    <n v="0"/>
    <x v="1"/>
    <x v="6"/>
  </r>
  <r>
    <x v="2"/>
    <x v="0"/>
    <s v="USD"/>
    <n v="1441510707"/>
    <n v="1439350707"/>
    <b v="0"/>
    <n v="0"/>
    <b v="0"/>
    <s v="theater/plays"/>
    <n v="0"/>
    <n v="0"/>
    <x v="1"/>
    <x v="6"/>
  </r>
  <r>
    <x v="2"/>
    <x v="0"/>
    <s v="USD"/>
    <n v="1458097364"/>
    <n v="1455508964"/>
    <b v="0"/>
    <n v="1"/>
    <b v="0"/>
    <s v="theater/plays"/>
    <n v="8.3333333333333331E-5"/>
    <n v="1"/>
    <x v="1"/>
    <x v="6"/>
  </r>
  <r>
    <x v="2"/>
    <x v="0"/>
    <s v="USD"/>
    <n v="1468716180"/>
    <n v="1466205262"/>
    <b v="0"/>
    <n v="12"/>
    <b v="0"/>
    <s v="theater/plays"/>
    <n v="0.15742857142857142"/>
    <n v="91.832999999999998"/>
    <x v="1"/>
    <x v="6"/>
  </r>
  <r>
    <x v="2"/>
    <x v="0"/>
    <s v="USD"/>
    <n v="1443704400"/>
    <n v="1439827639"/>
    <b v="0"/>
    <n v="12"/>
    <b v="0"/>
    <s v="theater/plays"/>
    <n v="0.11"/>
    <n v="45.832999999999998"/>
    <x v="1"/>
    <x v="6"/>
  </r>
  <r>
    <x v="2"/>
    <x v="1"/>
    <s v="GBP"/>
    <n v="1443973546"/>
    <n v="1438789546"/>
    <b v="0"/>
    <n v="23"/>
    <b v="0"/>
    <s v="theater/plays"/>
    <n v="0.43833333333333335"/>
    <n v="57.173999999999999"/>
    <x v="1"/>
    <x v="6"/>
  </r>
  <r>
    <x v="2"/>
    <x v="0"/>
    <s v="USD"/>
    <n v="1480576720"/>
    <n v="1477981120"/>
    <b v="0"/>
    <n v="0"/>
    <b v="0"/>
    <s v="theater/plays"/>
    <n v="0"/>
    <n v="0"/>
    <x v="1"/>
    <x v="6"/>
  </r>
  <r>
    <x v="2"/>
    <x v="0"/>
    <s v="USD"/>
    <n v="1468249760"/>
    <n v="1465830560"/>
    <b v="0"/>
    <n v="10"/>
    <b v="0"/>
    <s v="theater/plays"/>
    <n v="0.86135181975736563"/>
    <n v="248.5"/>
    <x v="1"/>
    <x v="6"/>
  </r>
  <r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2"/>
    <x v="2"/>
    <s v="AUD"/>
    <n v="1412656200"/>
    <n v="1412328979"/>
    <b v="0"/>
    <n v="1"/>
    <b v="0"/>
    <s v="theater/plays"/>
    <n v="1E-3"/>
    <n v="5"/>
    <x v="1"/>
    <x v="6"/>
  </r>
  <r>
    <x v="2"/>
    <x v="0"/>
    <s v="USD"/>
    <n v="1420199351"/>
    <n v="1416311351"/>
    <b v="0"/>
    <n v="2"/>
    <b v="0"/>
    <s v="theater/plays"/>
    <n v="2.2000000000000001E-3"/>
    <n v="5.5"/>
    <x v="1"/>
    <x v="6"/>
  </r>
  <r>
    <x v="2"/>
    <x v="0"/>
    <s v="USD"/>
    <n v="1416877200"/>
    <n v="1414505137"/>
    <b v="0"/>
    <n v="2"/>
    <b v="0"/>
    <s v="theater/plays"/>
    <n v="9.0909090909090905E-3"/>
    <n v="25"/>
    <x v="1"/>
    <x v="6"/>
  </r>
  <r>
    <x v="2"/>
    <x v="0"/>
    <s v="USD"/>
    <n v="1434490914"/>
    <n v="1429306914"/>
    <b v="0"/>
    <n v="0"/>
    <b v="0"/>
    <s v="theater/plays"/>
    <n v="0"/>
    <n v="0"/>
    <x v="1"/>
    <x v="6"/>
  </r>
  <r>
    <x v="2"/>
    <x v="0"/>
    <s v="USD"/>
    <n v="1446483000"/>
    <n v="1443811268"/>
    <b v="0"/>
    <n v="13"/>
    <b v="0"/>
    <s v="theater/plays"/>
    <n v="0.35639999999999999"/>
    <n v="137.077"/>
    <x v="1"/>
    <x v="6"/>
  </r>
  <r>
    <x v="2"/>
    <x v="0"/>
    <s v="USD"/>
    <n v="1440690875"/>
    <n v="1438098875"/>
    <b v="0"/>
    <n v="0"/>
    <b v="0"/>
    <s v="theater/plays"/>
    <n v="0"/>
    <n v="0"/>
    <x v="1"/>
    <x v="6"/>
  </r>
  <r>
    <x v="2"/>
    <x v="0"/>
    <s v="USD"/>
    <n v="1431717268"/>
    <n v="1429125268"/>
    <b v="0"/>
    <n v="1"/>
    <b v="0"/>
    <s v="theater/plays"/>
    <n v="2.5000000000000001E-3"/>
    <n v="5"/>
    <x v="1"/>
    <x v="6"/>
  </r>
  <r>
    <x v="2"/>
    <x v="0"/>
    <s v="USD"/>
    <n v="1425110400"/>
    <n v="1422388822"/>
    <b v="0"/>
    <n v="5"/>
    <b v="0"/>
    <s v="theater/plays"/>
    <n v="3.2500000000000001E-2"/>
    <n v="39"/>
    <x v="1"/>
    <x v="6"/>
  </r>
  <r>
    <x v="2"/>
    <x v="0"/>
    <s v="USD"/>
    <n v="1475378744"/>
    <n v="1472786744"/>
    <b v="0"/>
    <n v="2"/>
    <b v="0"/>
    <s v="theater/plays"/>
    <n v="3.3666666666666664E-2"/>
    <n v="50.5"/>
    <x v="1"/>
    <x v="6"/>
  </r>
  <r>
    <x v="2"/>
    <x v="2"/>
    <s v="AUD"/>
    <n v="1410076123"/>
    <n v="1404892123"/>
    <b v="0"/>
    <n v="0"/>
    <b v="0"/>
    <s v="theater/plays"/>
    <n v="0"/>
    <n v="0"/>
    <x v="1"/>
    <x v="6"/>
  </r>
  <r>
    <x v="2"/>
    <x v="2"/>
    <s v="AUD"/>
    <n v="1423623221"/>
    <n v="1421031221"/>
    <b v="0"/>
    <n v="32"/>
    <b v="0"/>
    <s v="theater/plays"/>
    <n v="0.15770000000000001"/>
    <n v="49.280999999999999"/>
    <x v="1"/>
    <x v="6"/>
  </r>
  <r>
    <x v="2"/>
    <x v="0"/>
    <s v="USD"/>
    <n v="1460140500"/>
    <n v="1457628680"/>
    <b v="0"/>
    <n v="1"/>
    <b v="0"/>
    <s v="theater/plays"/>
    <n v="6.2500000000000003E-3"/>
    <n v="25"/>
    <x v="1"/>
    <x v="6"/>
  </r>
  <r>
    <x v="2"/>
    <x v="17"/>
    <s v="EUR"/>
    <n v="1462301342"/>
    <n v="1457120942"/>
    <b v="0"/>
    <n v="1"/>
    <b v="0"/>
    <s v="theater/plays"/>
    <n v="5.0000000000000004E-6"/>
    <n v="1"/>
    <x v="1"/>
    <x v="6"/>
  </r>
  <r>
    <x v="2"/>
    <x v="0"/>
    <s v="USD"/>
    <n v="1445885890"/>
    <n v="1440701890"/>
    <b v="0"/>
    <n v="1"/>
    <b v="0"/>
    <s v="theater/plays"/>
    <n v="9.6153846153846159E-4"/>
    <n v="25"/>
    <x v="1"/>
    <x v="6"/>
  </r>
  <r>
    <x v="2"/>
    <x v="0"/>
    <s v="USD"/>
    <n v="1469834940"/>
    <n v="1467162586"/>
    <b v="0"/>
    <n v="0"/>
    <b v="0"/>
    <s v="theater/plays"/>
    <n v="0"/>
    <n v="0"/>
    <x v="1"/>
    <x v="6"/>
  </r>
  <r>
    <x v="2"/>
    <x v="5"/>
    <s v="CAD"/>
    <n v="1405352264"/>
    <n v="1400168264"/>
    <b v="0"/>
    <n v="0"/>
    <b v="0"/>
    <s v="theater/plays"/>
    <n v="0"/>
    <n v="0"/>
    <x v="1"/>
    <x v="6"/>
  </r>
  <r>
    <x v="2"/>
    <x v="0"/>
    <s v="USD"/>
    <n v="1448745741"/>
    <n v="1446150141"/>
    <b v="0"/>
    <n v="8"/>
    <b v="0"/>
    <s v="theater/plays"/>
    <n v="0.24285714285714285"/>
    <n v="53.125"/>
    <x v="1"/>
    <x v="6"/>
  </r>
  <r>
    <x v="2"/>
    <x v="0"/>
    <s v="USD"/>
    <n v="1461543600"/>
    <n v="1459203727"/>
    <b v="0"/>
    <n v="0"/>
    <b v="0"/>
    <s v="theater/plays"/>
    <n v="0"/>
    <n v="0"/>
    <x v="1"/>
    <x v="6"/>
  </r>
  <r>
    <x v="2"/>
    <x v="0"/>
    <s v="USD"/>
    <n v="1468020354"/>
    <n v="1464045954"/>
    <b v="0"/>
    <n v="1"/>
    <b v="0"/>
    <s v="theater/plays"/>
    <n v="2.5000000000000001E-4"/>
    <n v="7"/>
    <x v="1"/>
    <x v="6"/>
  </r>
  <r>
    <x v="2"/>
    <x v="0"/>
    <s v="USD"/>
    <n v="1406988000"/>
    <n v="1403822912"/>
    <b v="0"/>
    <n v="16"/>
    <b v="0"/>
    <s v="theater/plays"/>
    <n v="0.32050000000000001"/>
    <n v="40.063000000000002"/>
    <x v="1"/>
    <x v="6"/>
  </r>
  <r>
    <x v="2"/>
    <x v="0"/>
    <s v="USD"/>
    <n v="1411930556"/>
    <n v="1409338556"/>
    <b v="0"/>
    <n v="12"/>
    <b v="0"/>
    <s v="theater/plays"/>
    <n v="0.24333333333333335"/>
    <n v="24.332999999999998"/>
    <x v="1"/>
    <x v="6"/>
  </r>
  <r>
    <x v="2"/>
    <x v="0"/>
    <s v="USD"/>
    <n v="1451852256"/>
    <n v="1449260256"/>
    <b v="0"/>
    <n v="4"/>
    <b v="0"/>
    <s v="theater/plays"/>
    <n v="1.4999999999999999E-2"/>
    <n v="11.25"/>
    <x v="1"/>
    <x v="6"/>
  </r>
  <r>
    <x v="2"/>
    <x v="1"/>
    <s v="GBP"/>
    <n v="1399584210"/>
    <n v="1397683410"/>
    <b v="0"/>
    <n v="2"/>
    <b v="0"/>
    <s v="theater/plays"/>
    <n v="4.1999999999999997E-3"/>
    <n v="10.5"/>
    <x v="1"/>
    <x v="6"/>
  </r>
  <r>
    <x v="2"/>
    <x v="1"/>
    <s v="GBP"/>
    <n v="1448722494"/>
    <n v="1446562494"/>
    <b v="0"/>
    <n v="3"/>
    <b v="0"/>
    <s v="theater/plays"/>
    <n v="3.214285714285714E-2"/>
    <n v="15"/>
    <x v="1"/>
    <x v="6"/>
  </r>
  <r>
    <x v="2"/>
    <x v="5"/>
    <s v="CAD"/>
    <n v="1447821717"/>
    <n v="1445226117"/>
    <b v="0"/>
    <n v="0"/>
    <b v="0"/>
    <s v="theater/plays"/>
    <n v="0"/>
    <n v="0"/>
    <x v="1"/>
    <x v="6"/>
  </r>
  <r>
    <x v="2"/>
    <x v="0"/>
    <s v="USD"/>
    <n v="1429460386"/>
    <n v="1424279986"/>
    <b v="0"/>
    <n v="3"/>
    <b v="0"/>
    <s v="theater/plays"/>
    <n v="6.3E-2"/>
    <n v="42"/>
    <x v="1"/>
    <x v="6"/>
  </r>
  <r>
    <x v="2"/>
    <x v="0"/>
    <s v="USD"/>
    <n v="1460608780"/>
    <n v="1455428380"/>
    <b v="0"/>
    <n v="4"/>
    <b v="0"/>
    <s v="theater/plays"/>
    <n v="0.14249999999999999"/>
    <n v="71.25"/>
    <x v="1"/>
    <x v="6"/>
  </r>
  <r>
    <x v="2"/>
    <x v="0"/>
    <s v="USD"/>
    <n v="1406170740"/>
    <n v="1402506278"/>
    <b v="0"/>
    <n v="2"/>
    <b v="0"/>
    <s v="theater/plays"/>
    <n v="6.0000000000000001E-3"/>
    <n v="22.5"/>
    <x v="1"/>
    <x v="6"/>
  </r>
  <r>
    <x v="2"/>
    <x v="0"/>
    <s v="USD"/>
    <n v="1488783507"/>
    <n v="1486191507"/>
    <b v="0"/>
    <n v="10"/>
    <b v="0"/>
    <s v="theater/plays"/>
    <n v="0.2411764705882353"/>
    <n v="41"/>
    <x v="1"/>
    <x v="6"/>
  </r>
  <r>
    <x v="2"/>
    <x v="0"/>
    <s v="USD"/>
    <n v="1463945673"/>
    <n v="1458761673"/>
    <b v="0"/>
    <n v="11"/>
    <b v="0"/>
    <s v="theater/plays"/>
    <n v="0.10539999999999999"/>
    <n v="47.908999999999999"/>
    <x v="1"/>
    <x v="6"/>
  </r>
  <r>
    <x v="2"/>
    <x v="0"/>
    <s v="USD"/>
    <n v="1472442900"/>
    <n v="1471638646"/>
    <b v="0"/>
    <n v="6"/>
    <b v="0"/>
    <s v="theater/plays"/>
    <n v="7.4690265486725665E-2"/>
    <n v="35.167000000000002"/>
    <x v="1"/>
    <x v="6"/>
  </r>
  <r>
    <x v="2"/>
    <x v="0"/>
    <s v="USD"/>
    <n v="1460925811"/>
    <n v="1458333811"/>
    <b v="0"/>
    <n v="2"/>
    <b v="0"/>
    <s v="theater/plays"/>
    <n v="7.3333333333333334E-4"/>
    <n v="5.5"/>
    <x v="1"/>
    <x v="6"/>
  </r>
  <r>
    <x v="2"/>
    <x v="0"/>
    <s v="USD"/>
    <n v="1405947126"/>
    <n v="1403355126"/>
    <b v="0"/>
    <n v="6"/>
    <b v="0"/>
    <s v="theater/plays"/>
    <n v="9.7142857142857135E-3"/>
    <n v="22.667000000000002"/>
    <x v="1"/>
    <x v="6"/>
  </r>
  <r>
    <x v="2"/>
    <x v="0"/>
    <s v="USD"/>
    <n v="1423186634"/>
    <n v="1418002634"/>
    <b v="0"/>
    <n v="8"/>
    <b v="0"/>
    <s v="theater/plays"/>
    <n v="0.21099999999999999"/>
    <n v="26.375"/>
    <x v="1"/>
    <x v="6"/>
  </r>
  <r>
    <x v="2"/>
    <x v="0"/>
    <s v="USD"/>
    <n v="1462766400"/>
    <n v="1460219110"/>
    <b v="0"/>
    <n v="37"/>
    <b v="0"/>
    <s v="theater/plays"/>
    <n v="0.78100000000000003"/>
    <n v="105.541"/>
    <x v="1"/>
    <x v="6"/>
  </r>
  <r>
    <x v="2"/>
    <x v="1"/>
    <s v="GBP"/>
    <n v="1464872848"/>
    <n v="1462280848"/>
    <b v="0"/>
    <n v="11"/>
    <b v="0"/>
    <s v="theater/plays"/>
    <n v="0.32"/>
    <n v="29.091000000000001"/>
    <x v="1"/>
    <x v="6"/>
  </r>
  <r>
    <x v="2"/>
    <x v="0"/>
    <s v="USD"/>
    <n v="1468442898"/>
    <n v="1465850898"/>
    <b v="0"/>
    <n v="0"/>
    <b v="0"/>
    <s v="theater/plays"/>
    <n v="0"/>
    <n v="0"/>
    <x v="1"/>
    <x v="6"/>
  </r>
  <r>
    <x v="2"/>
    <x v="0"/>
    <s v="USD"/>
    <n v="1406876400"/>
    <n v="1405024561"/>
    <b v="0"/>
    <n v="10"/>
    <b v="0"/>
    <s v="theater/plays"/>
    <n v="0.47692307692307695"/>
    <n v="62"/>
    <x v="1"/>
    <x v="6"/>
  </r>
  <r>
    <x v="2"/>
    <x v="0"/>
    <s v="USD"/>
    <n v="1469213732"/>
    <n v="1466621732"/>
    <b v="0"/>
    <n v="6"/>
    <b v="0"/>
    <s v="theater/plays"/>
    <n v="1.4500000000000001E-2"/>
    <n v="217.5"/>
    <x v="1"/>
    <x v="6"/>
  </r>
  <r>
    <x v="2"/>
    <x v="0"/>
    <s v="USD"/>
    <n v="1422717953"/>
    <n v="1417533953"/>
    <b v="0"/>
    <n v="8"/>
    <b v="0"/>
    <s v="theater/plays"/>
    <n v="0.107"/>
    <n v="26.75"/>
    <x v="1"/>
    <x v="6"/>
  </r>
  <r>
    <x v="2"/>
    <x v="1"/>
    <s v="GBP"/>
    <n v="1427659200"/>
    <n v="1425678057"/>
    <b v="0"/>
    <n v="6"/>
    <b v="0"/>
    <s v="theater/plays"/>
    <n v="1.8333333333333333E-2"/>
    <n v="18.332999999999998"/>
    <x v="1"/>
    <x v="6"/>
  </r>
  <r>
    <x v="2"/>
    <x v="0"/>
    <s v="USD"/>
    <n v="1404570147"/>
    <n v="1401978147"/>
    <b v="0"/>
    <n v="7"/>
    <b v="0"/>
    <s v="theater/plays"/>
    <n v="0.18"/>
    <n v="64.286000000000001"/>
    <x v="1"/>
    <x v="6"/>
  </r>
  <r>
    <x v="2"/>
    <x v="0"/>
    <s v="USD"/>
    <n v="1468729149"/>
    <n v="1463545149"/>
    <b v="0"/>
    <n v="7"/>
    <b v="0"/>
    <s v="theater/plays"/>
    <n v="4.0833333333333333E-2"/>
    <n v="175"/>
    <x v="1"/>
    <x v="6"/>
  </r>
  <r>
    <x v="2"/>
    <x v="1"/>
    <s v="GBP"/>
    <n v="1436297180"/>
    <n v="1431113180"/>
    <b v="0"/>
    <n v="5"/>
    <b v="0"/>
    <s v="theater/plays"/>
    <n v="0.2"/>
    <n v="34"/>
    <x v="1"/>
    <x v="6"/>
  </r>
  <r>
    <x v="2"/>
    <x v="0"/>
    <s v="USD"/>
    <n v="1400569140"/>
    <n v="1397854356"/>
    <b v="0"/>
    <n v="46"/>
    <b v="0"/>
    <s v="theater/plays"/>
    <n v="0.34802513464991025"/>
    <n v="84.283000000000001"/>
    <x v="1"/>
    <x v="6"/>
  </r>
  <r>
    <x v="2"/>
    <x v="1"/>
    <s v="GBP"/>
    <n v="1415404800"/>
    <n v="1412809644"/>
    <b v="0"/>
    <n v="10"/>
    <b v="0"/>
    <s v="theater/plays"/>
    <n v="6.3333333333333339E-2"/>
    <n v="9.5"/>
    <x v="1"/>
    <x v="6"/>
  </r>
  <r>
    <x v="2"/>
    <x v="0"/>
    <s v="USD"/>
    <n v="1456002300"/>
    <n v="1454173120"/>
    <b v="0"/>
    <n v="19"/>
    <b v="0"/>
    <s v="theater/plays"/>
    <n v="0.32050000000000001"/>
    <n v="33.737000000000002"/>
    <x v="1"/>
    <x v="6"/>
  </r>
  <r>
    <x v="2"/>
    <x v="1"/>
    <s v="GBP"/>
    <n v="1462539840"/>
    <n v="1460034594"/>
    <b v="0"/>
    <n v="13"/>
    <b v="0"/>
    <s v="theater/plays"/>
    <n v="9.7600000000000006E-2"/>
    <n v="37.537999999999997"/>
    <x v="1"/>
    <x v="6"/>
  </r>
  <r>
    <x v="2"/>
    <x v="1"/>
    <s v="GBP"/>
    <n v="1400278290"/>
    <n v="1399414290"/>
    <b v="0"/>
    <n v="13"/>
    <b v="0"/>
    <s v="theater/plays"/>
    <n v="0.3775"/>
    <n v="11.615"/>
    <x v="1"/>
    <x v="6"/>
  </r>
  <r>
    <x v="2"/>
    <x v="0"/>
    <s v="USD"/>
    <n v="1440813413"/>
    <n v="1439517413"/>
    <b v="0"/>
    <n v="4"/>
    <b v="0"/>
    <s v="theater/plays"/>
    <n v="2.1333333333333333E-2"/>
    <n v="8"/>
    <x v="1"/>
    <x v="6"/>
  </r>
  <r>
    <x v="2"/>
    <x v="0"/>
    <s v="USD"/>
    <n v="1447009181"/>
    <n v="1444413581"/>
    <b v="0"/>
    <n v="0"/>
    <b v="0"/>
    <s v="theater/plays"/>
    <n v="0"/>
    <n v="0"/>
    <x v="1"/>
    <x v="6"/>
  </r>
  <r>
    <x v="2"/>
    <x v="1"/>
    <s v="GBP"/>
    <n v="1456934893"/>
    <n v="1454342893"/>
    <b v="0"/>
    <n v="3"/>
    <b v="0"/>
    <s v="theater/plays"/>
    <n v="4.1818181818181817E-2"/>
    <n v="23"/>
    <x v="1"/>
    <x v="6"/>
  </r>
  <r>
    <x v="2"/>
    <x v="0"/>
    <s v="USD"/>
    <n v="1433086082"/>
    <n v="1430494082"/>
    <b v="0"/>
    <n v="1"/>
    <b v="0"/>
    <s v="theater/plays"/>
    <n v="0.2"/>
    <n v="100"/>
    <x v="1"/>
    <x v="6"/>
  </r>
  <r>
    <x v="2"/>
    <x v="0"/>
    <s v="USD"/>
    <n v="1449876859"/>
    <n v="1444689259"/>
    <b v="0"/>
    <n v="9"/>
    <b v="0"/>
    <s v="theater/plays"/>
    <n v="5.4100000000000002E-2"/>
    <n v="60.110999999999997"/>
    <x v="1"/>
    <x v="6"/>
  </r>
  <r>
    <x v="2"/>
    <x v="0"/>
    <s v="USD"/>
    <n v="1431549912"/>
    <n v="1428957912"/>
    <b v="0"/>
    <n v="1"/>
    <b v="0"/>
    <s v="theater/plays"/>
    <n v="6.0000000000000002E-5"/>
    <n v="3"/>
    <x v="1"/>
    <x v="6"/>
  </r>
  <r>
    <x v="2"/>
    <x v="0"/>
    <s v="USD"/>
    <n v="1405761690"/>
    <n v="1403169690"/>
    <b v="0"/>
    <n v="1"/>
    <b v="0"/>
    <s v="theater/plays"/>
    <n v="2.5000000000000001E-3"/>
    <n v="5"/>
    <x v="1"/>
    <x v="6"/>
  </r>
  <r>
    <x v="2"/>
    <x v="1"/>
    <s v="GBP"/>
    <n v="1423913220"/>
    <n v="1421339077"/>
    <b v="0"/>
    <n v="4"/>
    <b v="0"/>
    <s v="theater/plays"/>
    <n v="0.35"/>
    <n v="17.5"/>
    <x v="1"/>
    <x v="6"/>
  </r>
  <r>
    <x v="2"/>
    <x v="0"/>
    <s v="USD"/>
    <n v="1416499440"/>
    <n v="1415341464"/>
    <b v="0"/>
    <n v="17"/>
    <b v="0"/>
    <s v="theater/plays"/>
    <n v="0.16566666666666666"/>
    <n v="29.234999999999999"/>
    <x v="1"/>
    <x v="6"/>
  </r>
  <r>
    <x v="2"/>
    <x v="1"/>
    <s v="GBP"/>
    <n v="1428222221"/>
    <n v="1425633821"/>
    <b v="0"/>
    <n v="0"/>
    <b v="0"/>
    <s v="theater/plays"/>
    <n v="0"/>
    <n v="0"/>
    <x v="1"/>
    <x v="6"/>
  </r>
  <r>
    <x v="2"/>
    <x v="0"/>
    <s v="USD"/>
    <n v="1427580426"/>
    <n v="1424992026"/>
    <b v="0"/>
    <n v="12"/>
    <b v="0"/>
    <s v="theater/plays"/>
    <n v="0.57199999999999995"/>
    <n v="59.582999999999998"/>
    <x v="1"/>
    <x v="6"/>
  </r>
  <r>
    <x v="2"/>
    <x v="0"/>
    <s v="USD"/>
    <n v="1409514709"/>
    <n v="1406058798"/>
    <b v="0"/>
    <n v="14"/>
    <b v="0"/>
    <s v="theater/plays"/>
    <n v="0.16514285714285715"/>
    <n v="82.570999999999998"/>
    <x v="1"/>
    <x v="6"/>
  </r>
  <r>
    <x v="2"/>
    <x v="0"/>
    <s v="USD"/>
    <n v="1462631358"/>
    <n v="1457450958"/>
    <b v="0"/>
    <n v="1"/>
    <b v="0"/>
    <s v="theater/plays"/>
    <n v="1.25E-3"/>
    <n v="10"/>
    <x v="1"/>
    <x v="6"/>
  </r>
  <r>
    <x v="2"/>
    <x v="1"/>
    <s v="GBP"/>
    <n v="1488394800"/>
    <n v="1486681708"/>
    <b v="0"/>
    <n v="14"/>
    <b v="0"/>
    <s v="theater/plays"/>
    <n v="0.3775"/>
    <n v="32.356999999999999"/>
    <x v="1"/>
    <x v="6"/>
  </r>
  <r>
    <x v="2"/>
    <x v="0"/>
    <s v="USD"/>
    <n v="1411779761"/>
    <n v="1409187761"/>
    <b v="0"/>
    <n v="4"/>
    <b v="0"/>
    <s v="theater/plays"/>
    <n v="1.84E-2"/>
    <n v="5.75"/>
    <x v="1"/>
    <x v="6"/>
  </r>
  <r>
    <x v="2"/>
    <x v="0"/>
    <s v="USD"/>
    <n v="1424009147"/>
    <n v="1421417147"/>
    <b v="0"/>
    <n v="2"/>
    <b v="0"/>
    <s v="theater/plays"/>
    <n v="0.10050000000000001"/>
    <n v="100.5"/>
    <x v="1"/>
    <x v="6"/>
  </r>
  <r>
    <x v="2"/>
    <x v="0"/>
    <s v="USD"/>
    <n v="1412740457"/>
    <n v="1410148457"/>
    <b v="0"/>
    <n v="1"/>
    <b v="0"/>
    <s v="theater/plays"/>
    <n v="2E-3"/>
    <n v="1"/>
    <x v="1"/>
    <x v="6"/>
  </r>
  <r>
    <x v="2"/>
    <x v="0"/>
    <s v="USD"/>
    <n v="1413832985"/>
    <n v="1408648985"/>
    <b v="0"/>
    <n v="2"/>
    <b v="0"/>
    <s v="theater/plays"/>
    <n v="1.3333333333333334E-2"/>
    <n v="20"/>
    <x v="1"/>
    <x v="6"/>
  </r>
  <r>
    <x v="2"/>
    <x v="0"/>
    <s v="USD"/>
    <n v="1455647587"/>
    <n v="1453487587"/>
    <b v="0"/>
    <n v="1"/>
    <b v="0"/>
    <s v="theater/plays"/>
    <n v="6.666666666666667E-5"/>
    <n v="2"/>
    <x v="1"/>
    <x v="6"/>
  </r>
  <r>
    <x v="2"/>
    <x v="0"/>
    <s v="USD"/>
    <n v="1409070480"/>
    <n v="1406572381"/>
    <b v="0"/>
    <n v="1"/>
    <b v="0"/>
    <s v="theater/plays"/>
    <n v="2.5000000000000001E-3"/>
    <n v="5"/>
    <x v="1"/>
    <x v="6"/>
  </r>
  <r>
    <x v="2"/>
    <x v="1"/>
    <s v="GBP"/>
    <n v="1437606507"/>
    <n v="1435014507"/>
    <b v="0"/>
    <n v="4"/>
    <b v="0"/>
    <s v="theater/plays"/>
    <n v="0.06"/>
    <n v="15"/>
    <x v="1"/>
    <x v="6"/>
  </r>
  <r>
    <x v="2"/>
    <x v="1"/>
    <s v="GBP"/>
    <n v="1410281360"/>
    <n v="1406825360"/>
    <b v="0"/>
    <n v="3"/>
    <b v="0"/>
    <s v="theater/plays"/>
    <n v="3.8860103626943004E-2"/>
    <n v="25"/>
    <x v="1"/>
    <x v="6"/>
  </r>
  <r>
    <x v="2"/>
    <x v="0"/>
    <s v="USD"/>
    <n v="1414348166"/>
    <n v="1412879366"/>
    <b v="0"/>
    <n v="38"/>
    <b v="0"/>
    <s v="theater/plays"/>
    <n v="0.24194444444444443"/>
    <n v="45.841999999999999"/>
    <x v="1"/>
    <x v="6"/>
  </r>
  <r>
    <x v="2"/>
    <x v="1"/>
    <s v="GBP"/>
    <n v="1422450278"/>
    <n v="1419858278"/>
    <b v="0"/>
    <n v="4"/>
    <b v="0"/>
    <s v="theater/plays"/>
    <n v="7.5999999999999998E-2"/>
    <n v="4.75"/>
    <x v="1"/>
    <x v="6"/>
  </r>
  <r>
    <x v="2"/>
    <x v="1"/>
    <s v="GBP"/>
    <n v="1430571849"/>
    <n v="1427979849"/>
    <b v="0"/>
    <n v="0"/>
    <b v="0"/>
    <s v="theater/plays"/>
    <n v="0"/>
    <n v="0"/>
    <x v="1"/>
    <x v="6"/>
  </r>
  <r>
    <x v="2"/>
    <x v="0"/>
    <s v="USD"/>
    <n v="1424070823"/>
    <n v="1421478823"/>
    <b v="0"/>
    <n v="2"/>
    <b v="0"/>
    <s v="theater/plays"/>
    <n v="1.2999999999999999E-2"/>
    <n v="13"/>
    <x v="1"/>
    <x v="6"/>
  </r>
  <r>
    <x v="2"/>
    <x v="0"/>
    <s v="USD"/>
    <n v="1457157269"/>
    <n v="1455861269"/>
    <b v="0"/>
    <n v="0"/>
    <b v="0"/>
    <s v="theater/plays"/>
    <n v="0"/>
    <n v="0"/>
    <x v="1"/>
    <x v="6"/>
  </r>
  <r>
    <x v="2"/>
    <x v="0"/>
    <s v="USD"/>
    <n v="1437331463"/>
    <n v="1434739463"/>
    <b v="0"/>
    <n v="1"/>
    <b v="0"/>
    <s v="theater/plays"/>
    <n v="1.4285714285714287E-4"/>
    <n v="1"/>
    <x v="1"/>
    <x v="6"/>
  </r>
  <r>
    <x v="2"/>
    <x v="1"/>
    <s v="GBP"/>
    <n v="1410987400"/>
    <n v="1408395400"/>
    <b v="0"/>
    <n v="7"/>
    <b v="0"/>
    <s v="theater/plays"/>
    <n v="0.14000000000000001"/>
    <n v="10"/>
    <x v="1"/>
    <x v="6"/>
  </r>
  <r>
    <x v="2"/>
    <x v="0"/>
    <s v="USD"/>
    <n v="1409846874"/>
    <n v="1407254874"/>
    <b v="0"/>
    <n v="2"/>
    <b v="0"/>
    <s v="theater/plays"/>
    <n v="1.0500000000000001E-2"/>
    <n v="52.5"/>
    <x v="1"/>
    <x v="6"/>
  </r>
  <r>
    <x v="2"/>
    <x v="1"/>
    <s v="GBP"/>
    <n v="1475877108"/>
    <n v="1473285108"/>
    <b v="0"/>
    <n v="4"/>
    <b v="0"/>
    <s v="theater/plays"/>
    <n v="8.666666666666667E-2"/>
    <n v="32.5"/>
    <x v="1"/>
    <x v="6"/>
  </r>
  <r>
    <x v="2"/>
    <x v="0"/>
    <s v="USD"/>
    <n v="1460737680"/>
    <n v="1455725596"/>
    <b v="0"/>
    <n v="4"/>
    <b v="0"/>
    <s v="theater/plays"/>
    <n v="8.2857142857142851E-3"/>
    <n v="7.25"/>
    <x v="1"/>
    <x v="6"/>
  </r>
  <r>
    <x v="2"/>
    <x v="0"/>
    <s v="USD"/>
    <n v="1427168099"/>
    <n v="1424579699"/>
    <b v="0"/>
    <n v="3"/>
    <b v="0"/>
    <s v="theater/plays"/>
    <n v="0.16666666666666666"/>
    <n v="33.332999999999998"/>
    <x v="1"/>
    <x v="6"/>
  </r>
  <r>
    <x v="2"/>
    <x v="0"/>
    <s v="USD"/>
    <n v="1414360358"/>
    <n v="1409176358"/>
    <b v="0"/>
    <n v="2"/>
    <b v="0"/>
    <s v="theater/plays"/>
    <n v="8.3333333333333332E-3"/>
    <n v="62.5"/>
    <x v="1"/>
    <x v="6"/>
  </r>
  <r>
    <x v="2"/>
    <x v="0"/>
    <s v="USD"/>
    <n v="1422759240"/>
    <n v="1418824867"/>
    <b v="0"/>
    <n v="197"/>
    <b v="0"/>
    <s v="theater/plays"/>
    <n v="0.69561111111111107"/>
    <n v="63.558"/>
    <x v="1"/>
    <x v="6"/>
  </r>
  <r>
    <x v="2"/>
    <x v="0"/>
    <s v="USD"/>
    <n v="1458860363"/>
    <n v="1454975963"/>
    <b v="0"/>
    <n v="0"/>
    <b v="0"/>
    <s v="theater/plays"/>
    <n v="0"/>
    <n v="0"/>
    <x v="1"/>
    <x v="6"/>
  </r>
  <r>
    <x v="2"/>
    <x v="0"/>
    <s v="USD"/>
    <n v="1441037097"/>
    <n v="1438445097"/>
    <b v="0"/>
    <n v="1"/>
    <b v="0"/>
    <s v="theater/plays"/>
    <n v="1.2500000000000001E-2"/>
    <n v="10"/>
    <x v="1"/>
    <x v="6"/>
  </r>
  <r>
    <x v="2"/>
    <x v="6"/>
    <s v="EUR"/>
    <n v="1437889336"/>
    <n v="1432705336"/>
    <b v="0"/>
    <n v="4"/>
    <b v="0"/>
    <s v="theater/plays"/>
    <n v="0.05"/>
    <n v="62.5"/>
    <x v="1"/>
    <x v="6"/>
  </r>
  <r>
    <x v="2"/>
    <x v="0"/>
    <s v="USD"/>
    <n v="1449247439"/>
    <n v="1444059839"/>
    <b v="0"/>
    <n v="0"/>
    <b v="0"/>
    <s v="theater/plays"/>
    <n v="0"/>
    <n v="0"/>
    <x v="1"/>
    <x v="6"/>
  </r>
  <r>
    <x v="2"/>
    <x v="0"/>
    <s v="USD"/>
    <n v="1487811600"/>
    <n v="1486077481"/>
    <b v="0"/>
    <n v="7"/>
    <b v="0"/>
    <s v="theater/plays"/>
    <n v="7.166666666666667E-2"/>
    <n v="30.713999999999999"/>
    <x v="1"/>
    <x v="6"/>
  </r>
  <r>
    <x v="2"/>
    <x v="0"/>
    <s v="USD"/>
    <n v="1402007500"/>
    <n v="1399415500"/>
    <b v="0"/>
    <n v="11"/>
    <b v="0"/>
    <s v="theater/plays"/>
    <n v="0.28050000000000003"/>
    <n v="51"/>
    <x v="1"/>
    <x v="6"/>
  </r>
  <r>
    <x v="2"/>
    <x v="0"/>
    <s v="USD"/>
    <n v="1450053370"/>
    <n v="1447461370"/>
    <b v="0"/>
    <n v="0"/>
    <b v="0"/>
    <s v="theater/plays"/>
    <n v="0"/>
    <n v="0"/>
    <x v="1"/>
    <x v="6"/>
  </r>
  <r>
    <x v="2"/>
    <x v="0"/>
    <s v="USD"/>
    <n v="1454525340"/>
    <n v="1452008599"/>
    <b v="0"/>
    <n v="6"/>
    <b v="0"/>
    <s v="theater/plays"/>
    <n v="0.16"/>
    <n v="66.667000000000002"/>
    <x v="1"/>
    <x v="6"/>
  </r>
  <r>
    <x v="2"/>
    <x v="0"/>
    <s v="USD"/>
    <n v="1418914964"/>
    <n v="1414591364"/>
    <b v="0"/>
    <n v="0"/>
    <b v="0"/>
    <s v="theater/plays"/>
    <n v="0"/>
    <n v="0"/>
    <x v="1"/>
    <x v="6"/>
  </r>
  <r>
    <x v="2"/>
    <x v="0"/>
    <s v="USD"/>
    <n v="1450211116"/>
    <n v="1445023516"/>
    <b v="0"/>
    <n v="7"/>
    <b v="0"/>
    <s v="theater/plays"/>
    <n v="6.8287037037037035E-2"/>
    <n v="59"/>
    <x v="1"/>
    <x v="6"/>
  </r>
  <r>
    <x v="2"/>
    <x v="1"/>
    <s v="GBP"/>
    <n v="1475398800"/>
    <n v="1472711224"/>
    <b v="0"/>
    <n v="94"/>
    <b v="0"/>
    <s v="theater/plays"/>
    <n v="0.25698702928870293"/>
    <n v="65.34"/>
    <x v="1"/>
    <x v="6"/>
  </r>
  <r>
    <x v="2"/>
    <x v="0"/>
    <s v="USD"/>
    <n v="1428097450"/>
    <n v="1425509050"/>
    <b v="0"/>
    <n v="2"/>
    <b v="0"/>
    <s v="theater/plays"/>
    <n v="1.4814814814814815E-2"/>
    <n v="100"/>
    <x v="1"/>
    <x v="6"/>
  </r>
  <r>
    <x v="2"/>
    <x v="0"/>
    <s v="USD"/>
    <n v="1413925887"/>
    <n v="1411333887"/>
    <b v="0"/>
    <n v="25"/>
    <b v="0"/>
    <s v="theater/plays"/>
    <n v="0.36849999999999999"/>
    <n v="147.4"/>
    <x v="1"/>
    <x v="6"/>
  </r>
  <r>
    <x v="2"/>
    <x v="0"/>
    <s v="USD"/>
    <n v="1404253800"/>
    <n v="1402784964"/>
    <b v="0"/>
    <n v="17"/>
    <b v="0"/>
    <s v="theater/plays"/>
    <n v="0.47049999999999997"/>
    <n v="166.059"/>
    <x v="1"/>
    <x v="6"/>
  </r>
  <r>
    <x v="2"/>
    <x v="0"/>
    <s v="USD"/>
    <n v="1464099900"/>
    <n v="1462585315"/>
    <b v="0"/>
    <n v="2"/>
    <b v="0"/>
    <s v="theater/plays"/>
    <n v="0.11428571428571428"/>
    <n v="40"/>
    <x v="1"/>
    <x v="6"/>
  </r>
  <r>
    <x v="2"/>
    <x v="0"/>
    <s v="USD"/>
    <n v="1413573010"/>
    <n v="1408389010"/>
    <b v="0"/>
    <n v="4"/>
    <b v="0"/>
    <s v="theater/plays"/>
    <n v="0.12039999999999999"/>
    <n v="75.25"/>
    <x v="1"/>
    <x v="6"/>
  </r>
  <r>
    <x v="2"/>
    <x v="0"/>
    <s v="USD"/>
    <n v="1448949540"/>
    <n v="1446048367"/>
    <b v="0"/>
    <n v="5"/>
    <b v="0"/>
    <s v="theater/plays"/>
    <n v="0.6"/>
    <n v="60"/>
    <x v="1"/>
    <x v="6"/>
  </r>
  <r>
    <x v="2"/>
    <x v="0"/>
    <s v="USD"/>
    <n v="1437188400"/>
    <n v="1432100004"/>
    <b v="0"/>
    <n v="2"/>
    <b v="0"/>
    <s v="theater/plays"/>
    <n v="0.3125"/>
    <n v="1250"/>
    <x v="1"/>
    <x v="6"/>
  </r>
  <r>
    <x v="2"/>
    <x v="1"/>
    <s v="GBP"/>
    <n v="1473160954"/>
    <n v="1467976954"/>
    <b v="0"/>
    <n v="2"/>
    <b v="0"/>
    <s v="theater/plays"/>
    <n v="4.1999999999999997E-3"/>
    <n v="10.5"/>
    <x v="1"/>
    <x v="6"/>
  </r>
  <r>
    <x v="2"/>
    <x v="0"/>
    <s v="USD"/>
    <n v="1421781360"/>
    <n v="1419213664"/>
    <b v="0"/>
    <n v="3"/>
    <b v="0"/>
    <s v="theater/plays"/>
    <n v="2.0999999999999999E-3"/>
    <n v="7"/>
    <x v="1"/>
    <x v="6"/>
  </r>
  <r>
    <x v="2"/>
    <x v="5"/>
    <s v="CAD"/>
    <n v="1416524325"/>
    <n v="1415228325"/>
    <b v="0"/>
    <n v="0"/>
    <b v="0"/>
    <s v="theater/plays"/>
    <n v="0"/>
    <n v="0"/>
    <x v="1"/>
    <x v="6"/>
  </r>
  <r>
    <x v="2"/>
    <x v="0"/>
    <s v="USD"/>
    <n v="1428642000"/>
    <n v="1426050982"/>
    <b v="0"/>
    <n v="4"/>
    <b v="0"/>
    <s v="theater/plays"/>
    <n v="0.375"/>
    <n v="56.25"/>
    <x v="1"/>
    <x v="6"/>
  </r>
  <r>
    <x v="2"/>
    <x v="2"/>
    <s v="AUD"/>
    <n v="1408596589"/>
    <n v="1406004589"/>
    <b v="0"/>
    <n v="1"/>
    <b v="0"/>
    <s v="theater/plays"/>
    <n v="2.0000000000000001E-4"/>
    <n v="1"/>
    <x v="1"/>
    <x v="6"/>
  </r>
  <r>
    <x v="2"/>
    <x v="0"/>
    <s v="USD"/>
    <n v="1413992210"/>
    <n v="1411400210"/>
    <b v="0"/>
    <n v="12"/>
    <b v="0"/>
    <s v="theater/plays"/>
    <n v="8.2142857142857142E-2"/>
    <n v="38.332999999999998"/>
    <x v="1"/>
    <x v="6"/>
  </r>
  <r>
    <x v="2"/>
    <x v="0"/>
    <s v="USD"/>
    <n v="1420938000"/>
    <n v="1418862743"/>
    <b v="0"/>
    <n v="4"/>
    <b v="0"/>
    <s v="theater/plays"/>
    <n v="2.1999999999999999E-2"/>
    <n v="27.5"/>
    <x v="1"/>
    <x v="6"/>
  </r>
  <r>
    <x v="2"/>
    <x v="1"/>
    <s v="GBP"/>
    <n v="1460373187"/>
    <n v="1457352787"/>
    <b v="0"/>
    <n v="91"/>
    <b v="0"/>
    <s v="theater/plays"/>
    <n v="0.17652941176470588"/>
    <n v="32.978000000000002"/>
    <x v="1"/>
    <x v="6"/>
  </r>
  <r>
    <x v="2"/>
    <x v="0"/>
    <s v="USD"/>
    <n v="1436914815"/>
    <n v="1434322815"/>
    <b v="0"/>
    <n v="1"/>
    <b v="0"/>
    <s v="theater/plays"/>
    <n v="8.0000000000000004E-4"/>
    <n v="16"/>
    <x v="1"/>
    <x v="6"/>
  </r>
  <r>
    <x v="2"/>
    <x v="0"/>
    <s v="USD"/>
    <n v="1414077391"/>
    <n v="1411485391"/>
    <b v="0"/>
    <n v="1"/>
    <b v="0"/>
    <s v="theater/plays"/>
    <n v="6.6666666666666664E-4"/>
    <n v="1"/>
    <x v="1"/>
    <x v="6"/>
  </r>
  <r>
    <x v="2"/>
    <x v="0"/>
    <s v="USD"/>
    <n v="1399618380"/>
    <n v="1399058797"/>
    <b v="0"/>
    <n v="0"/>
    <b v="0"/>
    <s v="theater/plays"/>
    <n v="0"/>
    <n v="0"/>
    <x v="1"/>
    <x v="6"/>
  </r>
  <r>
    <x v="2"/>
    <x v="0"/>
    <s v="USD"/>
    <n v="1413234316"/>
    <n v="1408050316"/>
    <b v="0"/>
    <n v="13"/>
    <b v="0"/>
    <s v="theater/plays"/>
    <n v="0.37533333333333335"/>
    <n v="86.614999999999995"/>
    <x v="1"/>
    <x v="6"/>
  </r>
  <r>
    <x v="2"/>
    <x v="1"/>
    <s v="GBP"/>
    <n v="1416081600"/>
    <n v="1413477228"/>
    <b v="0"/>
    <n v="2"/>
    <b v="0"/>
    <s v="theater/plays"/>
    <n v="0.22"/>
    <n v="55"/>
    <x v="1"/>
    <x v="6"/>
  </r>
  <r>
    <x v="2"/>
    <x v="0"/>
    <s v="USD"/>
    <n v="1475294400"/>
    <n v="1472674285"/>
    <b v="0"/>
    <n v="0"/>
    <b v="0"/>
    <s v="theater/plays"/>
    <n v="0"/>
    <n v="0"/>
    <x v="1"/>
    <x v="6"/>
  </r>
  <r>
    <x v="2"/>
    <x v="1"/>
    <s v="GBP"/>
    <n v="1403192031"/>
    <n v="1400600031"/>
    <b v="0"/>
    <n v="21"/>
    <b v="0"/>
    <s v="theater/plays"/>
    <n v="0.1762"/>
    <n v="41.951999999999998"/>
    <x v="1"/>
    <x v="6"/>
  </r>
  <r>
    <x v="2"/>
    <x v="0"/>
    <s v="USD"/>
    <n v="1467575940"/>
    <n v="1465856639"/>
    <b v="0"/>
    <n v="9"/>
    <b v="0"/>
    <s v="theater/plays"/>
    <n v="0.53"/>
    <n v="88.332999999999998"/>
    <x v="1"/>
    <x v="6"/>
  </r>
  <r>
    <x v="2"/>
    <x v="1"/>
    <s v="GBP"/>
    <n v="1448492400"/>
    <n v="1446506080"/>
    <b v="0"/>
    <n v="6"/>
    <b v="0"/>
    <s v="theater/plays"/>
    <n v="0.22142857142857142"/>
    <n v="129.167"/>
    <x v="1"/>
    <x v="6"/>
  </r>
  <r>
    <x v="2"/>
    <x v="0"/>
    <s v="USD"/>
    <n v="1459483140"/>
    <n v="1458178044"/>
    <b v="0"/>
    <n v="4"/>
    <b v="0"/>
    <s v="theater/plays"/>
    <n v="2.5333333333333333E-2"/>
    <n v="23.75"/>
    <x v="1"/>
    <x v="6"/>
  </r>
  <r>
    <x v="2"/>
    <x v="5"/>
    <s v="CAD"/>
    <n v="1410836400"/>
    <n v="1408116152"/>
    <b v="0"/>
    <n v="7"/>
    <b v="0"/>
    <s v="theater/plays"/>
    <n v="2.5000000000000001E-2"/>
    <n v="35.713999999999999"/>
    <x v="1"/>
    <x v="6"/>
  </r>
  <r>
    <x v="2"/>
    <x v="5"/>
    <s v="CAD"/>
    <n v="1403539200"/>
    <n v="1400604056"/>
    <b v="0"/>
    <n v="5"/>
    <b v="0"/>
    <s v="theater/plays"/>
    <n v="2.8500000000000001E-2"/>
    <n v="57"/>
    <x v="1"/>
    <x v="6"/>
  </r>
  <r>
    <x v="2"/>
    <x v="0"/>
    <s v="USD"/>
    <n v="1461205423"/>
    <n v="1456025023"/>
    <b v="0"/>
    <n v="0"/>
    <b v="0"/>
    <s v="theater/plays"/>
    <n v="0"/>
    <n v="0"/>
    <x v="1"/>
    <x v="6"/>
  </r>
  <r>
    <x v="2"/>
    <x v="0"/>
    <s v="USD"/>
    <n v="1467481468"/>
    <n v="1464889468"/>
    <b v="0"/>
    <n v="3"/>
    <b v="0"/>
    <s v="theater/plays"/>
    <n v="2.4500000000000001E-2"/>
    <n v="163.333"/>
    <x v="1"/>
    <x v="6"/>
  </r>
  <r>
    <x v="2"/>
    <x v="1"/>
    <s v="GBP"/>
    <n v="1403886084"/>
    <n v="1401294084"/>
    <b v="0"/>
    <n v="9"/>
    <b v="0"/>
    <s v="theater/plays"/>
    <n v="1.4210526315789474E-2"/>
    <n v="15"/>
    <x v="1"/>
    <x v="6"/>
  </r>
  <r>
    <x v="2"/>
    <x v="2"/>
    <s v="AUD"/>
    <n v="1430316426"/>
    <n v="1427724426"/>
    <b v="0"/>
    <n v="6"/>
    <b v="0"/>
    <s v="theater/plays"/>
    <n v="0.1925"/>
    <n v="64.167000000000002"/>
    <x v="1"/>
    <x v="6"/>
  </r>
  <r>
    <x v="2"/>
    <x v="0"/>
    <s v="USD"/>
    <n v="1407883811"/>
    <n v="1405291811"/>
    <b v="0"/>
    <n v="4"/>
    <b v="0"/>
    <s v="theater/plays"/>
    <n v="6.7499999999999999E-3"/>
    <n v="6.75"/>
    <x v="1"/>
    <x v="6"/>
  </r>
  <r>
    <x v="2"/>
    <x v="0"/>
    <s v="USD"/>
    <n v="1463619388"/>
    <n v="1461027388"/>
    <b v="0"/>
    <n v="1"/>
    <b v="0"/>
    <s v="theater/plays"/>
    <n v="1.6666666666666668E-3"/>
    <n v="25"/>
    <x v="1"/>
    <x v="6"/>
  </r>
  <r>
    <x v="2"/>
    <x v="0"/>
    <s v="USD"/>
    <n v="1443408550"/>
    <n v="1439952550"/>
    <b v="0"/>
    <n v="17"/>
    <b v="0"/>
    <s v="theater/plays"/>
    <n v="0.60899999999999999"/>
    <n v="179.11799999999999"/>
    <x v="1"/>
    <x v="6"/>
  </r>
  <r>
    <x v="2"/>
    <x v="0"/>
    <s v="USD"/>
    <n v="1484348700"/>
    <n v="1481756855"/>
    <b v="0"/>
    <n v="1"/>
    <b v="0"/>
    <s v="theater/plays"/>
    <n v="0.01"/>
    <n v="34.950000000000003"/>
    <x v="1"/>
    <x v="6"/>
  </r>
  <r>
    <x v="2"/>
    <x v="1"/>
    <s v="GBP"/>
    <n v="1425124800"/>
    <n v="1421596356"/>
    <b v="0"/>
    <n v="13"/>
    <b v="0"/>
    <s v="theater/plays"/>
    <n v="0.34399999999999997"/>
    <n v="33.076999999999998"/>
    <x v="1"/>
    <x v="6"/>
  </r>
  <r>
    <x v="2"/>
    <x v="0"/>
    <s v="USD"/>
    <n v="1425178800"/>
    <n v="1422374420"/>
    <b v="0"/>
    <n v="6"/>
    <b v="0"/>
    <s v="theater/plays"/>
    <n v="0.16500000000000001"/>
    <n v="27.5"/>
    <x v="1"/>
    <x v="6"/>
  </r>
  <r>
    <x v="2"/>
    <x v="14"/>
    <s v="MXN"/>
    <n v="1482779931"/>
    <n v="1480187931"/>
    <b v="0"/>
    <n v="0"/>
    <b v="0"/>
    <s v="theater/plays"/>
    <n v="0"/>
    <n v="0"/>
    <x v="1"/>
    <x v="6"/>
  </r>
  <r>
    <x v="2"/>
    <x v="1"/>
    <s v="GBP"/>
    <n v="1408646111"/>
    <n v="1403462111"/>
    <b v="0"/>
    <n v="2"/>
    <b v="0"/>
    <s v="theater/plays"/>
    <n v="4.0000000000000001E-3"/>
    <n v="2"/>
    <x v="1"/>
    <x v="6"/>
  </r>
  <r>
    <x v="2"/>
    <x v="0"/>
    <s v="USD"/>
    <n v="1431144000"/>
    <n v="1426407426"/>
    <b v="0"/>
    <n v="2"/>
    <b v="0"/>
    <s v="theater/plays"/>
    <n v="1.0571428571428572E-2"/>
    <n v="18.5"/>
    <x v="1"/>
    <x v="6"/>
  </r>
  <r>
    <x v="2"/>
    <x v="1"/>
    <s v="GBP"/>
    <n v="1446732975"/>
    <n v="1444137375"/>
    <b v="0"/>
    <n v="21"/>
    <b v="0"/>
    <s v="theater/plays"/>
    <n v="0.26727272727272727"/>
    <n v="35"/>
    <x v="1"/>
    <x v="6"/>
  </r>
  <r>
    <x v="2"/>
    <x v="1"/>
    <s v="GBP"/>
    <n v="1404149280"/>
    <n v="1400547969"/>
    <b v="0"/>
    <n v="13"/>
    <b v="0"/>
    <s v="theater/plays"/>
    <n v="0.28799999999999998"/>
    <n v="44.308"/>
    <x v="1"/>
    <x v="6"/>
  </r>
  <r>
    <x v="2"/>
    <x v="0"/>
    <s v="USD"/>
    <n v="1413921060"/>
    <n v="1411499149"/>
    <b v="0"/>
    <n v="0"/>
    <b v="0"/>
    <s v="theater/plays"/>
    <n v="0"/>
    <n v="0"/>
    <x v="1"/>
    <x v="6"/>
  </r>
  <r>
    <x v="2"/>
    <x v="0"/>
    <s v="USD"/>
    <n v="1482339794"/>
    <n v="1479747794"/>
    <b v="0"/>
    <n v="6"/>
    <b v="0"/>
    <s v="theater/plays"/>
    <n v="8.8999999999999996E-2"/>
    <n v="222.5"/>
    <x v="1"/>
    <x v="6"/>
  </r>
  <r>
    <x v="2"/>
    <x v="1"/>
    <s v="GBP"/>
    <n v="1485543242"/>
    <n v="1482951242"/>
    <b v="0"/>
    <n v="0"/>
    <b v="0"/>
    <s v="theater/plays"/>
    <n v="0"/>
    <n v="0"/>
    <x v="1"/>
    <x v="6"/>
  </r>
  <r>
    <x v="2"/>
    <x v="0"/>
    <s v="USD"/>
    <n v="1466375521"/>
    <n v="1463783521"/>
    <b v="0"/>
    <n v="1"/>
    <b v="0"/>
    <s v="theater/plays"/>
    <n v="1.6666666666666668E-3"/>
    <n v="5"/>
    <x v="1"/>
    <x v="6"/>
  </r>
  <r>
    <x v="2"/>
    <x v="0"/>
    <s v="USD"/>
    <n v="1465930440"/>
    <n v="1463849116"/>
    <b v="0"/>
    <n v="0"/>
    <b v="0"/>
    <s v="theater/plays"/>
    <n v="0"/>
    <n v="0"/>
    <x v="1"/>
    <x v="6"/>
  </r>
  <r>
    <x v="2"/>
    <x v="0"/>
    <s v="USD"/>
    <n v="1425819425"/>
    <n v="1423231025"/>
    <b v="0"/>
    <n v="12"/>
    <b v="0"/>
    <s v="theater/plays"/>
    <n v="0.15737410071942445"/>
    <n v="29.167000000000002"/>
    <x v="1"/>
    <x v="6"/>
  </r>
  <r>
    <x v="2"/>
    <x v="0"/>
    <s v="USD"/>
    <n v="1447542000"/>
    <n v="1446179553"/>
    <b v="0"/>
    <n v="2"/>
    <b v="0"/>
    <s v="theater/plays"/>
    <n v="0.02"/>
    <n v="1.5"/>
    <x v="1"/>
    <x v="6"/>
  </r>
  <r>
    <x v="2"/>
    <x v="0"/>
    <s v="USD"/>
    <n v="1452795416"/>
    <n v="1450203416"/>
    <b v="0"/>
    <n v="6"/>
    <b v="0"/>
    <s v="theater/plays"/>
    <n v="0.21685714285714286"/>
    <n v="126.5"/>
    <x v="1"/>
    <x v="6"/>
  </r>
  <r>
    <x v="2"/>
    <x v="13"/>
    <s v="EUR"/>
    <n v="1476008906"/>
    <n v="1473416906"/>
    <b v="0"/>
    <n v="1"/>
    <b v="0"/>
    <s v="theater/plays"/>
    <n v="3.3333333333333335E-3"/>
    <n v="10"/>
    <x v="1"/>
    <x v="6"/>
  </r>
  <r>
    <x v="2"/>
    <x v="0"/>
    <s v="USD"/>
    <n v="1427169540"/>
    <n v="1424701775"/>
    <b v="0"/>
    <n v="1"/>
    <b v="0"/>
    <s v="theater/plays"/>
    <n v="2.8571428571428571E-3"/>
    <n v="10"/>
    <x v="1"/>
    <x v="6"/>
  </r>
  <r>
    <x v="2"/>
    <x v="0"/>
    <s v="USD"/>
    <n v="1448078400"/>
    <n v="1445985299"/>
    <b v="0"/>
    <n v="5"/>
    <b v="0"/>
    <s v="theater/plays"/>
    <n v="4.7E-2"/>
    <n v="9.4"/>
    <x v="1"/>
    <x v="6"/>
  </r>
  <r>
    <x v="2"/>
    <x v="0"/>
    <s v="USD"/>
    <n v="1468777786"/>
    <n v="1466185786"/>
    <b v="0"/>
    <n v="0"/>
    <b v="0"/>
    <s v="theater/plays"/>
    <n v="0"/>
    <n v="0"/>
    <x v="1"/>
    <x v="6"/>
  </r>
  <r>
    <x v="2"/>
    <x v="1"/>
    <s v="GBP"/>
    <n v="1421403960"/>
    <n v="1418827324"/>
    <b v="0"/>
    <n v="3"/>
    <b v="0"/>
    <s v="theater/plays"/>
    <n v="0.108"/>
    <n v="72"/>
    <x v="1"/>
    <x v="6"/>
  </r>
  <r>
    <x v="2"/>
    <x v="0"/>
    <s v="USD"/>
    <n v="1433093700"/>
    <n v="1430242488"/>
    <b v="0"/>
    <n v="8"/>
    <b v="0"/>
    <s v="theater/plays"/>
    <n v="4.8000000000000001E-2"/>
    <n v="30"/>
    <x v="1"/>
    <x v="6"/>
  </r>
  <r>
    <x v="2"/>
    <x v="0"/>
    <s v="USD"/>
    <n v="1438959600"/>
    <n v="1437754137"/>
    <b v="0"/>
    <n v="3"/>
    <b v="0"/>
    <s v="theater/plays"/>
    <n v="3.2000000000000001E-2"/>
    <n v="10.667"/>
    <x v="1"/>
    <x v="6"/>
  </r>
  <r>
    <x v="2"/>
    <x v="0"/>
    <s v="USD"/>
    <n v="1421410151"/>
    <n v="1418818151"/>
    <b v="0"/>
    <n v="8"/>
    <b v="0"/>
    <s v="theater/plays"/>
    <n v="0.1275"/>
    <n v="25.5"/>
    <x v="1"/>
    <x v="6"/>
  </r>
  <r>
    <x v="2"/>
    <x v="0"/>
    <s v="USD"/>
    <n v="1428205247"/>
    <n v="1423024847"/>
    <b v="0"/>
    <n v="1"/>
    <b v="0"/>
    <s v="theater/plays"/>
    <n v="1.8181818181818181E-4"/>
    <n v="20"/>
    <x v="1"/>
    <x v="6"/>
  </r>
  <r>
    <x v="2"/>
    <x v="1"/>
    <s v="GBP"/>
    <n v="1440272093"/>
    <n v="1435088093"/>
    <b v="0"/>
    <n v="4"/>
    <b v="0"/>
    <s v="theater/plays"/>
    <n v="2.4E-2"/>
    <n v="15"/>
    <x v="1"/>
    <x v="6"/>
  </r>
  <r>
    <x v="2"/>
    <x v="0"/>
    <s v="USD"/>
    <n v="1413953940"/>
    <n v="1410141900"/>
    <b v="0"/>
    <n v="8"/>
    <b v="0"/>
    <s v="theater/plays"/>
    <n v="0.36499999999999999"/>
    <n v="91.25"/>
    <x v="1"/>
    <x v="6"/>
  </r>
  <r>
    <x v="2"/>
    <x v="14"/>
    <s v="MXN"/>
    <n v="1482108350"/>
    <n v="1479516350"/>
    <b v="0"/>
    <n v="1"/>
    <b v="0"/>
    <s v="theater/plays"/>
    <n v="2.6666666666666668E-2"/>
    <n v="800"/>
    <x v="1"/>
    <x v="6"/>
  </r>
  <r>
    <x v="2"/>
    <x v="1"/>
    <s v="GBP"/>
    <n v="1488271860"/>
    <n v="1484484219"/>
    <b v="0"/>
    <n v="5"/>
    <b v="0"/>
    <s v="theater/plays"/>
    <n v="0.11428571428571428"/>
    <n v="80"/>
    <x v="1"/>
    <x v="6"/>
  </r>
  <r>
    <x v="2"/>
    <x v="1"/>
    <s v="GBP"/>
    <n v="1454284500"/>
    <n v="1449431237"/>
    <b v="0"/>
    <n v="0"/>
    <b v="0"/>
    <s v="theater/plays"/>
    <n v="0"/>
    <n v="0"/>
    <x v="1"/>
    <x v="6"/>
  </r>
  <r>
    <x v="2"/>
    <x v="0"/>
    <s v="USD"/>
    <n v="1465060797"/>
    <n v="1462468797"/>
    <b v="0"/>
    <n v="0"/>
    <b v="0"/>
    <s v="theater/plays"/>
    <n v="0"/>
    <n v="0"/>
    <x v="1"/>
    <x v="6"/>
  </r>
  <r>
    <x v="2"/>
    <x v="0"/>
    <s v="USD"/>
    <n v="1472847873"/>
    <n v="1468959873"/>
    <b v="0"/>
    <n v="1"/>
    <b v="0"/>
    <s v="theater/plays"/>
    <n v="1.1111111111111112E-2"/>
    <n v="50"/>
    <x v="1"/>
    <x v="6"/>
  </r>
  <r>
    <x v="2"/>
    <x v="0"/>
    <s v="USD"/>
    <n v="1414205990"/>
    <n v="1413341990"/>
    <b v="0"/>
    <n v="0"/>
    <b v="0"/>
    <s v="theater/plays"/>
    <n v="0"/>
    <n v="0"/>
    <x v="1"/>
    <x v="6"/>
  </r>
  <r>
    <x v="2"/>
    <x v="0"/>
    <s v="USD"/>
    <n v="1485380482"/>
    <n v="1482788482"/>
    <b v="0"/>
    <n v="0"/>
    <b v="0"/>
    <s v="theater/plays"/>
    <n v="0"/>
    <n v="0"/>
    <x v="1"/>
    <x v="6"/>
  </r>
  <r>
    <x v="2"/>
    <x v="0"/>
    <s v="USD"/>
    <n v="1463343673"/>
    <n v="1460751673"/>
    <b v="0"/>
    <n v="6"/>
    <b v="0"/>
    <s v="theater/plays"/>
    <n v="0.27400000000000002"/>
    <n v="22.832999999999998"/>
    <x v="1"/>
    <x v="6"/>
  </r>
  <r>
    <x v="2"/>
    <x v="0"/>
    <s v="USD"/>
    <n v="1440613920"/>
    <n v="1435953566"/>
    <b v="0"/>
    <n v="6"/>
    <b v="0"/>
    <s v="theater/plays"/>
    <n v="0.1"/>
    <n v="16.667000000000002"/>
    <x v="1"/>
    <x v="6"/>
  </r>
  <r>
    <x v="2"/>
    <x v="2"/>
    <s v="AUD"/>
    <n v="1477550434"/>
    <n v="1474958434"/>
    <b v="0"/>
    <n v="14"/>
    <b v="0"/>
    <s v="theater/plays"/>
    <n v="0.21366666666666667"/>
    <n v="45.786000000000001"/>
    <x v="1"/>
    <x v="6"/>
  </r>
  <r>
    <x v="2"/>
    <x v="14"/>
    <s v="MXN"/>
    <n v="1482711309"/>
    <n v="1479860109"/>
    <b v="0"/>
    <n v="6"/>
    <b v="0"/>
    <s v="theater/plays"/>
    <n v="6.9696969696969702E-2"/>
    <n v="383.33300000000003"/>
    <x v="1"/>
    <x v="6"/>
  </r>
  <r>
    <x v="2"/>
    <x v="0"/>
    <s v="USD"/>
    <n v="1427936400"/>
    <n v="1424221866"/>
    <b v="0"/>
    <n v="33"/>
    <b v="0"/>
    <s v="theater/plays"/>
    <n v="0.70599999999999996"/>
    <n v="106.97"/>
    <x v="1"/>
    <x v="6"/>
  </r>
  <r>
    <x v="2"/>
    <x v="0"/>
    <s v="USD"/>
    <n v="1411596001"/>
    <n v="1409608801"/>
    <b v="0"/>
    <n v="4"/>
    <b v="0"/>
    <s v="theater/plays"/>
    <n v="2.0500000000000001E-2"/>
    <n v="10.25"/>
    <x v="1"/>
    <x v="6"/>
  </r>
  <r>
    <x v="2"/>
    <x v="0"/>
    <s v="USD"/>
    <n v="1488517200"/>
    <n v="1485909937"/>
    <b v="0"/>
    <n v="1"/>
    <b v="0"/>
    <s v="theater/plays"/>
    <n v="1.9666666666666666E-2"/>
    <n v="59"/>
    <x v="1"/>
    <x v="6"/>
  </r>
  <r>
    <x v="2"/>
    <x v="1"/>
    <s v="GBP"/>
    <n v="1448805404"/>
    <n v="1446209804"/>
    <b v="0"/>
    <n v="0"/>
    <b v="0"/>
    <s v="theater/plays"/>
    <n v="0"/>
    <n v="0"/>
    <x v="1"/>
    <x v="6"/>
  </r>
  <r>
    <x v="2"/>
    <x v="1"/>
    <s v="GBP"/>
    <n v="1469113351"/>
    <n v="1463929351"/>
    <b v="0"/>
    <n v="6"/>
    <b v="0"/>
    <s v="theater/plays"/>
    <n v="0.28666666666666668"/>
    <n v="14.333"/>
    <x v="1"/>
    <x v="6"/>
  </r>
  <r>
    <x v="2"/>
    <x v="0"/>
    <s v="USD"/>
    <n v="1424747740"/>
    <n v="1422155740"/>
    <b v="0"/>
    <n v="6"/>
    <b v="0"/>
    <s v="theater/plays"/>
    <n v="3.1333333333333331E-2"/>
    <n v="15.667"/>
    <x v="1"/>
    <x v="6"/>
  </r>
  <r>
    <x v="2"/>
    <x v="17"/>
    <s v="EUR"/>
    <n v="1456617600"/>
    <n v="1454280186"/>
    <b v="0"/>
    <n v="1"/>
    <b v="0"/>
    <s v="theater/plays"/>
    <n v="4.0000000000000002E-4"/>
    <n v="1"/>
    <x v="1"/>
    <x v="6"/>
  </r>
  <r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b v="0"/>
    <n v="182"/>
    <b v="1"/>
    <s v="film &amp; video/television"/>
    <n v="1.3685882352941177"/>
    <n v="63.917999999999999"/>
    <x v="0"/>
    <s v="television"/>
    <x v="0"/>
    <d v="2015-07-23T03:00:00"/>
  </r>
  <r>
    <x v="0"/>
    <s v="US"/>
    <s v="USD"/>
    <n v="1488464683"/>
    <n v="1485872683"/>
    <b v="0"/>
    <n v="79"/>
    <b v="1"/>
    <s v="film &amp; video/television"/>
    <n v="1.4260827250608272"/>
    <n v="185.48099999999999"/>
    <x v="0"/>
    <s v="television"/>
    <x v="1"/>
    <d v="2017-03-02T14:24:43"/>
  </r>
  <r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0"/>
    <s v="US"/>
    <s v="USD"/>
    <n v="1407414107"/>
    <n v="1404822107"/>
    <b v="0"/>
    <n v="150"/>
    <b v="1"/>
    <s v="film &amp; video/television"/>
    <n v="1.0389999999999999"/>
    <n v="69.266999999999996"/>
    <x v="0"/>
    <s v="television"/>
    <x v="3"/>
    <d v="2014-08-07T12:21:47"/>
  </r>
  <r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x v="0"/>
    <s v="US"/>
    <s v="USD"/>
    <n v="1469770500"/>
    <n v="1468362207"/>
    <b v="0"/>
    <n v="47"/>
    <b v="1"/>
    <s v="film &amp; video/television"/>
    <n v="1.0977744436109027"/>
    <n v="93.403999999999996"/>
    <x v="0"/>
    <s v="television"/>
    <x v="5"/>
    <d v="2016-07-29T05:35:00"/>
  </r>
  <r>
    <x v="0"/>
    <s v="US"/>
    <s v="USD"/>
    <n v="1402710250"/>
    <n v="1401846250"/>
    <b v="0"/>
    <n v="58"/>
    <b v="1"/>
    <s v="film &amp; video/television"/>
    <n v="1.064875"/>
    <n v="146.87899999999999"/>
    <x v="0"/>
    <s v="television"/>
    <x v="6"/>
    <d v="2014-06-14T01:44:10"/>
  </r>
  <r>
    <x v="0"/>
    <s v="US"/>
    <s v="USD"/>
    <n v="1467680867"/>
    <n v="1464224867"/>
    <b v="0"/>
    <n v="57"/>
    <b v="1"/>
    <s v="film &amp; video/television"/>
    <n v="1.0122222222222221"/>
    <n v="159.82499999999999"/>
    <x v="0"/>
    <s v="television"/>
    <x v="7"/>
    <d v="2016-07-05T01:07:47"/>
  </r>
  <r>
    <x v="0"/>
    <s v="US"/>
    <s v="USD"/>
    <n v="1460754000"/>
    <n v="1460155212"/>
    <b v="0"/>
    <n v="12"/>
    <b v="1"/>
    <s v="film &amp; video/television"/>
    <n v="1.0004342857142856"/>
    <n v="291.79300000000001"/>
    <x v="0"/>
    <s v="television"/>
    <x v="8"/>
    <d v="2016-04-15T21:00:00"/>
  </r>
  <r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x v="0"/>
    <s v="US"/>
    <s v="USD"/>
    <n v="1403660279"/>
    <n v="1400636279"/>
    <b v="0"/>
    <n v="19"/>
    <b v="1"/>
    <s v="film &amp; video/television"/>
    <n v="1.0049999999999999"/>
    <n v="158.684"/>
    <x v="0"/>
    <s v="television"/>
    <x v="10"/>
    <d v="2014-06-25T01:37:59"/>
  </r>
  <r>
    <x v="0"/>
    <s v="US"/>
    <s v="USD"/>
    <n v="1471834800"/>
    <n v="1469126462"/>
    <b v="0"/>
    <n v="75"/>
    <b v="1"/>
    <s v="film &amp; video/television"/>
    <n v="1.2050000000000001"/>
    <n v="80.332999999999998"/>
    <x v="0"/>
    <s v="television"/>
    <x v="11"/>
    <d v="2016-08-22T03:00:00"/>
  </r>
  <r>
    <x v="0"/>
    <s v="US"/>
    <s v="USD"/>
    <n v="1405479600"/>
    <n v="1401642425"/>
    <b v="0"/>
    <n v="827"/>
    <b v="1"/>
    <s v="film &amp; video/television"/>
    <n v="1.6529333333333334"/>
    <n v="59.960999999999999"/>
    <x v="0"/>
    <s v="television"/>
    <x v="12"/>
    <d v="2014-07-16T03:00:00"/>
  </r>
  <r>
    <x v="0"/>
    <s v="US"/>
    <s v="USD"/>
    <n v="1466713620"/>
    <n v="1463588109"/>
    <b v="0"/>
    <n v="51"/>
    <b v="1"/>
    <s v="film &amp; video/television"/>
    <n v="1.5997142857142856"/>
    <n v="109.78400000000001"/>
    <x v="0"/>
    <s v="television"/>
    <x v="13"/>
    <d v="2016-06-23T20:27:00"/>
  </r>
  <r>
    <x v="0"/>
    <s v="AU"/>
    <s v="AUD"/>
    <n v="1405259940"/>
    <n v="1403051888"/>
    <b v="0"/>
    <n v="41"/>
    <b v="1"/>
    <s v="film &amp; video/television"/>
    <n v="1.0093333333333334"/>
    <n v="147.70699999999999"/>
    <x v="0"/>
    <s v="television"/>
    <x v="14"/>
    <d v="2014-07-13T13:59:00"/>
  </r>
  <r>
    <x v="0"/>
    <s v="ES"/>
    <s v="EUR"/>
    <n v="1443384840"/>
    <n v="1441790658"/>
    <b v="0"/>
    <n v="98"/>
    <b v="1"/>
    <s v="film &amp; video/television"/>
    <n v="1.0660000000000001"/>
    <n v="21.754999999999999"/>
    <x v="0"/>
    <s v="television"/>
    <x v="15"/>
    <d v="2015-09-27T20:14:00"/>
  </r>
  <r>
    <x v="0"/>
    <s v="US"/>
    <s v="USD"/>
    <n v="1402896600"/>
    <n v="1398971211"/>
    <b v="0"/>
    <n v="70"/>
    <b v="1"/>
    <s v="film &amp; video/television"/>
    <n v="1.0024166666666667"/>
    <n v="171.84299999999999"/>
    <x v="0"/>
    <s v="television"/>
    <x v="16"/>
    <d v="2014-06-16T05:30:00"/>
  </r>
  <r>
    <x v="0"/>
    <s v="GB"/>
    <s v="GBP"/>
    <n v="1415126022"/>
    <n v="1412530422"/>
    <b v="0"/>
    <n v="36"/>
    <b v="1"/>
    <s v="film &amp; video/television"/>
    <n v="1.0066666666666666"/>
    <n v="41.944000000000003"/>
    <x v="0"/>
    <s v="television"/>
    <x v="17"/>
    <d v="2014-11-04T18:33:42"/>
  </r>
  <r>
    <x v="0"/>
    <s v="US"/>
    <s v="USD"/>
    <n v="1410958856"/>
    <n v="1408366856"/>
    <b v="0"/>
    <n v="342"/>
    <b v="1"/>
    <s v="film &amp; video/television"/>
    <n v="1.0632110000000001"/>
    <n v="93.263999999999996"/>
    <x v="0"/>
    <s v="television"/>
    <x v="18"/>
    <d v="2014-09-17T13:00:56"/>
  </r>
  <r>
    <x v="0"/>
    <s v="US"/>
    <s v="USD"/>
    <n v="1437420934"/>
    <n v="1434828934"/>
    <b v="0"/>
    <n v="22"/>
    <b v="1"/>
    <s v="film &amp; video/television"/>
    <n v="1.4529411764705882"/>
    <n v="56.136000000000003"/>
    <x v="0"/>
    <s v="television"/>
    <x v="19"/>
    <d v="2015-07-20T19:35:34"/>
  </r>
  <r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0"/>
    <s v="US"/>
    <s v="USD"/>
    <n v="1411743789"/>
    <n v="1409151789"/>
    <b v="0"/>
    <n v="101"/>
    <b v="1"/>
    <s v="film &amp; video/television"/>
    <n v="1.0913513513513513"/>
    <n v="199.90100000000001"/>
    <x v="0"/>
    <s v="television"/>
    <x v="21"/>
    <d v="2014-09-26T15:03:09"/>
  </r>
  <r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0"/>
    <s v="US"/>
    <s v="USD"/>
    <n v="1430407200"/>
    <n v="1428086501"/>
    <b v="0"/>
    <n v="23"/>
    <b v="1"/>
    <s v="film &amp; video/television"/>
    <n v="1.1850000000000001"/>
    <n v="103.04300000000001"/>
    <x v="0"/>
    <s v="television"/>
    <x v="23"/>
    <d v="2015-04-30T15:20:00"/>
  </r>
  <r>
    <x v="0"/>
    <s v="US"/>
    <s v="USD"/>
    <n v="1442345940"/>
    <n v="1439494863"/>
    <b v="0"/>
    <n v="574"/>
    <b v="1"/>
    <s v="film &amp; video/television"/>
    <n v="1.0880768571428572"/>
    <n v="66.346000000000004"/>
    <x v="0"/>
    <s v="television"/>
    <x v="24"/>
    <d v="2015-09-15T19:39:00"/>
  </r>
  <r>
    <x v="0"/>
    <s v="US"/>
    <s v="USD"/>
    <n v="1452299761"/>
    <n v="1447115761"/>
    <b v="0"/>
    <n v="14"/>
    <b v="1"/>
    <s v="film &amp; video/television"/>
    <n v="1.3333333333333333"/>
    <n v="57.143000000000001"/>
    <x v="0"/>
    <s v="television"/>
    <x v="25"/>
    <d v="2016-01-09T00:36:01"/>
  </r>
  <r>
    <x v="0"/>
    <s v="US"/>
    <s v="USD"/>
    <n v="1408278144"/>
    <n v="1404822144"/>
    <b v="0"/>
    <n v="19"/>
    <b v="1"/>
    <s v="film &amp; video/television"/>
    <n v="1.552"/>
    <n v="102.105"/>
    <x v="0"/>
    <s v="television"/>
    <x v="26"/>
    <d v="2014-08-17T12:22:24"/>
  </r>
  <r>
    <x v="0"/>
    <s v="NZ"/>
    <s v="NZD"/>
    <n v="1416113833"/>
    <n v="1413518233"/>
    <b v="0"/>
    <n v="150"/>
    <b v="1"/>
    <s v="film &amp; video/television"/>
    <n v="1.1172500000000001"/>
    <n v="148.96700000000001"/>
    <x v="0"/>
    <s v="television"/>
    <x v="27"/>
    <d v="2014-11-16T04:57:13"/>
  </r>
  <r>
    <x v="0"/>
    <s v="US"/>
    <s v="USD"/>
    <n v="1450307284"/>
    <n v="1447715284"/>
    <b v="0"/>
    <n v="71"/>
    <b v="1"/>
    <s v="film &amp; video/television"/>
    <n v="1.0035000000000001"/>
    <n v="169.60599999999999"/>
    <x v="0"/>
    <s v="television"/>
    <x v="28"/>
    <d v="2015-12-16T23:08:04"/>
  </r>
  <r>
    <x v="0"/>
    <s v="GB"/>
    <s v="GBP"/>
    <n v="1406045368"/>
    <n v="1403453368"/>
    <b v="0"/>
    <n v="117"/>
    <b v="1"/>
    <s v="film &amp; video/television"/>
    <n v="1.2333333333333334"/>
    <n v="31.623999999999999"/>
    <x v="0"/>
    <s v="television"/>
    <x v="29"/>
    <d v="2014-07-22T16:09:28"/>
  </r>
  <r>
    <x v="0"/>
    <s v="US"/>
    <s v="USD"/>
    <n v="1408604515"/>
    <n v="1406012515"/>
    <b v="0"/>
    <n v="53"/>
    <b v="1"/>
    <s v="film &amp; video/television"/>
    <n v="1.0129975"/>
    <n v="76.453000000000003"/>
    <x v="0"/>
    <s v="television"/>
    <x v="30"/>
    <d v="2014-08-21T07:01:55"/>
  </r>
  <r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0"/>
    <s v="US"/>
    <s v="USD"/>
    <n v="1463111940"/>
    <n v="1459523017"/>
    <b v="0"/>
    <n v="89"/>
    <b v="1"/>
    <s v="film &amp; video/television"/>
    <n v="1.0024604569420035"/>
    <n v="320.44900000000001"/>
    <x v="0"/>
    <s v="television"/>
    <x v="32"/>
    <d v="2016-05-13T03:59:00"/>
  </r>
  <r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0"/>
    <s v="US"/>
    <s v="USD"/>
    <n v="1407224601"/>
    <n v="1405928601"/>
    <b v="0"/>
    <n v="68"/>
    <b v="1"/>
    <s v="film &amp; video/television"/>
    <n v="1.3046153846153845"/>
    <n v="49.881999999999998"/>
    <x v="0"/>
    <s v="television"/>
    <x v="34"/>
    <d v="2014-08-05T07:43:21"/>
  </r>
  <r>
    <x v="0"/>
    <s v="US"/>
    <s v="USD"/>
    <n v="1430179200"/>
    <n v="1428130814"/>
    <b v="0"/>
    <n v="28"/>
    <b v="1"/>
    <s v="film &amp; video/television"/>
    <n v="1.665"/>
    <n v="59.463999999999999"/>
    <x v="0"/>
    <s v="television"/>
    <x v="35"/>
    <d v="2015-04-28T00:00:00"/>
  </r>
  <r>
    <x v="0"/>
    <s v="US"/>
    <s v="USD"/>
    <n v="1428128525"/>
    <n v="1425540125"/>
    <b v="0"/>
    <n v="44"/>
    <b v="1"/>
    <s v="film &amp; video/television"/>
    <n v="1.4215"/>
    <n v="193.84100000000001"/>
    <x v="0"/>
    <s v="television"/>
    <x v="36"/>
    <d v="2015-04-04T06:22:05"/>
  </r>
  <r>
    <x v="0"/>
    <s v="US"/>
    <s v="USD"/>
    <n v="1425055079"/>
    <n v="1422463079"/>
    <b v="0"/>
    <n v="253"/>
    <b v="1"/>
    <s v="film &amp; video/television"/>
    <n v="1.8344090909090909"/>
    <n v="159.51400000000001"/>
    <x v="0"/>
    <s v="television"/>
    <x v="37"/>
    <d v="2015-02-27T16:37:59"/>
  </r>
  <r>
    <x v="0"/>
    <s v="US"/>
    <s v="USD"/>
    <n v="1368235344"/>
    <n v="1365643344"/>
    <b v="0"/>
    <n v="66"/>
    <b v="1"/>
    <s v="film &amp; video/television"/>
    <n v="1.1004"/>
    <n v="41.682000000000002"/>
    <x v="0"/>
    <s v="television"/>
    <x v="38"/>
    <d v="2013-05-11T01:22:24"/>
  </r>
  <r>
    <x v="0"/>
    <s v="GB"/>
    <s v="GBP"/>
    <n v="1401058740"/>
    <n v="1398388068"/>
    <b v="0"/>
    <n v="217"/>
    <b v="1"/>
    <s v="film &amp; video/television"/>
    <n v="1.3098000000000001"/>
    <n v="150.899"/>
    <x v="0"/>
    <s v="television"/>
    <x v="39"/>
    <d v="2014-05-25T22:59:00"/>
  </r>
  <r>
    <x v="0"/>
    <s v="US"/>
    <s v="USD"/>
    <n v="1403150400"/>
    <n v="1401426488"/>
    <b v="0"/>
    <n v="16"/>
    <b v="1"/>
    <s v="film &amp; video/television"/>
    <n v="1.0135000000000001"/>
    <n v="126.688"/>
    <x v="0"/>
    <s v="television"/>
    <x v="40"/>
    <d v="2014-06-19T04:00:00"/>
  </r>
  <r>
    <x v="0"/>
    <s v="US"/>
    <s v="USD"/>
    <n v="1412516354"/>
    <n v="1409924354"/>
    <b v="0"/>
    <n v="19"/>
    <b v="1"/>
    <s v="film &amp; video/television"/>
    <n v="1"/>
    <n v="105.26300000000001"/>
    <x v="0"/>
    <s v="television"/>
    <x v="41"/>
    <d v="2014-10-05T13:39:14"/>
  </r>
  <r>
    <x v="0"/>
    <s v="US"/>
    <s v="USD"/>
    <n v="1419780026"/>
    <n v="1417188026"/>
    <b v="0"/>
    <n v="169"/>
    <b v="1"/>
    <s v="film &amp; video/television"/>
    <n v="1.4185714285714286"/>
    <n v="117.515"/>
    <x v="0"/>
    <s v="television"/>
    <x v="42"/>
    <d v="2014-12-28T15:20:26"/>
  </r>
  <r>
    <x v="0"/>
    <s v="US"/>
    <s v="USD"/>
    <n v="1405209600"/>
    <n v="1402599486"/>
    <b v="0"/>
    <n v="263"/>
    <b v="1"/>
    <s v="film &amp; video/television"/>
    <n v="3.0865999999999998"/>
    <n v="117.361"/>
    <x v="0"/>
    <s v="television"/>
    <x v="43"/>
    <d v="2014-07-13T00:00:00"/>
  </r>
  <r>
    <x v="0"/>
    <s v="US"/>
    <s v="USD"/>
    <n v="1412648537"/>
    <n v="1408760537"/>
    <b v="0"/>
    <n v="15"/>
    <b v="1"/>
    <s v="film &amp; video/television"/>
    <n v="1"/>
    <n v="133.333"/>
    <x v="0"/>
    <s v="television"/>
    <x v="44"/>
    <d v="2014-10-07T02:22:17"/>
  </r>
  <r>
    <x v="0"/>
    <s v="US"/>
    <s v="USD"/>
    <n v="1461769107"/>
    <n v="1459177107"/>
    <b v="0"/>
    <n v="61"/>
    <b v="1"/>
    <s v="film &amp; video/television"/>
    <n v="1.2"/>
    <n v="98.361000000000004"/>
    <x v="0"/>
    <s v="television"/>
    <x v="45"/>
    <d v="2016-04-27T14:58:27"/>
  </r>
  <r>
    <x v="0"/>
    <s v="AU"/>
    <s v="AUD"/>
    <n v="1450220974"/>
    <n v="1447628974"/>
    <b v="0"/>
    <n v="45"/>
    <b v="1"/>
    <s v="film &amp; video/television"/>
    <n v="1.0416666666666667"/>
    <n v="194.44399999999999"/>
    <x v="0"/>
    <s v="television"/>
    <x v="46"/>
    <d v="2015-12-15T23:09:34"/>
  </r>
  <r>
    <x v="0"/>
    <s v="US"/>
    <s v="USD"/>
    <n v="1419021607"/>
    <n v="1413834007"/>
    <b v="0"/>
    <n v="70"/>
    <b v="1"/>
    <s v="film &amp; video/television"/>
    <n v="1.0761100000000001"/>
    <n v="76.864999999999995"/>
    <x v="0"/>
    <s v="television"/>
    <x v="47"/>
    <d v="2014-12-19T20:40:07"/>
  </r>
  <r>
    <x v="0"/>
    <s v="GB"/>
    <s v="GBP"/>
    <n v="1425211200"/>
    <n v="1422534260"/>
    <b v="0"/>
    <n v="38"/>
    <b v="1"/>
    <s v="film &amp; video/television"/>
    <n v="1.0794999999999999"/>
    <n v="56.816000000000003"/>
    <x v="0"/>
    <s v="television"/>
    <x v="48"/>
    <d v="2015-03-01T12:00:00"/>
  </r>
  <r>
    <x v="0"/>
    <s v="US"/>
    <s v="USD"/>
    <n v="1445660045"/>
    <n v="1443068045"/>
    <b v="0"/>
    <n v="87"/>
    <b v="1"/>
    <s v="film &amp; video/television"/>
    <n v="1"/>
    <n v="137.93100000000001"/>
    <x v="0"/>
    <s v="television"/>
    <x v="49"/>
    <d v="2015-10-24T04:14:05"/>
  </r>
  <r>
    <x v="0"/>
    <s v="GB"/>
    <s v="GBP"/>
    <n v="1422637200"/>
    <n v="1419271458"/>
    <b v="0"/>
    <n v="22"/>
    <b v="1"/>
    <s v="film &amp; video/television"/>
    <n v="1"/>
    <n v="27.273"/>
    <x v="0"/>
    <s v="television"/>
    <x v="50"/>
    <d v="2015-01-30T17:00:00"/>
  </r>
  <r>
    <x v="0"/>
    <s v="US"/>
    <s v="USD"/>
    <n v="1439245037"/>
    <n v="1436653037"/>
    <b v="0"/>
    <n v="119"/>
    <b v="1"/>
    <s v="film &amp; video/television"/>
    <n v="1.2801818181818181"/>
    <n v="118.336"/>
    <x v="0"/>
    <s v="television"/>
    <x v="51"/>
    <d v="2015-08-10T22:17:17"/>
  </r>
  <r>
    <x v="0"/>
    <s v="US"/>
    <s v="USD"/>
    <n v="1405615846"/>
    <n v="1403023846"/>
    <b v="0"/>
    <n v="52"/>
    <b v="1"/>
    <s v="film &amp; video/television"/>
    <n v="1.1620999999999999"/>
    <n v="223.48099999999999"/>
    <x v="0"/>
    <s v="television"/>
    <x v="52"/>
    <d v="2014-07-17T16:50:46"/>
  </r>
  <r>
    <x v="0"/>
    <s v="US"/>
    <s v="USD"/>
    <n v="1396648800"/>
    <n v="1395407445"/>
    <b v="0"/>
    <n v="117"/>
    <b v="1"/>
    <s v="film &amp; video/television"/>
    <n v="1.0963333333333334"/>
    <n v="28.111000000000001"/>
    <x v="0"/>
    <s v="television"/>
    <x v="53"/>
    <d v="2014-04-04T22:00:00"/>
  </r>
  <r>
    <x v="0"/>
    <s v="US"/>
    <s v="USD"/>
    <n v="1451063221"/>
    <n v="1448471221"/>
    <b v="0"/>
    <n v="52"/>
    <b v="1"/>
    <s v="film &amp; video/television"/>
    <n v="1.01"/>
    <n v="194.23099999999999"/>
    <x v="0"/>
    <s v="television"/>
    <x v="54"/>
    <d v="2015-12-25T17:07:01"/>
  </r>
  <r>
    <x v="0"/>
    <s v="US"/>
    <s v="USD"/>
    <n v="1464390916"/>
    <n v="1462576516"/>
    <b v="0"/>
    <n v="86"/>
    <b v="1"/>
    <s v="film &amp; video/television"/>
    <n v="1.2895348837209302"/>
    <n v="128.953"/>
    <x v="0"/>
    <s v="television"/>
    <x v="55"/>
    <d v="2016-05-27T23:15:16"/>
  </r>
  <r>
    <x v="0"/>
    <s v="GB"/>
    <s v="GBP"/>
    <n v="1433779200"/>
    <n v="1432559424"/>
    <b v="0"/>
    <n v="174"/>
    <b v="1"/>
    <s v="film &amp; video/television"/>
    <n v="1.0726249999999999"/>
    <n v="49.316000000000003"/>
    <x v="0"/>
    <s v="television"/>
    <x v="56"/>
    <d v="2015-06-08T16:00:00"/>
  </r>
  <r>
    <x v="0"/>
    <s v="US"/>
    <s v="USD"/>
    <n v="1429991962"/>
    <n v="1427399962"/>
    <b v="0"/>
    <n v="69"/>
    <b v="1"/>
    <s v="film &amp; video/television"/>
    <n v="1.0189999999999999"/>
    <n v="221.52199999999999"/>
    <x v="0"/>
    <s v="television"/>
    <x v="57"/>
    <d v="2015-04-25T19:59:22"/>
  </r>
  <r>
    <x v="0"/>
    <s v="US"/>
    <s v="USD"/>
    <n v="1416423172"/>
    <n v="1413827572"/>
    <b v="0"/>
    <n v="75"/>
    <b v="1"/>
    <s v="film &amp; video/television"/>
    <n v="1.0290999999999999"/>
    <n v="137.21299999999999"/>
    <x v="0"/>
    <s v="television"/>
    <x v="58"/>
    <d v="2014-11-19T18:52:52"/>
  </r>
  <r>
    <x v="0"/>
    <s v="US"/>
    <s v="USD"/>
    <n v="1442264400"/>
    <n v="1439530776"/>
    <b v="0"/>
    <n v="33"/>
    <b v="1"/>
    <s v="film &amp; video/television"/>
    <n v="1.0012570000000001"/>
    <n v="606.822"/>
    <x v="0"/>
    <s v="television"/>
    <x v="59"/>
    <d v="2015-09-14T21:00:00"/>
  </r>
  <r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x v="0"/>
    <s v="US"/>
    <s v="USD"/>
    <n v="1370547157"/>
    <n v="1368646357"/>
    <b v="0"/>
    <n v="23"/>
    <b v="1"/>
    <s v="film &amp; video/shorts"/>
    <n v="1.4830000000000001"/>
    <n v="322.39100000000002"/>
    <x v="0"/>
    <s v="shorts"/>
    <x v="61"/>
    <d v="2013-06-06T19:32:37"/>
  </r>
  <r>
    <x v="0"/>
    <s v="US"/>
    <s v="USD"/>
    <n v="1362337878"/>
    <n v="1360177878"/>
    <b v="0"/>
    <n v="48"/>
    <b v="1"/>
    <s v="film &amp; video/shorts"/>
    <n v="1.5473333333333332"/>
    <n v="96.707999999999998"/>
    <x v="0"/>
    <s v="shorts"/>
    <x v="62"/>
    <d v="2013-03-03T19:11:18"/>
  </r>
  <r>
    <x v="0"/>
    <s v="US"/>
    <s v="USD"/>
    <n v="1388206740"/>
    <n v="1386194013"/>
    <b v="0"/>
    <n v="64"/>
    <b v="1"/>
    <s v="film &amp; video/shorts"/>
    <n v="1.1351849999999999"/>
    <n v="35.475000000000001"/>
    <x v="0"/>
    <s v="shorts"/>
    <x v="63"/>
    <d v="2013-12-28T04:59:00"/>
  </r>
  <r>
    <x v="0"/>
    <s v="US"/>
    <s v="USD"/>
    <n v="1373243181"/>
    <n v="1370651181"/>
    <b v="0"/>
    <n v="24"/>
    <b v="1"/>
    <s v="film &amp; video/shorts"/>
    <n v="1.7333333333333334"/>
    <n v="86.667000000000002"/>
    <x v="0"/>
    <s v="shorts"/>
    <x v="64"/>
    <d v="2013-07-08T00:26:21"/>
  </r>
  <r>
    <x v="0"/>
    <s v="CA"/>
    <s v="CAD"/>
    <n v="1407736740"/>
    <n v="1405453354"/>
    <b v="0"/>
    <n v="57"/>
    <b v="1"/>
    <s v="film &amp; video/shorts"/>
    <n v="1.0752857142857142"/>
    <n v="132.053"/>
    <x v="0"/>
    <s v="shorts"/>
    <x v="65"/>
    <d v="2014-08-11T05:59:00"/>
  </r>
  <r>
    <x v="0"/>
    <s v="US"/>
    <s v="USD"/>
    <n v="1468873420"/>
    <n v="1466281420"/>
    <b v="0"/>
    <n v="26"/>
    <b v="1"/>
    <s v="film &amp; video/shorts"/>
    <n v="1.1859999999999999"/>
    <n v="91.230999999999995"/>
    <x v="0"/>
    <s v="shorts"/>
    <x v="66"/>
    <d v="2016-07-18T20:23:40"/>
  </r>
  <r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x v="0"/>
    <s v="GB"/>
    <s v="GBP"/>
    <n v="1393162791"/>
    <n v="1390570791"/>
    <b v="0"/>
    <n v="36"/>
    <b v="1"/>
    <s v="film &amp; video/shorts"/>
    <n v="1.2716666666666667"/>
    <n v="21.193999999999999"/>
    <x v="0"/>
    <s v="shorts"/>
    <x v="68"/>
    <d v="2014-02-23T13:39:51"/>
  </r>
  <r>
    <x v="0"/>
    <s v="US"/>
    <s v="USD"/>
    <n v="1317538740"/>
    <n v="1314765025"/>
    <b v="0"/>
    <n v="178"/>
    <b v="1"/>
    <s v="film &amp; video/shorts"/>
    <n v="1.109423"/>
    <n v="62.326999999999998"/>
    <x v="0"/>
    <s v="shorts"/>
    <x v="69"/>
    <d v="2011-10-02T06:59:00"/>
  </r>
  <r>
    <x v="0"/>
    <s v="US"/>
    <s v="USD"/>
    <n v="1315171845"/>
    <n v="1309987845"/>
    <b v="0"/>
    <n v="17"/>
    <b v="1"/>
    <s v="film &amp; video/shorts"/>
    <n v="1.272"/>
    <n v="37.411999999999999"/>
    <x v="0"/>
    <s v="shorts"/>
    <x v="70"/>
    <d v="2011-09-04T21:30:45"/>
  </r>
  <r>
    <x v="0"/>
    <s v="US"/>
    <s v="USD"/>
    <n v="1338186657"/>
    <n v="1333002657"/>
    <b v="0"/>
    <n v="32"/>
    <b v="1"/>
    <s v="film &amp; video/shorts"/>
    <n v="1.2394444444444443"/>
    <n v="69.718999999999994"/>
    <x v="0"/>
    <s v="shorts"/>
    <x v="71"/>
    <d v="2012-05-28T06:30:57"/>
  </r>
  <r>
    <x v="0"/>
    <s v="US"/>
    <s v="USD"/>
    <n v="1352937600"/>
    <n v="1351210481"/>
    <b v="0"/>
    <n v="41"/>
    <b v="1"/>
    <s v="film &amp; video/shorts"/>
    <n v="1.084090909090909"/>
    <n v="58.170999999999999"/>
    <x v="0"/>
    <s v="shorts"/>
    <x v="72"/>
    <d v="2012-11-15T00:00:00"/>
  </r>
  <r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0"/>
    <s v="FR"/>
    <s v="EUR"/>
    <n v="1453376495"/>
    <n v="1450784495"/>
    <b v="0"/>
    <n v="29"/>
    <b v="1"/>
    <s v="film &amp; video/shorts"/>
    <n v="1.1293199999999999"/>
    <n v="19.471"/>
    <x v="0"/>
    <s v="shorts"/>
    <x v="74"/>
    <d v="2016-01-21T11:41:35"/>
  </r>
  <r>
    <x v="0"/>
    <s v="US"/>
    <s v="USD"/>
    <n v="1366693272"/>
    <n v="1364101272"/>
    <b v="0"/>
    <n v="47"/>
    <b v="1"/>
    <s v="film &amp; video/shorts"/>
    <n v="1.1542857142857144"/>
    <n v="85.956999999999994"/>
    <x v="0"/>
    <s v="shorts"/>
    <x v="75"/>
    <d v="2013-04-23T05:01:12"/>
  </r>
  <r>
    <x v="0"/>
    <s v="US"/>
    <s v="USD"/>
    <n v="1325007358"/>
    <n v="1319819758"/>
    <b v="0"/>
    <n v="15"/>
    <b v="1"/>
    <s v="film &amp; video/shorts"/>
    <n v="1.5333333333333334"/>
    <n v="30.667000000000002"/>
    <x v="0"/>
    <s v="shorts"/>
    <x v="76"/>
    <d v="2011-12-27T17:35:58"/>
  </r>
  <r>
    <x v="0"/>
    <s v="US"/>
    <s v="USD"/>
    <n v="1337569140"/>
    <n v="1332991717"/>
    <b v="0"/>
    <n v="26"/>
    <b v="1"/>
    <s v="film &amp; video/shorts"/>
    <n v="3.9249999999999998"/>
    <n v="60.384999999999998"/>
    <x v="0"/>
    <s v="shorts"/>
    <x v="77"/>
    <d v="2012-05-21T02:59:00"/>
  </r>
  <r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x v="0"/>
    <s v="GB"/>
    <s v="GBP"/>
    <n v="1398451093"/>
    <n v="1395859093"/>
    <b v="0"/>
    <n v="41"/>
    <b v="1"/>
    <s v="film &amp; video/shorts"/>
    <n v="1.27"/>
    <n v="40.268000000000001"/>
    <x v="0"/>
    <s v="shorts"/>
    <x v="79"/>
    <d v="2014-04-25T18:38:13"/>
  </r>
  <r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x v="0"/>
    <s v="US"/>
    <s v="USD"/>
    <n v="1342234920"/>
    <n v="1341892127"/>
    <b v="0"/>
    <n v="28"/>
    <b v="1"/>
    <s v="film &amp; video/shorts"/>
    <n v="1.98"/>
    <n v="53.036000000000001"/>
    <x v="0"/>
    <s v="shorts"/>
    <x v="81"/>
    <d v="2012-07-14T03:02:00"/>
  </r>
  <r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x v="0"/>
    <s v="GB"/>
    <s v="GBP"/>
    <n v="1424604600"/>
    <n v="1423320389"/>
    <b v="0"/>
    <n v="13"/>
    <b v="1"/>
    <s v="film &amp; video/shorts"/>
    <n v="1.0249999999999999"/>
    <n v="15.769"/>
    <x v="0"/>
    <s v="shorts"/>
    <x v="83"/>
    <d v="2015-02-22T11:30:00"/>
  </r>
  <r>
    <x v="0"/>
    <s v="US"/>
    <s v="USD"/>
    <n v="1305483086"/>
    <n v="1302891086"/>
    <b v="0"/>
    <n v="7"/>
    <b v="1"/>
    <s v="film &amp; video/shorts"/>
    <n v="1"/>
    <n v="71.429000000000002"/>
    <x v="0"/>
    <s v="shorts"/>
    <x v="84"/>
    <d v="2011-05-15T18:11:26"/>
  </r>
  <r>
    <x v="0"/>
    <s v="US"/>
    <s v="USD"/>
    <n v="1316746837"/>
    <n v="1314154837"/>
    <b v="0"/>
    <n v="21"/>
    <b v="1"/>
    <s v="film &amp; video/shorts"/>
    <n v="1.2549999999999999"/>
    <n v="71.713999999999999"/>
    <x v="0"/>
    <s v="shorts"/>
    <x v="85"/>
    <d v="2011-09-23T03:00:37"/>
  </r>
  <r>
    <x v="0"/>
    <s v="FR"/>
    <s v="EUR"/>
    <n v="1451226045"/>
    <n v="1444828845"/>
    <b v="0"/>
    <n v="17"/>
    <b v="1"/>
    <s v="film &amp; video/shorts"/>
    <n v="1.0646666666666667"/>
    <n v="375.76499999999999"/>
    <x v="0"/>
    <s v="shorts"/>
    <x v="86"/>
    <d v="2015-12-27T14:20:45"/>
  </r>
  <r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0"/>
    <s v="US"/>
    <s v="USD"/>
    <n v="1370196192"/>
    <n v="1368036192"/>
    <b v="0"/>
    <n v="56"/>
    <b v="1"/>
    <s v="film &amp; video/shorts"/>
    <n v="1.1506666666666667"/>
    <n v="123.286"/>
    <x v="0"/>
    <s v="shorts"/>
    <x v="89"/>
    <d v="2013-06-02T18:03:12"/>
  </r>
  <r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x v="0"/>
    <s v="US"/>
    <s v="USD"/>
    <n v="1305625164"/>
    <n v="1300354764"/>
    <b v="0"/>
    <n v="46"/>
    <b v="1"/>
    <s v="film &amp; video/shorts"/>
    <n v="1.2"/>
    <n v="78.260999999999996"/>
    <x v="0"/>
    <s v="shorts"/>
    <x v="91"/>
    <d v="2011-05-17T09:39:24"/>
  </r>
  <r>
    <x v="0"/>
    <s v="CA"/>
    <s v="CAD"/>
    <n v="1485936000"/>
    <n v="1481949983"/>
    <b v="0"/>
    <n v="43"/>
    <b v="1"/>
    <s v="film &amp; video/shorts"/>
    <n v="1.052"/>
    <n v="122.32599999999999"/>
    <x v="0"/>
    <s v="shorts"/>
    <x v="92"/>
    <d v="2017-02-01T08:00:00"/>
  </r>
  <r>
    <x v="0"/>
    <s v="US"/>
    <s v="USD"/>
    <n v="1341349200"/>
    <n v="1338928537"/>
    <b v="0"/>
    <n v="15"/>
    <b v="1"/>
    <s v="film &amp; video/shorts"/>
    <n v="1.1060000000000001"/>
    <n v="73.733000000000004"/>
    <x v="0"/>
    <s v="shorts"/>
    <x v="93"/>
    <d v="2012-07-03T21:00:00"/>
  </r>
  <r>
    <x v="0"/>
    <s v="GB"/>
    <s v="GBP"/>
    <n v="1396890822"/>
    <n v="1395162822"/>
    <b v="0"/>
    <n v="12"/>
    <b v="1"/>
    <s v="film &amp; video/shorts"/>
    <n v="1.04"/>
    <n v="21.667000000000002"/>
    <x v="0"/>
    <s v="shorts"/>
    <x v="94"/>
    <d v="2014-04-07T17:13:42"/>
  </r>
  <r>
    <x v="0"/>
    <s v="US"/>
    <s v="USD"/>
    <n v="1330214841"/>
    <n v="1327622841"/>
    <b v="0"/>
    <n v="21"/>
    <b v="1"/>
    <s v="film &amp; video/shorts"/>
    <n v="1.3142857142857143"/>
    <n v="21.905000000000001"/>
    <x v="0"/>
    <s v="shorts"/>
    <x v="95"/>
    <d v="2012-02-26T00:07:21"/>
  </r>
  <r>
    <x v="0"/>
    <s v="US"/>
    <s v="USD"/>
    <n v="1280631600"/>
    <n v="1274889241"/>
    <b v="0"/>
    <n v="34"/>
    <b v="1"/>
    <s v="film &amp; video/shorts"/>
    <n v="1.1466666666666667"/>
    <n v="50.588000000000001"/>
    <x v="0"/>
    <s v="shorts"/>
    <x v="96"/>
    <d v="2010-08-01T03:00:00"/>
  </r>
  <r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x v="0"/>
    <s v="US"/>
    <s v="USD"/>
    <n v="1354923000"/>
    <n v="1351796674"/>
    <b v="0"/>
    <n v="60"/>
    <b v="1"/>
    <s v="film &amp; video/shorts"/>
    <n v="1.0625"/>
    <n v="56.667000000000002"/>
    <x v="0"/>
    <s v="shorts"/>
    <x v="98"/>
    <d v="2012-12-07T23:30:00"/>
  </r>
  <r>
    <x v="0"/>
    <s v="US"/>
    <s v="USD"/>
    <n v="1390426799"/>
    <n v="1387834799"/>
    <b v="0"/>
    <n v="39"/>
    <b v="1"/>
    <s v="film &amp; video/shorts"/>
    <n v="1.0601933333333333"/>
    <n v="40.777000000000001"/>
    <x v="0"/>
    <s v="shorts"/>
    <x v="99"/>
    <d v="2014-01-22T21:39:59"/>
  </r>
  <r>
    <x v="0"/>
    <s v="US"/>
    <s v="USD"/>
    <n v="1352055886"/>
    <n v="1350324286"/>
    <b v="0"/>
    <n v="26"/>
    <b v="1"/>
    <s v="film &amp; video/shorts"/>
    <n v="1"/>
    <n v="192.30799999999999"/>
    <x v="0"/>
    <s v="shorts"/>
    <x v="100"/>
    <d v="2012-11-04T19:04:46"/>
  </r>
  <r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0"/>
    <s v="US"/>
    <s v="USD"/>
    <n v="1293073733"/>
    <n v="1290481733"/>
    <b v="0"/>
    <n v="65"/>
    <b v="1"/>
    <s v="film &amp; video/shorts"/>
    <n v="1.2775000000000001"/>
    <n v="117.923"/>
    <x v="0"/>
    <s v="shorts"/>
    <x v="102"/>
    <d v="2010-12-23T03:08:53"/>
  </r>
  <r>
    <x v="0"/>
    <s v="GB"/>
    <s v="GBP"/>
    <n v="1394220030"/>
    <n v="1392232830"/>
    <b v="0"/>
    <n v="49"/>
    <b v="1"/>
    <s v="film &amp; video/shorts"/>
    <n v="1.0515384615384615"/>
    <n v="27.898"/>
    <x v="0"/>
    <s v="shorts"/>
    <x v="103"/>
    <d v="2014-03-07T19:20:30"/>
  </r>
  <r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0"/>
    <s v="US"/>
    <s v="USD"/>
    <n v="1463184000"/>
    <n v="1461605020"/>
    <b v="0"/>
    <n v="60"/>
    <b v="1"/>
    <s v="film &amp; video/shorts"/>
    <n v="1.074090909090909"/>
    <n v="39.383000000000003"/>
    <x v="0"/>
    <s v="shorts"/>
    <x v="105"/>
    <d v="2016-05-14T00:00:00"/>
  </r>
  <r>
    <x v="0"/>
    <s v="US"/>
    <s v="USD"/>
    <n v="1333391901"/>
    <n v="1332182301"/>
    <b v="0"/>
    <n v="27"/>
    <b v="1"/>
    <s v="film &amp; video/shorts"/>
    <n v="1.0049999999999999"/>
    <n v="186.11099999999999"/>
    <x v="0"/>
    <s v="shorts"/>
    <x v="106"/>
    <d v="2012-04-02T18:38:21"/>
  </r>
  <r>
    <x v="0"/>
    <s v="US"/>
    <s v="USD"/>
    <n v="1303688087"/>
    <n v="1301787287"/>
    <b v="0"/>
    <n v="69"/>
    <b v="1"/>
    <s v="film &amp; video/shorts"/>
    <n v="1.0246666666666666"/>
    <n v="111.377"/>
    <x v="0"/>
    <s v="shorts"/>
    <x v="107"/>
    <d v="2011-04-24T23:34:47"/>
  </r>
  <r>
    <x v="0"/>
    <s v="US"/>
    <s v="USD"/>
    <n v="1370011370"/>
    <n v="1364827370"/>
    <b v="0"/>
    <n v="47"/>
    <b v="1"/>
    <s v="film &amp; video/shorts"/>
    <n v="2.4666666666666668"/>
    <n v="78.722999999999999"/>
    <x v="0"/>
    <s v="shorts"/>
    <x v="108"/>
    <d v="2013-05-31T14:42:50"/>
  </r>
  <r>
    <x v="0"/>
    <s v="US"/>
    <s v="USD"/>
    <n v="1298680630"/>
    <n v="1296088630"/>
    <b v="0"/>
    <n v="47"/>
    <b v="1"/>
    <s v="film &amp; video/shorts"/>
    <n v="2.1949999999999998"/>
    <n v="46.701999999999998"/>
    <x v="0"/>
    <s v="shorts"/>
    <x v="109"/>
    <d v="2011-02-26T00:37:10"/>
  </r>
  <r>
    <x v="0"/>
    <s v="US"/>
    <s v="USD"/>
    <n v="1384408740"/>
    <n v="1381445253"/>
    <b v="0"/>
    <n v="26"/>
    <b v="1"/>
    <s v="film &amp; video/shorts"/>
    <n v="1.3076923076923077"/>
    <n v="65.385000000000005"/>
    <x v="0"/>
    <s v="shorts"/>
    <x v="110"/>
    <d v="2013-11-14T05:59:00"/>
  </r>
  <r>
    <x v="0"/>
    <s v="AU"/>
    <s v="AUD"/>
    <n v="1433059187"/>
    <n v="1430467187"/>
    <b v="0"/>
    <n v="53"/>
    <b v="1"/>
    <s v="film &amp; video/shorts"/>
    <n v="1.5457142857142858"/>
    <n v="102.075"/>
    <x v="0"/>
    <s v="shorts"/>
    <x v="111"/>
    <d v="2015-05-31T07:59:47"/>
  </r>
  <r>
    <x v="0"/>
    <s v="US"/>
    <s v="USD"/>
    <n v="1397354400"/>
    <n v="1395277318"/>
    <b v="0"/>
    <n v="81"/>
    <b v="1"/>
    <s v="film &amp; video/shorts"/>
    <n v="1.04"/>
    <n v="64.197999999999993"/>
    <x v="0"/>
    <s v="shorts"/>
    <x v="112"/>
    <d v="2014-04-13T02:00:00"/>
  </r>
  <r>
    <x v="0"/>
    <s v="US"/>
    <s v="USD"/>
    <n v="1312642800"/>
    <n v="1311963128"/>
    <b v="0"/>
    <n v="78"/>
    <b v="1"/>
    <s v="film &amp; video/shorts"/>
    <n v="1.41"/>
    <n v="90.385000000000005"/>
    <x v="0"/>
    <s v="shorts"/>
    <x v="113"/>
    <d v="2011-08-06T15:00:00"/>
  </r>
  <r>
    <x v="0"/>
    <s v="US"/>
    <s v="USD"/>
    <n v="1326436488"/>
    <n v="1321252488"/>
    <b v="0"/>
    <n v="35"/>
    <b v="1"/>
    <s v="film &amp; video/shorts"/>
    <n v="1.0333333333333334"/>
    <n v="88.570999999999998"/>
    <x v="0"/>
    <s v="shorts"/>
    <x v="114"/>
    <d v="2012-01-13T06:34:48"/>
  </r>
  <r>
    <x v="0"/>
    <s v="US"/>
    <s v="USD"/>
    <n v="1328377444"/>
    <n v="1326217444"/>
    <b v="0"/>
    <n v="22"/>
    <b v="1"/>
    <s v="film &amp; video/shorts"/>
    <n v="1.4044444444444444"/>
    <n v="28.727"/>
    <x v="0"/>
    <s v="shorts"/>
    <x v="115"/>
    <d v="2012-02-04T17:44:04"/>
  </r>
  <r>
    <x v="0"/>
    <s v="US"/>
    <s v="USD"/>
    <n v="1302260155"/>
    <n v="1298289355"/>
    <b v="0"/>
    <n v="57"/>
    <b v="1"/>
    <s v="film &amp; video/shorts"/>
    <n v="1.1365714285714286"/>
    <n v="69.789000000000001"/>
    <x v="0"/>
    <s v="shorts"/>
    <x v="116"/>
    <d v="2011-04-08T10:55:55"/>
  </r>
  <r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x v="0"/>
    <s v="US"/>
    <s v="USD"/>
    <n v="1311902236"/>
    <n v="1309310236"/>
    <b v="0"/>
    <n v="39"/>
    <b v="1"/>
    <s v="film &amp; video/shorts"/>
    <n v="1.1303159999999999"/>
    <n v="144.91200000000001"/>
    <x v="0"/>
    <s v="shorts"/>
    <x v="118"/>
    <d v="2011-07-29T01:17:16"/>
  </r>
  <r>
    <x v="0"/>
    <s v="US"/>
    <s v="USD"/>
    <n v="1313276400"/>
    <n v="1310693986"/>
    <b v="0"/>
    <n v="37"/>
    <b v="1"/>
    <s v="film &amp; video/shorts"/>
    <n v="1.0455692307692308"/>
    <n v="91.840999999999994"/>
    <x v="0"/>
    <s v="shorts"/>
    <x v="119"/>
    <d v="2011-08-13T23:00:00"/>
  </r>
  <r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x v="1"/>
    <s v="US"/>
    <s v="USD"/>
    <n v="1414533600"/>
    <n v="1411411564"/>
    <b v="0"/>
    <n v="6"/>
    <b v="0"/>
    <s v="film &amp; video/science fiction"/>
    <n v="2.7454545454545453E-3"/>
    <n v="25.167000000000002"/>
    <x v="0"/>
    <s v="science fiction"/>
    <x v="123"/>
    <d v="2014-10-28T22:00:00"/>
  </r>
  <r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x v="1"/>
    <s v="CA"/>
    <s v="CAD"/>
    <n v="1486165880"/>
    <n v="1480981880"/>
    <b v="0"/>
    <n v="6"/>
    <b v="0"/>
    <s v="film &amp; video/science fiction"/>
    <n v="0.14000000000000001"/>
    <n v="11.667"/>
    <x v="0"/>
    <s v="science fiction"/>
    <x v="125"/>
    <d v="2017-02-03T23:51:20"/>
  </r>
  <r>
    <x v="1"/>
    <s v="US"/>
    <s v="USD"/>
    <n v="1433988000"/>
    <n v="1431353337"/>
    <b v="0"/>
    <n v="13"/>
    <b v="0"/>
    <s v="film &amp; video/science fiction"/>
    <n v="5.5480000000000002E-2"/>
    <n v="106.69199999999999"/>
    <x v="0"/>
    <s v="science fiction"/>
    <x v="126"/>
    <d v="2015-06-11T02:00:00"/>
  </r>
  <r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x v="1"/>
    <s v="US"/>
    <s v="USD"/>
    <n v="1476941293"/>
    <n v="1473917293"/>
    <b v="0"/>
    <n v="6"/>
    <b v="0"/>
    <s v="film &amp; video/science fiction"/>
    <n v="1.8669999999999999E-2"/>
    <n v="311.16699999999997"/>
    <x v="0"/>
    <s v="science fiction"/>
    <x v="128"/>
    <d v="2016-10-20T05:28:13"/>
  </r>
  <r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x v="1"/>
    <s v="US"/>
    <s v="USD"/>
    <n v="1415392207"/>
    <n v="1411500607"/>
    <b v="0"/>
    <n v="81"/>
    <b v="0"/>
    <s v="film &amp; video/science fiction"/>
    <n v="9.5687499999999995E-2"/>
    <n v="94.506"/>
    <x v="0"/>
    <s v="science fiction"/>
    <x v="132"/>
    <d v="2014-11-07T20:30:07"/>
  </r>
  <r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x v="1"/>
    <s v="US"/>
    <s v="USD"/>
    <n v="1438405140"/>
    <n v="1435731041"/>
    <b v="0"/>
    <n v="58"/>
    <b v="0"/>
    <s v="film &amp; video/science fiction"/>
    <n v="3.1413333333333335E-2"/>
    <n v="81.241"/>
    <x v="0"/>
    <s v="science fiction"/>
    <x v="138"/>
    <d v="2015-08-01T04:59:00"/>
  </r>
  <r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x v="1"/>
    <s v="US"/>
    <s v="USD"/>
    <n v="1433043623"/>
    <n v="1429155623"/>
    <b v="0"/>
    <n v="28"/>
    <b v="0"/>
    <s v="film &amp; video/science fiction"/>
    <n v="0.10775"/>
    <n v="46.179000000000002"/>
    <x v="0"/>
    <s v="science fiction"/>
    <x v="141"/>
    <d v="2015-05-31T03:40:23"/>
  </r>
  <r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x v="1"/>
    <s v="CA"/>
    <s v="CAD"/>
    <n v="1428945472"/>
    <n v="1423765072"/>
    <b v="0"/>
    <n v="37"/>
    <b v="0"/>
    <s v="film &amp; video/science fiction"/>
    <n v="0.27600000000000002"/>
    <n v="55.945999999999998"/>
    <x v="0"/>
    <s v="science fiction"/>
    <x v="144"/>
    <d v="2015-04-13T17:17:52"/>
  </r>
  <r>
    <x v="1"/>
    <s v="US"/>
    <s v="USD"/>
    <n v="1439298052"/>
    <n v="1436965252"/>
    <b v="0"/>
    <n v="9"/>
    <b v="0"/>
    <s v="film &amp; video/science fiction"/>
    <n v="7.5111111111111115E-2"/>
    <n v="37.555999999999997"/>
    <x v="0"/>
    <s v="science fiction"/>
    <x v="145"/>
    <d v="2015-08-11T13:00:52"/>
  </r>
  <r>
    <x v="1"/>
    <s v="US"/>
    <s v="USD"/>
    <n v="1484698998"/>
    <n v="1479514998"/>
    <b v="0"/>
    <n v="3"/>
    <b v="0"/>
    <s v="film &amp; video/science fiction"/>
    <n v="5.7499999999999999E-3"/>
    <n v="38.332999999999998"/>
    <x v="0"/>
    <s v="science fiction"/>
    <x v="146"/>
    <d v="2017-01-18T00:23:18"/>
  </r>
  <r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"/>
    <s v="US"/>
    <s v="USD"/>
    <n v="1419494400"/>
    <n v="1416888470"/>
    <b v="0"/>
    <n v="6"/>
    <b v="0"/>
    <s v="film &amp; video/science fiction"/>
    <n v="9.1999999999999998E-3"/>
    <n v="15.333"/>
    <x v="0"/>
    <s v="science fiction"/>
    <x v="149"/>
    <d v="2014-12-25T08:00:00"/>
  </r>
  <r>
    <x v="1"/>
    <s v="US"/>
    <s v="USD"/>
    <n v="1432612382"/>
    <n v="1427428382"/>
    <b v="0"/>
    <n v="67"/>
    <b v="0"/>
    <s v="film &amp; video/science fiction"/>
    <n v="0.23163076923076922"/>
    <n v="449.43299999999999"/>
    <x v="0"/>
    <s v="science fiction"/>
    <x v="150"/>
    <d v="2015-05-26T03:53:02"/>
  </r>
  <r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x v="1"/>
    <s v="US"/>
    <s v="USD"/>
    <n v="1433336895"/>
    <n v="1429621695"/>
    <b v="0"/>
    <n v="3"/>
    <b v="0"/>
    <s v="film &amp; video/science fiction"/>
    <n v="2.6666666666666668E-2"/>
    <n v="13.333"/>
    <x v="0"/>
    <s v="science fiction"/>
    <x v="154"/>
    <d v="2015-06-03T13:08:15"/>
  </r>
  <r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x v="2"/>
    <s v="US"/>
    <s v="USD"/>
    <n v="1411150701"/>
    <n v="1405966701"/>
    <b v="0"/>
    <n v="7"/>
    <b v="0"/>
    <s v="film &amp; video/drama"/>
    <n v="5.3333333333333332E-3"/>
    <n v="91.429000000000002"/>
    <x v="0"/>
    <s v="drama"/>
    <x v="164"/>
    <d v="2014-09-19T18:18:21"/>
  </r>
  <r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x v="2"/>
    <s v="US"/>
    <s v="USD"/>
    <n v="1426791770"/>
    <n v="1424203370"/>
    <b v="0"/>
    <n v="3"/>
    <b v="0"/>
    <s v="film &amp; video/drama"/>
    <n v="4.0625000000000001E-2"/>
    <n v="108.333"/>
    <x v="0"/>
    <s v="drama"/>
    <x v="168"/>
    <d v="2015-03-19T19:02:50"/>
  </r>
  <r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x v="2"/>
    <s v="GB"/>
    <s v="GBP"/>
    <n v="1409337611"/>
    <n v="1407177611"/>
    <b v="0"/>
    <n v="26"/>
    <b v="0"/>
    <s v="film &amp; video/drama"/>
    <n v="6.4850000000000005E-2"/>
    <n v="49.884999999999998"/>
    <x v="0"/>
    <s v="drama"/>
    <x v="175"/>
    <d v="2014-08-29T18:40:11"/>
  </r>
  <r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x v="2"/>
    <s v="US"/>
    <s v="USD"/>
    <n v="1427155726"/>
    <n v="1425690526"/>
    <b v="0"/>
    <n v="7"/>
    <b v="0"/>
    <s v="film &amp; video/drama"/>
    <n v="0.4"/>
    <n v="25.713999999999999"/>
    <x v="0"/>
    <s v="drama"/>
    <x v="177"/>
    <d v="2015-03-24T00:08:46"/>
  </r>
  <r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2"/>
    <s v="GB"/>
    <s v="GBP"/>
    <n v="1428951600"/>
    <n v="1425512843"/>
    <b v="0"/>
    <n v="13"/>
    <b v="0"/>
    <s v="film &amp; video/drama"/>
    <n v="0.33416666666666667"/>
    <n v="30.846"/>
    <x v="0"/>
    <s v="drama"/>
    <x v="180"/>
    <d v="2015-04-13T19:00:00"/>
  </r>
  <r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2"/>
    <s v="AU"/>
    <s v="AUD"/>
    <n v="1443782138"/>
    <n v="1440326138"/>
    <b v="0"/>
    <n v="3"/>
    <b v="0"/>
    <s v="film &amp; video/drama"/>
    <n v="0.05"/>
    <n v="83.332999999999998"/>
    <x v="0"/>
    <s v="drama"/>
    <x v="191"/>
    <d v="2015-10-02T10:35:38"/>
  </r>
  <r>
    <x v="2"/>
    <s v="US"/>
    <s v="USD"/>
    <n v="1413572432"/>
    <n v="1410980432"/>
    <b v="0"/>
    <n v="3"/>
    <b v="0"/>
    <s v="film &amp; video/drama"/>
    <n v="1.7E-5"/>
    <n v="5.6669999999999998"/>
    <x v="0"/>
    <s v="drama"/>
    <x v="192"/>
    <d v="2014-10-17T19:00:32"/>
  </r>
  <r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x v="2"/>
    <s v="GB"/>
    <s v="GBP"/>
    <n v="1444510800"/>
    <n v="1442062898"/>
    <b v="0"/>
    <n v="19"/>
    <b v="0"/>
    <s v="film &amp; video/drama"/>
    <n v="0.41857142857142859"/>
    <n v="77.105000000000004"/>
    <x v="0"/>
    <s v="drama"/>
    <x v="196"/>
    <d v="2015-10-10T21:00:00"/>
  </r>
  <r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x v="2"/>
    <s v="US"/>
    <s v="USD"/>
    <n v="1410746403"/>
    <n v="1408154403"/>
    <b v="0"/>
    <n v="18"/>
    <b v="0"/>
    <s v="film &amp; video/drama"/>
    <n v="0.26192500000000002"/>
    <n v="87.308000000000007"/>
    <x v="0"/>
    <s v="drama"/>
    <x v="200"/>
    <d v="2014-09-15T02:00:03"/>
  </r>
  <r>
    <x v="2"/>
    <s v="US"/>
    <s v="USD"/>
    <n v="1423424329"/>
    <n v="1421696329"/>
    <b v="0"/>
    <n v="7"/>
    <b v="0"/>
    <s v="film &amp; video/drama"/>
    <n v="0.58461538461538465"/>
    <n v="54.286000000000001"/>
    <x v="0"/>
    <s v="drama"/>
    <x v="201"/>
    <d v="2015-02-08T19:38:49"/>
  </r>
  <r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x v="2"/>
    <s v="AU"/>
    <s v="AUD"/>
    <n v="1470319203"/>
    <n v="1467727203"/>
    <b v="0"/>
    <n v="1293"/>
    <b v="0"/>
    <s v="film &amp; video/drama"/>
    <n v="0.50721666666666665"/>
    <n v="117.684"/>
    <x v="0"/>
    <s v="drama"/>
    <x v="204"/>
    <d v="2016-08-04T14:00:03"/>
  </r>
  <r>
    <x v="2"/>
    <s v="US"/>
    <s v="USD"/>
    <n v="1444144222"/>
    <n v="1441120222"/>
    <b v="0"/>
    <n v="17"/>
    <b v="0"/>
    <s v="film &amp; video/drama"/>
    <n v="0.16250000000000001"/>
    <n v="76.471000000000004"/>
    <x v="0"/>
    <s v="drama"/>
    <x v="205"/>
    <d v="2015-10-06T15:10:22"/>
  </r>
  <r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x v="2"/>
    <s v="CA"/>
    <s v="CAD"/>
    <n v="1420346638"/>
    <n v="1417754638"/>
    <b v="0"/>
    <n v="13"/>
    <b v="0"/>
    <s v="film &amp; video/drama"/>
    <n v="0.15214285714285714"/>
    <n v="163.846"/>
    <x v="0"/>
    <s v="drama"/>
    <x v="207"/>
    <d v="2015-01-04T04:43:58"/>
  </r>
  <r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x v="2"/>
    <s v="US"/>
    <s v="USD"/>
    <n v="1443675600"/>
    <n v="1441157592"/>
    <b v="0"/>
    <n v="33"/>
    <b v="0"/>
    <s v="film &amp; video/drama"/>
    <n v="0.2525"/>
    <n v="91.817999999999998"/>
    <x v="0"/>
    <s v="drama"/>
    <x v="210"/>
    <d v="2015-10-01T05:00:00"/>
  </r>
  <r>
    <x v="2"/>
    <s v="US"/>
    <s v="USD"/>
    <n v="1442634617"/>
    <n v="1440042617"/>
    <b v="0"/>
    <n v="12"/>
    <b v="0"/>
    <s v="film &amp; video/drama"/>
    <n v="0.44600000000000001"/>
    <n v="185.833"/>
    <x v="0"/>
    <s v="drama"/>
    <x v="211"/>
    <d v="2015-09-19T03:50:17"/>
  </r>
  <r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"/>
    <s v="US"/>
    <s v="USD"/>
    <n v="1429740037"/>
    <n v="1425423637"/>
    <b v="0"/>
    <n v="84"/>
    <b v="0"/>
    <s v="film &amp; video/drama"/>
    <n v="0.55698440000000005"/>
    <n v="331.53800000000001"/>
    <x v="0"/>
    <s v="drama"/>
    <x v="216"/>
    <d v="2015-04-22T22:00:37"/>
  </r>
  <r>
    <x v="2"/>
    <s v="SE"/>
    <s v="SEK"/>
    <n v="1419780149"/>
    <n v="1417101749"/>
    <b v="0"/>
    <n v="38"/>
    <b v="0"/>
    <s v="film &amp; video/drama"/>
    <n v="0.11942999999999999"/>
    <n v="314.28899999999999"/>
    <x v="0"/>
    <s v="drama"/>
    <x v="217"/>
    <d v="2014-12-28T15:22:29"/>
  </r>
  <r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"/>
    <s v="US"/>
    <s v="USD"/>
    <n v="1459493940"/>
    <n v="1456732225"/>
    <b v="0"/>
    <n v="76"/>
    <b v="0"/>
    <s v="film &amp; video/drama"/>
    <n v="0.17630000000000001"/>
    <n v="115.98699999999999"/>
    <x v="0"/>
    <s v="drama"/>
    <x v="219"/>
    <d v="2016-04-01T06:59:00"/>
  </r>
  <r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x v="2"/>
    <s v="GB"/>
    <s v="GBP"/>
    <n v="1425066546"/>
    <n v="1422474546"/>
    <b v="0"/>
    <n v="7"/>
    <b v="0"/>
    <s v="film &amp; video/drama"/>
    <n v="2.75E-2"/>
    <n v="15.714"/>
    <x v="0"/>
    <s v="drama"/>
    <x v="232"/>
    <d v="2015-02-27T19:49:06"/>
  </r>
  <r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0"/>
    <s v="US"/>
    <s v="USD"/>
    <n v="1367773211"/>
    <n v="1363885211"/>
    <b v="1"/>
    <n v="137"/>
    <b v="1"/>
    <s v="film &amp; video/documentary"/>
    <n v="1.0763413333333334"/>
    <n v="117.848"/>
    <x v="0"/>
    <s v="documentary"/>
    <x v="240"/>
    <d v="2013-05-05T17:00:11"/>
  </r>
  <r>
    <x v="0"/>
    <s v="US"/>
    <s v="USD"/>
    <n v="1419180304"/>
    <n v="1415292304"/>
    <b v="1"/>
    <n v="376"/>
    <b v="1"/>
    <s v="film &amp; video/documentary"/>
    <n v="1.1263736263736264"/>
    <n v="109.04300000000001"/>
    <x v="0"/>
    <s v="documentary"/>
    <x v="241"/>
    <d v="2014-12-21T16:45:04"/>
  </r>
  <r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x v="0"/>
    <s v="US"/>
    <s v="USD"/>
    <n v="1393031304"/>
    <n v="1390439304"/>
    <b v="1"/>
    <n v="328"/>
    <b v="1"/>
    <s v="film &amp; video/documentary"/>
    <n v="1.0259199999999999"/>
    <n v="78.194999999999993"/>
    <x v="0"/>
    <s v="documentary"/>
    <x v="243"/>
    <d v="2014-02-22T01:08:24"/>
  </r>
  <r>
    <x v="0"/>
    <s v="US"/>
    <s v="USD"/>
    <n v="1268723160"/>
    <n v="1265269559"/>
    <b v="1"/>
    <n v="84"/>
    <b v="1"/>
    <s v="film &amp; video/documentary"/>
    <n v="1.1375714285714287"/>
    <n v="47.399000000000001"/>
    <x v="0"/>
    <s v="documentary"/>
    <x v="244"/>
    <d v="2010-03-16T07:06:00"/>
  </r>
  <r>
    <x v="0"/>
    <s v="US"/>
    <s v="USD"/>
    <n v="1345079785"/>
    <n v="1342487785"/>
    <b v="1"/>
    <n v="96"/>
    <b v="1"/>
    <s v="film &amp; video/documentary"/>
    <n v="1.0371999999999999"/>
    <n v="54.021000000000001"/>
    <x v="0"/>
    <s v="documentary"/>
    <x v="245"/>
    <d v="2012-08-16T01:16:25"/>
  </r>
  <r>
    <x v="0"/>
    <s v="US"/>
    <s v="USD"/>
    <n v="1292665405"/>
    <n v="1288341805"/>
    <b v="1"/>
    <n v="223"/>
    <b v="1"/>
    <s v="film &amp; video/documentary"/>
    <n v="3.0546000000000002"/>
    <n v="68.489000000000004"/>
    <x v="0"/>
    <s v="documentary"/>
    <x v="246"/>
    <d v="2010-12-18T09:43:25"/>
  </r>
  <r>
    <x v="0"/>
    <s v="US"/>
    <s v="USD"/>
    <n v="1287200340"/>
    <n v="1284042614"/>
    <b v="1"/>
    <n v="62"/>
    <b v="1"/>
    <s v="film &amp; video/documentary"/>
    <n v="1.341"/>
    <n v="108.145"/>
    <x v="0"/>
    <s v="documentary"/>
    <x v="247"/>
    <d v="2010-10-16T03:39:00"/>
  </r>
  <r>
    <x v="0"/>
    <s v="US"/>
    <s v="USD"/>
    <n v="1325961309"/>
    <n v="1322073309"/>
    <b v="1"/>
    <n v="146"/>
    <b v="1"/>
    <s v="film &amp; video/documentary"/>
    <n v="1.0133294117647058"/>
    <n v="589.952"/>
    <x v="0"/>
    <s v="documentary"/>
    <x v="248"/>
    <d v="2012-01-07T18:35:09"/>
  </r>
  <r>
    <x v="0"/>
    <s v="US"/>
    <s v="USD"/>
    <n v="1282498800"/>
    <n v="1275603020"/>
    <b v="1"/>
    <n v="235"/>
    <b v="1"/>
    <s v="film &amp; video/documentary"/>
    <n v="1.1292"/>
    <n v="48.051000000000002"/>
    <x v="0"/>
    <s v="documentary"/>
    <x v="249"/>
    <d v="2010-08-22T17:40:00"/>
  </r>
  <r>
    <x v="0"/>
    <s v="US"/>
    <s v="USD"/>
    <n v="1370525691"/>
    <n v="1367933691"/>
    <b v="1"/>
    <n v="437"/>
    <b v="1"/>
    <s v="film &amp; video/documentary"/>
    <n v="1.0558333333333334"/>
    <n v="72.483000000000004"/>
    <x v="0"/>
    <s v="documentary"/>
    <x v="250"/>
    <d v="2013-06-06T13:34:51"/>
  </r>
  <r>
    <x v="0"/>
    <s v="US"/>
    <s v="USD"/>
    <n v="1337194800"/>
    <n v="1334429646"/>
    <b v="1"/>
    <n v="77"/>
    <b v="1"/>
    <s v="film &amp; video/documentary"/>
    <n v="1.2557142857142858"/>
    <n v="57.078000000000003"/>
    <x v="0"/>
    <s v="documentary"/>
    <x v="251"/>
    <d v="2012-05-16T19:00:00"/>
  </r>
  <r>
    <x v="0"/>
    <s v="US"/>
    <s v="USD"/>
    <n v="1275364740"/>
    <n v="1269878058"/>
    <b v="1"/>
    <n v="108"/>
    <b v="1"/>
    <s v="film &amp; video/documentary"/>
    <n v="1.8455999999999999"/>
    <n v="85.444000000000003"/>
    <x v="0"/>
    <s v="documentary"/>
    <x v="252"/>
    <d v="2010-06-01T03:59:00"/>
  </r>
  <r>
    <x v="0"/>
    <s v="US"/>
    <s v="USD"/>
    <n v="1329320235"/>
    <n v="1326728235"/>
    <b v="1"/>
    <n v="7"/>
    <b v="1"/>
    <s v="film &amp; video/documentary"/>
    <n v="1.0073333333333334"/>
    <n v="215.857"/>
    <x v="0"/>
    <s v="documentary"/>
    <x v="253"/>
    <d v="2012-02-15T15:37:15"/>
  </r>
  <r>
    <x v="0"/>
    <s v="US"/>
    <s v="USD"/>
    <n v="1445047200"/>
    <n v="1442443910"/>
    <b v="1"/>
    <n v="314"/>
    <b v="1"/>
    <s v="film &amp; video/documentary"/>
    <n v="1.1694724999999999"/>
    <n v="89.385999999999996"/>
    <x v="0"/>
    <s v="documentary"/>
    <x v="254"/>
    <d v="2015-10-17T02:00:00"/>
  </r>
  <r>
    <x v="0"/>
    <s v="US"/>
    <s v="USD"/>
    <n v="1300275482"/>
    <n v="1297687082"/>
    <b v="1"/>
    <n v="188"/>
    <b v="1"/>
    <s v="film &amp; video/documentary"/>
    <n v="1.0673325"/>
    <n v="45.417999999999999"/>
    <x v="0"/>
    <s v="documentary"/>
    <x v="255"/>
    <d v="2011-03-16T11:38:02"/>
  </r>
  <r>
    <x v="0"/>
    <s v="US"/>
    <s v="USD"/>
    <n v="1363458467"/>
    <n v="1360866467"/>
    <b v="1"/>
    <n v="275"/>
    <b v="1"/>
    <s v="film &amp; video/documentary"/>
    <n v="1.391"/>
    <n v="65.756"/>
    <x v="0"/>
    <s v="documentary"/>
    <x v="256"/>
    <d v="2013-03-16T18:27:47"/>
  </r>
  <r>
    <x v="0"/>
    <s v="US"/>
    <s v="USD"/>
    <n v="1463670162"/>
    <n v="1461078162"/>
    <b v="1"/>
    <n v="560"/>
    <b v="1"/>
    <s v="film &amp; video/documentary"/>
    <n v="1.0672648571428571"/>
    <n v="66.703999999999994"/>
    <x v="0"/>
    <s v="documentary"/>
    <x v="257"/>
    <d v="2016-05-19T15:02:42"/>
  </r>
  <r>
    <x v="0"/>
    <s v="US"/>
    <s v="USD"/>
    <n v="1308359666"/>
    <n v="1305767666"/>
    <b v="1"/>
    <n v="688"/>
    <b v="1"/>
    <s v="film &amp; video/documentary"/>
    <n v="1.9114"/>
    <n v="83.346000000000004"/>
    <x v="0"/>
    <s v="documentary"/>
    <x v="258"/>
    <d v="2011-06-18T01:14:26"/>
  </r>
  <r>
    <x v="0"/>
    <s v="US"/>
    <s v="USD"/>
    <n v="1428514969"/>
    <n v="1425922969"/>
    <b v="1"/>
    <n v="942"/>
    <b v="1"/>
    <s v="film &amp; video/documentary"/>
    <n v="1.3193789333333332"/>
    <n v="105.04600000000001"/>
    <x v="0"/>
    <s v="documentary"/>
    <x v="259"/>
    <d v="2015-04-08T17:42:49"/>
  </r>
  <r>
    <x v="0"/>
    <s v="US"/>
    <s v="USD"/>
    <n v="1279360740"/>
    <n v="1275415679"/>
    <b v="1"/>
    <n v="88"/>
    <b v="1"/>
    <s v="film &amp; video/documentary"/>
    <n v="1.0640000000000001"/>
    <n v="120.90900000000001"/>
    <x v="0"/>
    <s v="documentary"/>
    <x v="260"/>
    <d v="2010-07-17T09:59:00"/>
  </r>
  <r>
    <x v="0"/>
    <s v="US"/>
    <s v="USD"/>
    <n v="1339080900"/>
    <n v="1334783704"/>
    <b v="1"/>
    <n v="220"/>
    <b v="1"/>
    <s v="film &amp; video/documentary"/>
    <n v="1.0740000000000001"/>
    <n v="97.635999999999996"/>
    <x v="0"/>
    <s v="documentary"/>
    <x v="261"/>
    <d v="2012-06-07T14:55:00"/>
  </r>
  <r>
    <x v="0"/>
    <s v="US"/>
    <s v="USD"/>
    <n v="1298699828"/>
    <n v="1294811828"/>
    <b v="1"/>
    <n v="145"/>
    <b v="1"/>
    <s v="film &amp; video/documentary"/>
    <n v="2.4"/>
    <n v="41.378999999999998"/>
    <x v="0"/>
    <s v="documentary"/>
    <x v="262"/>
    <d v="2011-02-26T05:57:08"/>
  </r>
  <r>
    <x v="0"/>
    <s v="US"/>
    <s v="USD"/>
    <n v="1348786494"/>
    <n v="1346194494"/>
    <b v="1"/>
    <n v="963"/>
    <b v="1"/>
    <s v="film &amp; video/documentary"/>
    <n v="1.1808107999999999"/>
    <n v="30.654"/>
    <x v="0"/>
    <s v="documentary"/>
    <x v="263"/>
    <d v="2012-09-27T22:54:54"/>
  </r>
  <r>
    <x v="0"/>
    <s v="US"/>
    <s v="USD"/>
    <n v="1336747995"/>
    <n v="1334155995"/>
    <b v="1"/>
    <n v="91"/>
    <b v="1"/>
    <s v="film &amp; video/documentary"/>
    <n v="1.1819999999999999"/>
    <n v="64.944999999999993"/>
    <x v="0"/>
    <s v="documentary"/>
    <x v="264"/>
    <d v="2012-05-11T14:53:15"/>
  </r>
  <r>
    <x v="0"/>
    <s v="US"/>
    <s v="USD"/>
    <n v="1273522560"/>
    <n v="1269928430"/>
    <b v="1"/>
    <n v="58"/>
    <b v="1"/>
    <s v="film &amp; video/documentary"/>
    <n v="1.111"/>
    <n v="95.775999999999996"/>
    <x v="0"/>
    <s v="documentary"/>
    <x v="265"/>
    <d v="2010-05-10T20:16:00"/>
  </r>
  <r>
    <x v="0"/>
    <s v="US"/>
    <s v="USD"/>
    <n v="1271994660"/>
    <n v="1264565507"/>
    <b v="1"/>
    <n v="36"/>
    <b v="1"/>
    <s v="film &amp; video/documentary"/>
    <n v="1.4550000000000001"/>
    <n v="40.417000000000002"/>
    <x v="0"/>
    <s v="documentary"/>
    <x v="266"/>
    <d v="2010-04-23T03:51:00"/>
  </r>
  <r>
    <x v="0"/>
    <s v="GB"/>
    <s v="GBP"/>
    <n v="1403693499"/>
    <n v="1401101499"/>
    <b v="1"/>
    <n v="165"/>
    <b v="1"/>
    <s v="film &amp; video/documentary"/>
    <n v="1.3162883248730965"/>
    <n v="78.578000000000003"/>
    <x v="0"/>
    <s v="documentary"/>
    <x v="267"/>
    <d v="2014-06-25T10:51:39"/>
  </r>
  <r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x v="0"/>
    <s v="AU"/>
    <s v="AUD"/>
    <n v="1487738622"/>
    <n v="1485146622"/>
    <b v="1"/>
    <n v="1596"/>
    <b v="1"/>
    <s v="film &amp; video/documentary"/>
    <n v="1.4723377"/>
    <n v="92.251999999999995"/>
    <x v="0"/>
    <s v="documentary"/>
    <x v="269"/>
    <d v="2017-02-22T04:43:42"/>
  </r>
  <r>
    <x v="0"/>
    <s v="US"/>
    <s v="USD"/>
    <n v="1306296000"/>
    <n v="1301950070"/>
    <b v="1"/>
    <n v="61"/>
    <b v="1"/>
    <s v="film &amp; video/documentary"/>
    <n v="1.5260869565217392"/>
    <n v="57.540999999999997"/>
    <x v="0"/>
    <s v="documentary"/>
    <x v="270"/>
    <d v="2011-05-25T04:00:00"/>
  </r>
  <r>
    <x v="0"/>
    <s v="US"/>
    <s v="USD"/>
    <n v="1388649600"/>
    <n v="1386123861"/>
    <b v="1"/>
    <n v="287"/>
    <b v="1"/>
    <s v="film &amp; video/documentary"/>
    <n v="1.0468"/>
    <n v="109.422"/>
    <x v="0"/>
    <s v="documentary"/>
    <x v="271"/>
    <d v="2014-01-02T08:00:00"/>
  </r>
  <r>
    <x v="0"/>
    <s v="US"/>
    <s v="USD"/>
    <n v="1272480540"/>
    <n v="1267220191"/>
    <b v="1"/>
    <n v="65"/>
    <b v="1"/>
    <s v="film &amp; video/documentary"/>
    <n v="1.7743366666666667"/>
    <n v="81.891999999999996"/>
    <x v="0"/>
    <s v="documentary"/>
    <x v="272"/>
    <d v="2010-04-28T18:49:00"/>
  </r>
  <r>
    <x v="0"/>
    <s v="US"/>
    <s v="USD"/>
    <n v="1309694266"/>
    <n v="1307102266"/>
    <b v="1"/>
    <n v="118"/>
    <b v="1"/>
    <s v="film &amp; video/documentary"/>
    <n v="1.077758"/>
    <n v="45.667999999999999"/>
    <x v="0"/>
    <s v="documentary"/>
    <x v="273"/>
    <d v="2011-07-03T11:57:46"/>
  </r>
  <r>
    <x v="0"/>
    <s v="US"/>
    <s v="USD"/>
    <n v="1333609140"/>
    <n v="1330638829"/>
    <b v="1"/>
    <n v="113"/>
    <b v="1"/>
    <s v="film &amp; video/documentary"/>
    <n v="1.56"/>
    <n v="55.220999999999997"/>
    <x v="0"/>
    <s v="documentary"/>
    <x v="274"/>
    <d v="2012-04-05T06:59:00"/>
  </r>
  <r>
    <x v="0"/>
    <s v="US"/>
    <s v="USD"/>
    <n v="1352511966"/>
    <n v="1349916366"/>
    <b v="1"/>
    <n v="332"/>
    <b v="1"/>
    <s v="film &amp; video/documentary"/>
    <n v="1.08395"/>
    <n v="65.298000000000002"/>
    <x v="0"/>
    <s v="documentary"/>
    <x v="275"/>
    <d v="2012-11-10T01:46:06"/>
  </r>
  <r>
    <x v="0"/>
    <s v="US"/>
    <s v="USD"/>
    <n v="1335574674"/>
    <n v="1330394274"/>
    <b v="1"/>
    <n v="62"/>
    <b v="1"/>
    <s v="film &amp; video/documentary"/>
    <n v="1.476"/>
    <n v="95.225999999999999"/>
    <x v="0"/>
    <s v="documentary"/>
    <x v="276"/>
    <d v="2012-04-28T00:57:54"/>
  </r>
  <r>
    <x v="0"/>
    <s v="US"/>
    <s v="USD"/>
    <n v="1432416219"/>
    <n v="1429824219"/>
    <b v="1"/>
    <n v="951"/>
    <b v="1"/>
    <s v="film &amp; video/documentary"/>
    <n v="1.1038153846153846"/>
    <n v="75.444999999999993"/>
    <x v="0"/>
    <s v="documentary"/>
    <x v="277"/>
    <d v="2015-05-23T21:23:39"/>
  </r>
  <r>
    <x v="0"/>
    <s v="US"/>
    <s v="USD"/>
    <n v="1350003539"/>
    <n v="1347411539"/>
    <b v="1"/>
    <n v="415"/>
    <b v="1"/>
    <s v="film &amp; video/documentary"/>
    <n v="1.5034814814814814"/>
    <n v="97.816999999999993"/>
    <x v="0"/>
    <s v="documentary"/>
    <x v="278"/>
    <d v="2012-10-12T00:58:59"/>
  </r>
  <r>
    <x v="0"/>
    <s v="US"/>
    <s v="USD"/>
    <n v="1488160860"/>
    <n v="1485237096"/>
    <b v="1"/>
    <n v="305"/>
    <b v="1"/>
    <s v="film &amp; video/documentary"/>
    <n v="1.5731829411764706"/>
    <n v="87.686000000000007"/>
    <x v="0"/>
    <s v="documentary"/>
    <x v="279"/>
    <d v="2017-02-27T02:01:00"/>
  </r>
  <r>
    <x v="0"/>
    <s v="US"/>
    <s v="USD"/>
    <n v="1401459035"/>
    <n v="1397571035"/>
    <b v="1"/>
    <n v="2139"/>
    <b v="1"/>
    <s v="film &amp; video/documentary"/>
    <n v="1.5614399999999999"/>
    <n v="54.749000000000002"/>
    <x v="0"/>
    <s v="documentary"/>
    <x v="280"/>
    <d v="2014-05-30T14:10:35"/>
  </r>
  <r>
    <x v="0"/>
    <s v="US"/>
    <s v="USD"/>
    <n v="1249932360"/>
    <n v="1242532513"/>
    <b v="1"/>
    <n v="79"/>
    <b v="1"/>
    <s v="film &amp; video/documentary"/>
    <n v="1.2058763636363636"/>
    <n v="83.953000000000003"/>
    <x v="0"/>
    <s v="documentary"/>
    <x v="281"/>
    <d v="2009-08-10T19:26:00"/>
  </r>
  <r>
    <x v="0"/>
    <s v="US"/>
    <s v="USD"/>
    <n v="1266876000"/>
    <n v="1263679492"/>
    <b v="1"/>
    <n v="179"/>
    <b v="1"/>
    <s v="film &amp; video/documentary"/>
    <n v="1.0118888888888888"/>
    <n v="254.38499999999999"/>
    <x v="0"/>
    <s v="documentary"/>
    <x v="282"/>
    <d v="2010-02-22T22:00:00"/>
  </r>
  <r>
    <x v="0"/>
    <s v="US"/>
    <s v="USD"/>
    <n v="1306904340"/>
    <n v="1305219744"/>
    <b v="1"/>
    <n v="202"/>
    <b v="1"/>
    <s v="film &amp; video/documentary"/>
    <n v="1.142725"/>
    <n v="101.827"/>
    <x v="0"/>
    <s v="documentary"/>
    <x v="283"/>
    <d v="2011-06-01T04:59:00"/>
  </r>
  <r>
    <x v="0"/>
    <s v="US"/>
    <s v="USD"/>
    <n v="1327167780"/>
    <n v="1325007780"/>
    <b v="1"/>
    <n v="760"/>
    <b v="1"/>
    <s v="film &amp; video/documentary"/>
    <n v="1.0462615"/>
    <n v="55.066000000000003"/>
    <x v="0"/>
    <s v="documentary"/>
    <x v="284"/>
    <d v="2012-01-21T17:43:00"/>
  </r>
  <r>
    <x v="0"/>
    <s v="US"/>
    <s v="USD"/>
    <n v="1379614128"/>
    <n v="1377022128"/>
    <b v="1"/>
    <n v="563"/>
    <b v="1"/>
    <s v="film &amp; video/documentary"/>
    <n v="2.2882507142857142"/>
    <n v="56.901000000000003"/>
    <x v="0"/>
    <s v="documentary"/>
    <x v="285"/>
    <d v="2013-09-19T18:08:48"/>
  </r>
  <r>
    <x v="0"/>
    <s v="US"/>
    <s v="USD"/>
    <n v="1364236524"/>
    <n v="1360352124"/>
    <b v="1"/>
    <n v="135"/>
    <b v="1"/>
    <s v="film &amp; video/documentary"/>
    <n v="1.0915333333333332"/>
    <n v="121.28100000000001"/>
    <x v="0"/>
    <s v="documentary"/>
    <x v="286"/>
    <d v="2013-03-25T18:35:24"/>
  </r>
  <r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x v="0"/>
    <s v="US"/>
    <s v="USD"/>
    <n v="1340683393"/>
    <n v="1337659393"/>
    <b v="1"/>
    <n v="447"/>
    <b v="1"/>
    <s v="film &amp; video/documentary"/>
    <n v="1.0321061999999999"/>
    <n v="115.44799999999999"/>
    <x v="0"/>
    <s v="documentary"/>
    <x v="288"/>
    <d v="2012-06-26T04:03:13"/>
  </r>
  <r>
    <x v="0"/>
    <s v="GB"/>
    <s v="GBP"/>
    <n v="1383389834"/>
    <n v="1380797834"/>
    <b v="1"/>
    <n v="232"/>
    <b v="1"/>
    <s v="film &amp; video/documentary"/>
    <n v="1.0482"/>
    <n v="67.772000000000006"/>
    <x v="0"/>
    <s v="documentary"/>
    <x v="289"/>
    <d v="2013-11-02T10:57:14"/>
  </r>
  <r>
    <x v="0"/>
    <s v="US"/>
    <s v="USD"/>
    <n v="1296633540"/>
    <n v="1292316697"/>
    <b v="1"/>
    <n v="168"/>
    <b v="1"/>
    <s v="film &amp; video/documentary"/>
    <n v="1.0668444444444445"/>
    <n v="28.576000000000001"/>
    <x v="0"/>
    <s v="documentary"/>
    <x v="290"/>
    <d v="2011-02-02T07:59:00"/>
  </r>
  <r>
    <x v="0"/>
    <s v="US"/>
    <s v="USD"/>
    <n v="1367366460"/>
    <n v="1365791246"/>
    <b v="1"/>
    <n v="128"/>
    <b v="1"/>
    <s v="film &amp; video/documentary"/>
    <n v="1.2001999999999999"/>
    <n v="46.883000000000003"/>
    <x v="0"/>
    <s v="documentary"/>
    <x v="291"/>
    <d v="2013-05-01T00:01:00"/>
  </r>
  <r>
    <x v="0"/>
    <s v="US"/>
    <s v="USD"/>
    <n v="1319860740"/>
    <n v="1317064599"/>
    <b v="1"/>
    <n v="493"/>
    <b v="1"/>
    <s v="film &amp; video/documentary"/>
    <n v="1.0150693333333334"/>
    <n v="154.422"/>
    <x v="0"/>
    <s v="documentary"/>
    <x v="292"/>
    <d v="2011-10-29T03:59:00"/>
  </r>
  <r>
    <x v="0"/>
    <s v="US"/>
    <s v="USD"/>
    <n v="1398009714"/>
    <n v="1395417714"/>
    <b v="1"/>
    <n v="131"/>
    <b v="1"/>
    <s v="film &amp; video/documentary"/>
    <n v="1.0138461538461538"/>
    <n v="201.221"/>
    <x v="0"/>
    <s v="documentary"/>
    <x v="293"/>
    <d v="2014-04-20T16:01:54"/>
  </r>
  <r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0"/>
    <s v="US"/>
    <s v="USD"/>
    <n v="1383264000"/>
    <n v="1378080409"/>
    <b v="1"/>
    <n v="665"/>
    <b v="1"/>
    <s v="film &amp; video/documentary"/>
    <n v="1.3310911999999999"/>
    <n v="100.08199999999999"/>
    <x v="0"/>
    <s v="documentary"/>
    <x v="295"/>
    <d v="2013-11-01T00:00:00"/>
  </r>
  <r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x v="0"/>
    <s v="US"/>
    <s v="USD"/>
    <n v="1430452740"/>
    <n v="1427390901"/>
    <b v="1"/>
    <n v="142"/>
    <b v="1"/>
    <s v="film &amp; video/documentary"/>
    <n v="1.0064"/>
    <n v="141.74600000000001"/>
    <x v="0"/>
    <s v="documentary"/>
    <x v="297"/>
    <d v="2015-05-01T03:59:00"/>
  </r>
  <r>
    <x v="0"/>
    <s v="US"/>
    <s v="USD"/>
    <n v="1399669200"/>
    <n v="1394536048"/>
    <b v="1"/>
    <n v="2436"/>
    <b v="1"/>
    <s v="film &amp; video/documentary"/>
    <n v="1.089324126984127"/>
    <n v="56.344000000000001"/>
    <x v="0"/>
    <s v="documentary"/>
    <x v="298"/>
    <d v="2014-05-09T21:00:00"/>
  </r>
  <r>
    <x v="0"/>
    <s v="US"/>
    <s v="USD"/>
    <n v="1289975060"/>
    <n v="1287379460"/>
    <b v="1"/>
    <n v="244"/>
    <b v="1"/>
    <s v="film &amp; video/documentary"/>
    <n v="1.789525"/>
    <n v="73.340999999999994"/>
    <x v="0"/>
    <s v="documentary"/>
    <x v="299"/>
    <d v="2010-11-17T06:24:20"/>
  </r>
  <r>
    <x v="0"/>
    <s v="US"/>
    <s v="USD"/>
    <n v="1303686138"/>
    <n v="1301007738"/>
    <b v="1"/>
    <n v="298"/>
    <b v="1"/>
    <s v="film &amp; video/documentary"/>
    <n v="1.0172264"/>
    <n v="85.337999999999994"/>
    <x v="0"/>
    <s v="documentary"/>
    <x v="300"/>
    <d v="2011-04-24T23:02:18"/>
  </r>
  <r>
    <x v="0"/>
    <s v="US"/>
    <s v="USD"/>
    <n v="1363711335"/>
    <n v="1360258935"/>
    <b v="1"/>
    <n v="251"/>
    <b v="1"/>
    <s v="film &amp; video/documentary"/>
    <n v="1.1873499999999999"/>
    <n v="61.496000000000002"/>
    <x v="0"/>
    <s v="documentary"/>
    <x v="301"/>
    <d v="2013-03-19T16:42:15"/>
  </r>
  <r>
    <x v="0"/>
    <s v="US"/>
    <s v="USD"/>
    <n v="1330115638"/>
    <n v="1327523638"/>
    <b v="1"/>
    <n v="108"/>
    <b v="1"/>
    <s v="film &amp; video/documentary"/>
    <n v="1.0045999999999999"/>
    <n v="93.019000000000005"/>
    <x v="0"/>
    <s v="documentary"/>
    <x v="302"/>
    <d v="2012-02-24T20:33:58"/>
  </r>
  <r>
    <x v="0"/>
    <s v="US"/>
    <s v="USD"/>
    <n v="1338601346"/>
    <n v="1336009346"/>
    <b v="1"/>
    <n v="82"/>
    <b v="1"/>
    <s v="film &amp; video/documentary"/>
    <n v="1.3746666666666667"/>
    <n v="50.292999999999999"/>
    <x v="0"/>
    <s v="documentary"/>
    <x v="303"/>
    <d v="2012-06-02T01:42:26"/>
  </r>
  <r>
    <x v="0"/>
    <s v="US"/>
    <s v="USD"/>
    <n v="1346464800"/>
    <n v="1343096197"/>
    <b v="1"/>
    <n v="74"/>
    <b v="1"/>
    <s v="film &amp; video/documentary"/>
    <n v="2.3164705882352941"/>
    <n v="106.432"/>
    <x v="0"/>
    <s v="documentary"/>
    <x v="304"/>
    <d v="2012-09-01T02:00:00"/>
  </r>
  <r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x v="0"/>
    <s v="US"/>
    <s v="USD"/>
    <n v="1363806333"/>
    <n v="1362081933"/>
    <b v="1"/>
    <n v="80"/>
    <b v="1"/>
    <s v="film &amp; video/documentary"/>
    <n v="2.9289999999999998"/>
    <n v="36.613"/>
    <x v="0"/>
    <s v="documentary"/>
    <x v="306"/>
    <d v="2013-03-20T19:05:33"/>
  </r>
  <r>
    <x v="0"/>
    <s v="US"/>
    <s v="USD"/>
    <n v="1360276801"/>
    <n v="1357684801"/>
    <b v="1"/>
    <n v="576"/>
    <b v="1"/>
    <s v="film &amp; video/documentary"/>
    <n v="1.1131818181818183"/>
    <n v="42.517000000000003"/>
    <x v="0"/>
    <s v="documentary"/>
    <x v="307"/>
    <d v="2013-02-07T22:40:01"/>
  </r>
  <r>
    <x v="0"/>
    <s v="US"/>
    <s v="USD"/>
    <n v="1299775210"/>
    <n v="1295887210"/>
    <b v="1"/>
    <n v="202"/>
    <b v="1"/>
    <s v="film &amp; video/documentary"/>
    <n v="1.0556666666666668"/>
    <n v="62.713000000000001"/>
    <x v="0"/>
    <s v="documentary"/>
    <x v="308"/>
    <d v="2011-03-10T16:40:10"/>
  </r>
  <r>
    <x v="0"/>
    <s v="US"/>
    <s v="USD"/>
    <n v="1346695334"/>
    <n v="1344880934"/>
    <b v="1"/>
    <n v="238"/>
    <b v="1"/>
    <s v="film &amp; video/documentary"/>
    <n v="1.1894444444444445"/>
    <n v="89.957999999999998"/>
    <x v="0"/>
    <s v="documentary"/>
    <x v="309"/>
    <d v="2012-09-03T18:02:14"/>
  </r>
  <r>
    <x v="0"/>
    <s v="US"/>
    <s v="USD"/>
    <n v="1319076000"/>
    <n v="1317788623"/>
    <b v="1"/>
    <n v="36"/>
    <b v="1"/>
    <s v="film &amp; video/documentary"/>
    <n v="1.04129"/>
    <n v="28.925000000000001"/>
    <x v="0"/>
    <s v="documentary"/>
    <x v="310"/>
    <d v="2011-10-20T02:00:00"/>
  </r>
  <r>
    <x v="0"/>
    <s v="US"/>
    <s v="USD"/>
    <n v="1325404740"/>
    <n v="1321852592"/>
    <b v="1"/>
    <n v="150"/>
    <b v="1"/>
    <s v="film &amp; video/documentary"/>
    <n v="1.0410165"/>
    <n v="138.80199999999999"/>
    <x v="0"/>
    <s v="documentary"/>
    <x v="311"/>
    <d v="2012-01-01T07:59:00"/>
  </r>
  <r>
    <x v="0"/>
    <s v="US"/>
    <s v="USD"/>
    <n v="1365973432"/>
    <n v="1363381432"/>
    <b v="1"/>
    <n v="146"/>
    <b v="1"/>
    <s v="film &amp; video/documentary"/>
    <n v="1.1187499999999999"/>
    <n v="61.301000000000002"/>
    <x v="0"/>
    <s v="documentary"/>
    <x v="312"/>
    <d v="2013-04-14T21:03:52"/>
  </r>
  <r>
    <x v="0"/>
    <s v="US"/>
    <s v="USD"/>
    <n v="1281542340"/>
    <n v="1277702894"/>
    <b v="1"/>
    <n v="222"/>
    <b v="1"/>
    <s v="film &amp; video/documentary"/>
    <n v="1.0473529411764706"/>
    <n v="80.203000000000003"/>
    <x v="0"/>
    <s v="documentary"/>
    <x v="313"/>
    <d v="2010-08-11T15:59:00"/>
  </r>
  <r>
    <x v="0"/>
    <s v="US"/>
    <s v="USD"/>
    <n v="1362167988"/>
    <n v="1359575988"/>
    <b v="1"/>
    <n v="120"/>
    <b v="1"/>
    <s v="film &amp; video/documentary"/>
    <n v="3.8515000000000001"/>
    <n v="32.095999999999997"/>
    <x v="0"/>
    <s v="documentary"/>
    <x v="314"/>
    <d v="2013-03-01T19:59:48"/>
  </r>
  <r>
    <x v="0"/>
    <s v="US"/>
    <s v="USD"/>
    <n v="1345660334"/>
    <n v="1343068334"/>
    <b v="1"/>
    <n v="126"/>
    <b v="1"/>
    <s v="film &amp; video/documentary"/>
    <n v="1.01248"/>
    <n v="200.88900000000001"/>
    <x v="0"/>
    <s v="documentary"/>
    <x v="315"/>
    <d v="2012-08-22T18:32:14"/>
  </r>
  <r>
    <x v="0"/>
    <s v="CA"/>
    <s v="CAD"/>
    <n v="1418273940"/>
    <n v="1415398197"/>
    <b v="1"/>
    <n v="158"/>
    <b v="1"/>
    <s v="film &amp; video/documentary"/>
    <n v="1.1377333333333333"/>
    <n v="108.01300000000001"/>
    <x v="0"/>
    <s v="documentary"/>
    <x v="316"/>
    <d v="2014-12-11T04:59:00"/>
  </r>
  <r>
    <x v="0"/>
    <s v="US"/>
    <s v="USD"/>
    <n v="1386778483"/>
    <n v="1384186483"/>
    <b v="1"/>
    <n v="316"/>
    <b v="1"/>
    <s v="film &amp; video/documentary"/>
    <n v="1.0080333333333333"/>
    <n v="95.698999999999998"/>
    <x v="0"/>
    <s v="documentary"/>
    <x v="317"/>
    <d v="2013-12-11T16:14:43"/>
  </r>
  <r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x v="0"/>
    <s v="US"/>
    <s v="USD"/>
    <n v="1265097540"/>
    <n v="1257538029"/>
    <b v="1"/>
    <n v="51"/>
    <b v="1"/>
    <s v="film &amp; video/documentary"/>
    <n v="1.1268"/>
    <n v="110.471"/>
    <x v="0"/>
    <s v="documentary"/>
    <x v="319"/>
    <d v="2010-02-02T07:59:00"/>
  </r>
  <r>
    <x v="0"/>
    <s v="GB"/>
    <s v="GBP"/>
    <n v="1450825200"/>
    <n v="1448284433"/>
    <b v="1"/>
    <n v="158"/>
    <b v="1"/>
    <s v="film &amp; video/documentary"/>
    <n v="1.0658000000000001"/>
    <n v="134.911"/>
    <x v="0"/>
    <s v="documentary"/>
    <x v="320"/>
    <d v="2015-12-22T23:00:00"/>
  </r>
  <r>
    <x v="0"/>
    <s v="DE"/>
    <s v="EUR"/>
    <n v="1478605386"/>
    <n v="1475577786"/>
    <b v="1"/>
    <n v="337"/>
    <b v="1"/>
    <s v="film &amp; video/documentary"/>
    <n v="1.0266285714285714"/>
    <n v="106.623"/>
    <x v="0"/>
    <s v="documentary"/>
    <x v="321"/>
    <d v="2016-11-08T11:43:06"/>
  </r>
  <r>
    <x v="0"/>
    <s v="US"/>
    <s v="USD"/>
    <n v="1463146848"/>
    <n v="1460554848"/>
    <b v="1"/>
    <n v="186"/>
    <b v="1"/>
    <s v="film &amp; video/documentary"/>
    <n v="1.0791200000000001"/>
    <n v="145.04300000000001"/>
    <x v="0"/>
    <s v="documentary"/>
    <x v="322"/>
    <d v="2016-05-13T13:40:48"/>
  </r>
  <r>
    <x v="0"/>
    <s v="US"/>
    <s v="USD"/>
    <n v="1482307140"/>
    <n v="1479886966"/>
    <b v="1"/>
    <n v="58"/>
    <b v="1"/>
    <s v="film &amp; video/documentary"/>
    <n v="1.2307407407407407"/>
    <n v="114.586"/>
    <x v="0"/>
    <s v="documentary"/>
    <x v="323"/>
    <d v="2016-12-21T07:59:00"/>
  </r>
  <r>
    <x v="0"/>
    <s v="US"/>
    <s v="USD"/>
    <n v="1438441308"/>
    <n v="1435590108"/>
    <b v="1"/>
    <n v="82"/>
    <b v="1"/>
    <s v="film &amp; video/documentary"/>
    <n v="1.016"/>
    <n v="105.31699999999999"/>
    <x v="0"/>
    <s v="documentary"/>
    <x v="324"/>
    <d v="2015-08-01T15:01:48"/>
  </r>
  <r>
    <x v="0"/>
    <s v="US"/>
    <s v="USD"/>
    <n v="1482208233"/>
    <n v="1479184233"/>
    <b v="1"/>
    <n v="736"/>
    <b v="1"/>
    <s v="film &amp; video/documentary"/>
    <n v="1.04396"/>
    <n v="70.921000000000006"/>
    <x v="0"/>
    <s v="documentary"/>
    <x v="325"/>
    <d v="2016-12-20T04:30:33"/>
  </r>
  <r>
    <x v="0"/>
    <s v="US"/>
    <s v="USD"/>
    <n v="1489532220"/>
    <n v="1486625606"/>
    <b v="1"/>
    <n v="1151"/>
    <b v="1"/>
    <s v="film &amp; video/documentary"/>
    <n v="1.1292973333333334"/>
    <n v="147.172"/>
    <x v="0"/>
    <s v="documentary"/>
    <x v="326"/>
    <d v="2017-03-14T22:57:00"/>
  </r>
  <r>
    <x v="0"/>
    <s v="US"/>
    <s v="USD"/>
    <n v="1427011200"/>
    <n v="1424669929"/>
    <b v="1"/>
    <n v="34"/>
    <b v="1"/>
    <s v="film &amp; video/documentary"/>
    <n v="1.3640000000000001"/>
    <n v="160.471"/>
    <x v="0"/>
    <s v="documentary"/>
    <x v="327"/>
    <d v="2015-03-22T08:00:00"/>
  </r>
  <r>
    <x v="0"/>
    <s v="US"/>
    <s v="USD"/>
    <n v="1446350400"/>
    <n v="1443739388"/>
    <b v="1"/>
    <n v="498"/>
    <b v="1"/>
    <s v="film &amp; video/documentary"/>
    <n v="1.036144"/>
    <n v="156.04599999999999"/>
    <x v="0"/>
    <s v="documentary"/>
    <x v="328"/>
    <d v="2015-11-01T04:00:00"/>
  </r>
  <r>
    <x v="0"/>
    <s v="US"/>
    <s v="USD"/>
    <n v="1446868800"/>
    <n v="1444821127"/>
    <b v="1"/>
    <n v="167"/>
    <b v="1"/>
    <s v="film &amp; video/documentary"/>
    <n v="1.0549999999999999"/>
    <n v="63.173999999999999"/>
    <x v="0"/>
    <s v="documentary"/>
    <x v="329"/>
    <d v="2015-11-07T04:00:00"/>
  </r>
  <r>
    <x v="0"/>
    <s v="US"/>
    <s v="USD"/>
    <n v="1368763140"/>
    <n v="1366028563"/>
    <b v="1"/>
    <n v="340"/>
    <b v="1"/>
    <s v="film &amp; video/documentary"/>
    <n v="1.0182857142857142"/>
    <n v="104.824"/>
    <x v="0"/>
    <s v="documentary"/>
    <x v="330"/>
    <d v="2013-05-17T03:59:00"/>
  </r>
  <r>
    <x v="0"/>
    <s v="US"/>
    <s v="USD"/>
    <n v="1466171834"/>
    <n v="1463493434"/>
    <b v="1"/>
    <n v="438"/>
    <b v="1"/>
    <s v="film &amp; video/documentary"/>
    <n v="1.0660499999999999"/>
    <n v="97.355999999999995"/>
    <x v="0"/>
    <s v="documentary"/>
    <x v="331"/>
    <d v="2016-06-17T13:57:14"/>
  </r>
  <r>
    <x v="0"/>
    <s v="US"/>
    <s v="USD"/>
    <n v="1446019200"/>
    <n v="1442420377"/>
    <b v="1"/>
    <n v="555"/>
    <b v="1"/>
    <s v="film &amp; video/documentary"/>
    <n v="1.13015"/>
    <n v="203.631"/>
    <x v="0"/>
    <s v="documentary"/>
    <x v="332"/>
    <d v="2015-10-28T08:00:00"/>
  </r>
  <r>
    <x v="0"/>
    <s v="US"/>
    <s v="USD"/>
    <n v="1460038591"/>
    <n v="1457450191"/>
    <b v="1"/>
    <n v="266"/>
    <b v="1"/>
    <s v="film &amp; video/documentary"/>
    <n v="1.252275"/>
    <n v="188.31200000000001"/>
    <x v="0"/>
    <s v="documentary"/>
    <x v="333"/>
    <d v="2016-04-07T14:16:31"/>
  </r>
  <r>
    <x v="0"/>
    <s v="US"/>
    <s v="USD"/>
    <n v="1431716400"/>
    <n v="1428423757"/>
    <b v="1"/>
    <n v="69"/>
    <b v="1"/>
    <s v="film &amp; video/documentary"/>
    <n v="1.0119"/>
    <n v="146.65199999999999"/>
    <x v="0"/>
    <s v="documentary"/>
    <x v="334"/>
    <d v="2015-05-15T19:00:00"/>
  </r>
  <r>
    <x v="0"/>
    <s v="US"/>
    <s v="USD"/>
    <n v="1431122400"/>
    <n v="1428428515"/>
    <b v="1"/>
    <n v="80"/>
    <b v="1"/>
    <s v="film &amp; video/documentary"/>
    <n v="1.0276470588235294"/>
    <n v="109.188"/>
    <x v="0"/>
    <s v="documentary"/>
    <x v="335"/>
    <d v="2015-05-08T22:00:00"/>
  </r>
  <r>
    <x v="0"/>
    <s v="US"/>
    <s v="USD"/>
    <n v="1447427918"/>
    <n v="1444832318"/>
    <b v="1"/>
    <n v="493"/>
    <b v="1"/>
    <s v="film &amp; video/documentary"/>
    <n v="1.1683911999999999"/>
    <n v="59.249000000000002"/>
    <x v="0"/>
    <s v="documentary"/>
    <x v="336"/>
    <d v="2015-11-13T15:18:38"/>
  </r>
  <r>
    <x v="0"/>
    <s v="US"/>
    <s v="USD"/>
    <n v="1426298708"/>
    <n v="1423710308"/>
    <b v="1"/>
    <n v="31"/>
    <b v="1"/>
    <s v="film &amp; video/documentary"/>
    <n v="1.0116833333333335"/>
    <n v="97.905000000000001"/>
    <x v="0"/>
    <s v="documentary"/>
    <x v="337"/>
    <d v="2015-03-14T02:05:08"/>
  </r>
  <r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x v="0"/>
    <s v="US"/>
    <s v="USD"/>
    <n v="1430331268"/>
    <n v="1427739268"/>
    <b v="1"/>
    <n v="89"/>
    <b v="1"/>
    <s v="film &amp; video/documentary"/>
    <n v="1.0808333333333333"/>
    <n v="72.864999999999995"/>
    <x v="0"/>
    <s v="documentary"/>
    <x v="339"/>
    <d v="2015-04-29T18:14:28"/>
  </r>
  <r>
    <x v="0"/>
    <s v="US"/>
    <s v="USD"/>
    <n v="1489006800"/>
    <n v="1486397007"/>
    <b v="1"/>
    <n v="299"/>
    <b v="1"/>
    <s v="film &amp; video/documentary"/>
    <n v="1.2502285714285715"/>
    <n v="146.34800000000001"/>
    <x v="0"/>
    <s v="documentary"/>
    <x v="340"/>
    <d v="2017-03-08T21:00:00"/>
  </r>
  <r>
    <x v="0"/>
    <s v="US"/>
    <s v="USD"/>
    <n v="1412135940"/>
    <n v="1410555998"/>
    <b v="1"/>
    <n v="55"/>
    <b v="1"/>
    <s v="film &amp; video/documentary"/>
    <n v="1.0671428571428572"/>
    <n v="67.909000000000006"/>
    <x v="0"/>
    <s v="documentary"/>
    <x v="341"/>
    <d v="2014-10-01T03:59:00"/>
  </r>
  <r>
    <x v="0"/>
    <s v="US"/>
    <s v="USD"/>
    <n v="1461955465"/>
    <n v="1459363465"/>
    <b v="1"/>
    <n v="325"/>
    <b v="1"/>
    <s v="film &amp; video/documentary"/>
    <n v="1.0036639999999999"/>
    <n v="169.851"/>
    <x v="0"/>
    <s v="documentary"/>
    <x v="342"/>
    <d v="2016-04-29T18:44:25"/>
  </r>
  <r>
    <x v="0"/>
    <s v="US"/>
    <s v="USD"/>
    <n v="1415934000"/>
    <n v="1413308545"/>
    <b v="1"/>
    <n v="524"/>
    <b v="1"/>
    <s v="film &amp; video/documentary"/>
    <n v="1.0202863333333334"/>
    <n v="58.412999999999997"/>
    <x v="0"/>
    <s v="documentary"/>
    <x v="343"/>
    <d v="2014-11-14T03:00:00"/>
  </r>
  <r>
    <x v="0"/>
    <s v="US"/>
    <s v="USD"/>
    <n v="1433125200"/>
    <n v="1429312694"/>
    <b v="1"/>
    <n v="285"/>
    <b v="1"/>
    <s v="film &amp; video/documentary"/>
    <n v="1.0208358208955224"/>
    <n v="119.99299999999999"/>
    <x v="0"/>
    <s v="documentary"/>
    <x v="344"/>
    <d v="2015-06-01T02:20:00"/>
  </r>
  <r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x v="0"/>
    <s v="US"/>
    <s v="USD"/>
    <n v="1444824021"/>
    <n v="1442232021"/>
    <b v="1"/>
    <n v="188"/>
    <b v="1"/>
    <s v="film &amp; video/documentary"/>
    <n v="1.7028880000000002"/>
    <n v="90.578999999999994"/>
    <x v="0"/>
    <s v="documentary"/>
    <x v="346"/>
    <d v="2015-10-14T12:00:21"/>
  </r>
  <r>
    <x v="0"/>
    <s v="US"/>
    <s v="USD"/>
    <n v="1447505609"/>
    <n v="1444910009"/>
    <b v="1"/>
    <n v="379"/>
    <b v="1"/>
    <s v="film &amp; video/documentary"/>
    <n v="1.1159049999999999"/>
    <n v="117.774"/>
    <x v="0"/>
    <s v="documentary"/>
    <x v="347"/>
    <d v="2015-11-14T12:53:29"/>
  </r>
  <r>
    <x v="0"/>
    <s v="US"/>
    <s v="USD"/>
    <n v="1440165916"/>
    <n v="1437573916"/>
    <b v="1"/>
    <n v="119"/>
    <b v="1"/>
    <s v="film &amp; video/documentary"/>
    <n v="1.03"/>
    <n v="86.555000000000007"/>
    <x v="0"/>
    <s v="documentary"/>
    <x v="348"/>
    <d v="2015-08-21T14:05:16"/>
  </r>
  <r>
    <x v="0"/>
    <s v="US"/>
    <s v="USD"/>
    <n v="1487937508"/>
    <n v="1485345508"/>
    <b v="1"/>
    <n v="167"/>
    <b v="1"/>
    <s v="film &amp; video/documentary"/>
    <n v="1.0663570159857905"/>
    <n v="71.899000000000001"/>
    <x v="0"/>
    <s v="documentary"/>
    <x v="349"/>
    <d v="2017-02-24T11:58:28"/>
  </r>
  <r>
    <x v="0"/>
    <s v="US"/>
    <s v="USD"/>
    <n v="1473566340"/>
    <n v="1470274509"/>
    <b v="1"/>
    <n v="221"/>
    <b v="1"/>
    <s v="film &amp; video/documentary"/>
    <n v="1.1476"/>
    <n v="129.81899999999999"/>
    <x v="0"/>
    <s v="documentary"/>
    <x v="350"/>
    <d v="2016-09-11T03:59:00"/>
  </r>
  <r>
    <x v="0"/>
    <s v="ES"/>
    <s v="EUR"/>
    <n v="1460066954"/>
    <n v="1456614554"/>
    <b v="1"/>
    <n v="964"/>
    <b v="1"/>
    <s v="film &amp; video/documentary"/>
    <n v="1.2734117647058822"/>
    <n v="44.912999999999997"/>
    <x v="0"/>
    <s v="documentary"/>
    <x v="351"/>
    <d v="2016-04-07T22:09:14"/>
  </r>
  <r>
    <x v="0"/>
    <s v="US"/>
    <s v="USD"/>
    <n v="1412740868"/>
    <n v="1410148868"/>
    <b v="1"/>
    <n v="286"/>
    <b v="1"/>
    <s v="film &amp; video/documentary"/>
    <n v="1.1656"/>
    <n v="40.755000000000003"/>
    <x v="0"/>
    <s v="documentary"/>
    <x v="352"/>
    <d v="2014-10-08T04:01:08"/>
  </r>
  <r>
    <x v="0"/>
    <s v="US"/>
    <s v="USD"/>
    <n v="1447963219"/>
    <n v="1445367619"/>
    <b v="1"/>
    <n v="613"/>
    <b v="1"/>
    <s v="film &amp; video/documentary"/>
    <n v="1.0861819426615318"/>
    <n v="103.524"/>
    <x v="0"/>
    <s v="documentary"/>
    <x v="353"/>
    <d v="2015-11-19T20:00:19"/>
  </r>
  <r>
    <x v="0"/>
    <s v="US"/>
    <s v="USD"/>
    <n v="1460141521"/>
    <n v="1457553121"/>
    <b v="1"/>
    <n v="29"/>
    <b v="1"/>
    <s v="film &amp; video/documentary"/>
    <n v="1.0394285714285714"/>
    <n v="125.44799999999999"/>
    <x v="0"/>
    <s v="documentary"/>
    <x v="354"/>
    <d v="2016-04-08T18:52:01"/>
  </r>
  <r>
    <x v="0"/>
    <s v="US"/>
    <s v="USD"/>
    <n v="1417420994"/>
    <n v="1414738994"/>
    <b v="1"/>
    <n v="165"/>
    <b v="1"/>
    <s v="film &amp; video/documentary"/>
    <n v="1.1625714285714286"/>
    <n v="246.60599999999999"/>
    <x v="0"/>
    <s v="documentary"/>
    <x v="355"/>
    <d v="2014-12-01T08:03:14"/>
  </r>
  <r>
    <x v="0"/>
    <s v="US"/>
    <s v="USD"/>
    <n v="1458152193"/>
    <n v="1455563793"/>
    <b v="1"/>
    <n v="97"/>
    <b v="1"/>
    <s v="film &amp; video/documentary"/>
    <n v="1.0269239999999999"/>
    <n v="79.400999999999996"/>
    <x v="0"/>
    <s v="documentary"/>
    <x v="356"/>
    <d v="2016-03-16T18:16:33"/>
  </r>
  <r>
    <x v="0"/>
    <s v="US"/>
    <s v="USD"/>
    <n v="1429852797"/>
    <n v="1426396797"/>
    <b v="1"/>
    <n v="303"/>
    <b v="1"/>
    <s v="film &amp; video/documentary"/>
    <n v="1.74"/>
    <n v="86.138999999999996"/>
    <x v="0"/>
    <s v="documentary"/>
    <x v="357"/>
    <d v="2015-04-24T05:19:57"/>
  </r>
  <r>
    <x v="0"/>
    <s v="US"/>
    <s v="USD"/>
    <n v="1466002800"/>
    <n v="1463517521"/>
    <b v="1"/>
    <n v="267"/>
    <b v="1"/>
    <s v="film &amp; video/documentary"/>
    <n v="1.03088"/>
    <n v="193.04900000000001"/>
    <x v="0"/>
    <s v="documentary"/>
    <x v="358"/>
    <d v="2016-06-15T15:00:00"/>
  </r>
  <r>
    <x v="0"/>
    <s v="US"/>
    <s v="USD"/>
    <n v="1415941920"/>
    <n v="1414028490"/>
    <b v="1"/>
    <n v="302"/>
    <b v="1"/>
    <s v="film &amp; video/documentary"/>
    <n v="1.0485537190082646"/>
    <n v="84.022999999999996"/>
    <x v="0"/>
    <s v="documentary"/>
    <x v="359"/>
    <d v="2014-11-14T05:12:00"/>
  </r>
  <r>
    <x v="0"/>
    <s v="US"/>
    <s v="USD"/>
    <n v="1437621060"/>
    <n v="1433799180"/>
    <b v="0"/>
    <n v="87"/>
    <b v="1"/>
    <s v="film &amp; video/documentary"/>
    <n v="1.0137499999999999"/>
    <n v="139.828"/>
    <x v="0"/>
    <s v="documentary"/>
    <x v="360"/>
    <d v="2015-07-23T03:11:00"/>
  </r>
  <r>
    <x v="0"/>
    <s v="US"/>
    <s v="USD"/>
    <n v="1416704506"/>
    <n v="1414108906"/>
    <b v="0"/>
    <n v="354"/>
    <b v="1"/>
    <s v="film &amp; video/documentary"/>
    <n v="1.1107699999999998"/>
    <n v="109.822"/>
    <x v="0"/>
    <s v="documentary"/>
    <x v="361"/>
    <d v="2014-11-23T01:01:46"/>
  </r>
  <r>
    <x v="0"/>
    <s v="US"/>
    <s v="USD"/>
    <n v="1407456000"/>
    <n v="1405573391"/>
    <b v="0"/>
    <n v="86"/>
    <b v="1"/>
    <s v="film &amp; video/documentary"/>
    <n v="1.2415933781686497"/>
    <n v="139.535"/>
    <x v="0"/>
    <s v="documentary"/>
    <x v="362"/>
    <d v="2014-08-08T00:00:00"/>
  </r>
  <r>
    <x v="0"/>
    <s v="US"/>
    <s v="USD"/>
    <n v="1272828120"/>
    <n v="1268934736"/>
    <b v="0"/>
    <n v="26"/>
    <b v="1"/>
    <s v="film &amp; video/documentary"/>
    <n v="1.0133333333333334"/>
    <n v="347.846"/>
    <x v="0"/>
    <s v="documentary"/>
    <x v="363"/>
    <d v="2010-05-02T19:22:00"/>
  </r>
  <r>
    <x v="0"/>
    <s v="US"/>
    <s v="USD"/>
    <n v="1403323140"/>
    <n v="1400704672"/>
    <b v="0"/>
    <n v="113"/>
    <b v="1"/>
    <s v="film &amp; video/documentary"/>
    <n v="1.1016142857142857"/>
    <n v="68.242000000000004"/>
    <x v="0"/>
    <s v="documentary"/>
    <x v="364"/>
    <d v="2014-06-21T03:59:00"/>
  </r>
  <r>
    <x v="0"/>
    <s v="GB"/>
    <s v="GBP"/>
    <n v="1393597999"/>
    <n v="1391005999"/>
    <b v="0"/>
    <n v="65"/>
    <b v="1"/>
    <s v="film &amp; video/documentary"/>
    <n v="1.0397333333333334"/>
    <n v="239.93799999999999"/>
    <x v="0"/>
    <s v="documentary"/>
    <x v="365"/>
    <d v="2014-02-28T14:33:19"/>
  </r>
  <r>
    <x v="0"/>
    <s v="US"/>
    <s v="USD"/>
    <n v="1337540518"/>
    <n v="1334948518"/>
    <b v="0"/>
    <n v="134"/>
    <b v="1"/>
    <s v="film &amp; video/documentary"/>
    <n v="1.013157894736842"/>
    <n v="287.31299999999999"/>
    <x v="0"/>
    <s v="documentary"/>
    <x v="366"/>
    <d v="2012-05-20T19:01:58"/>
  </r>
  <r>
    <x v="0"/>
    <s v="US"/>
    <s v="USD"/>
    <n v="1367384340"/>
    <n v="1363960278"/>
    <b v="0"/>
    <n v="119"/>
    <b v="1"/>
    <s v="film &amp; video/documentary"/>
    <n v="1.033501"/>
    <n v="86.849000000000004"/>
    <x v="0"/>
    <s v="documentary"/>
    <x v="367"/>
    <d v="2013-05-01T04:59:00"/>
  </r>
  <r>
    <x v="0"/>
    <s v="US"/>
    <s v="USD"/>
    <n v="1426426322"/>
    <n v="1423405922"/>
    <b v="0"/>
    <n v="159"/>
    <b v="1"/>
    <s v="film &amp; video/documentary"/>
    <n v="1.04112"/>
    <n v="81.849000000000004"/>
    <x v="0"/>
    <s v="documentary"/>
    <x v="368"/>
    <d v="2015-03-15T13:32:02"/>
  </r>
  <r>
    <x v="0"/>
    <s v="US"/>
    <s v="USD"/>
    <n v="1326633269"/>
    <n v="1324041269"/>
    <b v="0"/>
    <n v="167"/>
    <b v="1"/>
    <s v="film &amp; video/documentary"/>
    <n v="1.1015569230769231"/>
    <n v="42.875"/>
    <x v="0"/>
    <s v="documentary"/>
    <x v="369"/>
    <d v="2012-01-15T13:14:29"/>
  </r>
  <r>
    <x v="0"/>
    <s v="US"/>
    <s v="USD"/>
    <n v="1483729500"/>
    <n v="1481137500"/>
    <b v="0"/>
    <n v="43"/>
    <b v="1"/>
    <s v="film &amp; video/documentary"/>
    <n v="1.2202"/>
    <n v="709.41899999999998"/>
    <x v="0"/>
    <s v="documentary"/>
    <x v="370"/>
    <d v="2017-01-06T19:05:00"/>
  </r>
  <r>
    <x v="0"/>
    <s v="US"/>
    <s v="USD"/>
    <n v="1359743139"/>
    <n v="1355855139"/>
    <b v="0"/>
    <n v="1062"/>
    <b v="1"/>
    <s v="film &amp; video/documentary"/>
    <n v="1.1416866666666667"/>
    <n v="161.255"/>
    <x v="0"/>
    <s v="documentary"/>
    <x v="371"/>
    <d v="2013-02-01T18:25:39"/>
  </r>
  <r>
    <x v="0"/>
    <s v="GB"/>
    <s v="GBP"/>
    <n v="1459872000"/>
    <n v="1456408244"/>
    <b v="0"/>
    <n v="9"/>
    <b v="1"/>
    <s v="film &amp; video/documentary"/>
    <n v="1.2533333333333334"/>
    <n v="41.777999999999999"/>
    <x v="0"/>
    <s v="documentary"/>
    <x v="372"/>
    <d v="2016-04-05T16:00:00"/>
  </r>
  <r>
    <x v="0"/>
    <s v="US"/>
    <s v="USD"/>
    <n v="1342648398"/>
    <n v="1340056398"/>
    <b v="0"/>
    <n v="89"/>
    <b v="1"/>
    <s v="film &amp; video/documentary"/>
    <n v="1.0666666666666667"/>
    <n v="89.888000000000005"/>
    <x v="0"/>
    <s v="documentary"/>
    <x v="373"/>
    <d v="2012-07-18T21:53:18"/>
  </r>
  <r>
    <x v="0"/>
    <s v="US"/>
    <s v="USD"/>
    <n v="1316208031"/>
    <n v="1312320031"/>
    <b v="0"/>
    <n v="174"/>
    <b v="1"/>
    <s v="film &amp; video/documentary"/>
    <n v="1.3065"/>
    <n v="45.052"/>
    <x v="0"/>
    <s v="documentary"/>
    <x v="374"/>
    <d v="2011-09-16T21:20:31"/>
  </r>
  <r>
    <x v="0"/>
    <s v="US"/>
    <s v="USD"/>
    <n v="1393694280"/>
    <n v="1390088311"/>
    <b v="0"/>
    <n v="14"/>
    <b v="1"/>
    <s v="film &amp; video/documentary"/>
    <n v="1.2"/>
    <n v="42.856999999999999"/>
    <x v="0"/>
    <s v="documentary"/>
    <x v="375"/>
    <d v="2014-03-01T17:18:00"/>
  </r>
  <r>
    <x v="0"/>
    <s v="GB"/>
    <s v="GBP"/>
    <n v="1472122316"/>
    <n v="1469443916"/>
    <b v="0"/>
    <n v="48"/>
    <b v="1"/>
    <s v="film &amp; video/documentary"/>
    <n v="1.0595918367346939"/>
    <n v="54.082999999999998"/>
    <x v="0"/>
    <s v="documentary"/>
    <x v="376"/>
    <d v="2016-08-25T10:51:56"/>
  </r>
  <r>
    <x v="0"/>
    <s v="US"/>
    <s v="USD"/>
    <n v="1447484460"/>
    <n v="1444888868"/>
    <b v="0"/>
    <n v="133"/>
    <b v="1"/>
    <s v="film &amp; video/documentary"/>
    <n v="1.1439999999999999"/>
    <n v="103.218"/>
    <x v="0"/>
    <s v="documentary"/>
    <x v="377"/>
    <d v="2015-11-14T07:01:00"/>
  </r>
  <r>
    <x v="0"/>
    <s v="CA"/>
    <s v="CAD"/>
    <n v="1453765920"/>
    <n v="1451655808"/>
    <b v="0"/>
    <n v="83"/>
    <b v="1"/>
    <s v="film &amp; video/documentary"/>
    <n v="1.1176666666666666"/>
    <n v="40.398000000000003"/>
    <x v="0"/>
    <s v="documentary"/>
    <x v="378"/>
    <d v="2016-01-25T23:52:00"/>
  </r>
  <r>
    <x v="0"/>
    <s v="US"/>
    <s v="USD"/>
    <n v="1336062672"/>
    <n v="1332174672"/>
    <b v="0"/>
    <n v="149"/>
    <b v="1"/>
    <s v="film &amp; video/documentary"/>
    <n v="1.1608000000000001"/>
    <n v="116.85899999999999"/>
    <x v="0"/>
    <s v="documentary"/>
    <x v="379"/>
    <d v="2012-05-03T16:31:12"/>
  </r>
  <r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x v="0"/>
    <s v="US"/>
    <s v="USD"/>
    <n v="1343624400"/>
    <n v="1340642717"/>
    <b v="0"/>
    <n v="251"/>
    <b v="1"/>
    <s v="film &amp; video/documentary"/>
    <n v="1.0472999999999999"/>
    <n v="104.313"/>
    <x v="0"/>
    <s v="documentary"/>
    <x v="381"/>
    <d v="2012-07-30T05:00:00"/>
  </r>
  <r>
    <x v="0"/>
    <s v="US"/>
    <s v="USD"/>
    <n v="1346950900"/>
    <n v="1345741300"/>
    <b v="0"/>
    <n v="22"/>
    <b v="1"/>
    <s v="film &amp; video/documentary"/>
    <n v="2.5583333333333331"/>
    <n v="69.772999999999996"/>
    <x v="0"/>
    <s v="documentary"/>
    <x v="382"/>
    <d v="2012-09-06T17:01:40"/>
  </r>
  <r>
    <x v="0"/>
    <s v="US"/>
    <s v="USD"/>
    <n v="1400467759"/>
    <n v="1398480559"/>
    <b v="0"/>
    <n v="48"/>
    <b v="1"/>
    <s v="film &amp; video/documentary"/>
    <n v="2.0670670670670672"/>
    <n v="43.021000000000001"/>
    <x v="0"/>
    <s v="documentary"/>
    <x v="383"/>
    <d v="2014-05-19T02:49:19"/>
  </r>
  <r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x v="0"/>
    <s v="US"/>
    <s v="USD"/>
    <n v="1416582101"/>
    <n v="1413986501"/>
    <b v="0"/>
    <n v="237"/>
    <b v="1"/>
    <s v="film &amp; video/documentary"/>
    <n v="1.05982"/>
    <n v="111.795"/>
    <x v="0"/>
    <s v="documentary"/>
    <x v="385"/>
    <d v="2014-11-21T15:01:41"/>
  </r>
  <r>
    <x v="0"/>
    <s v="US"/>
    <s v="USD"/>
    <n v="1439246991"/>
    <n v="1437950991"/>
    <b v="0"/>
    <n v="13"/>
    <b v="1"/>
    <s v="film &amp; video/documentary"/>
    <n v="1.0016666666666667"/>
    <n v="46.231000000000002"/>
    <x v="0"/>
    <s v="documentary"/>
    <x v="386"/>
    <d v="2015-08-10T22:49:51"/>
  </r>
  <r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x v="0"/>
    <s v="US"/>
    <s v="USD"/>
    <n v="1469670580"/>
    <n v="1467078580"/>
    <b v="0"/>
    <n v="71"/>
    <b v="1"/>
    <s v="film &amp; video/documentary"/>
    <n v="1.2616000000000001"/>
    <n v="88.844999999999999"/>
    <x v="0"/>
    <s v="documentary"/>
    <x v="388"/>
    <d v="2016-07-28T01:49:40"/>
  </r>
  <r>
    <x v="0"/>
    <s v="US"/>
    <s v="USD"/>
    <n v="1394233140"/>
    <n v="1391477450"/>
    <b v="0"/>
    <n v="1510"/>
    <b v="1"/>
    <s v="film &amp; video/documentary"/>
    <n v="1.8153547058823529"/>
    <n v="81.751000000000005"/>
    <x v="0"/>
    <s v="documentary"/>
    <x v="389"/>
    <d v="2014-03-07T22:59:00"/>
  </r>
  <r>
    <x v="0"/>
    <s v="US"/>
    <s v="USD"/>
    <n v="1431046372"/>
    <n v="1429318372"/>
    <b v="0"/>
    <n v="14"/>
    <b v="1"/>
    <s v="film &amp; video/documentary"/>
    <n v="1"/>
    <n v="71.429000000000002"/>
    <x v="0"/>
    <s v="documentary"/>
    <x v="390"/>
    <d v="2015-05-08T00:52:52"/>
  </r>
  <r>
    <x v="0"/>
    <s v="US"/>
    <s v="USD"/>
    <n v="1324169940"/>
    <n v="1321578051"/>
    <b v="0"/>
    <n v="193"/>
    <b v="1"/>
    <s v="film &amp; video/documentary"/>
    <n v="1.0061"/>
    <n v="104.259"/>
    <x v="0"/>
    <s v="documentary"/>
    <x v="391"/>
    <d v="2011-12-18T00:59:00"/>
  </r>
  <r>
    <x v="0"/>
    <s v="US"/>
    <s v="USD"/>
    <n v="1315450800"/>
    <n v="1312823571"/>
    <b v="0"/>
    <n v="206"/>
    <b v="1"/>
    <s v="film &amp; video/documentary"/>
    <n v="1.009027027027027"/>
    <n v="90.617000000000004"/>
    <x v="0"/>
    <s v="documentary"/>
    <x v="392"/>
    <d v="2011-09-08T03:00:00"/>
  </r>
  <r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x v="0"/>
    <s v="US"/>
    <s v="USD"/>
    <n v="1341668006"/>
    <n v="1340372006"/>
    <b v="0"/>
    <n v="196"/>
    <b v="1"/>
    <s v="film &amp; video/documentary"/>
    <n v="1.0666666666666667"/>
    <n v="81.632999999999996"/>
    <x v="0"/>
    <s v="documentary"/>
    <x v="396"/>
    <d v="2012-07-07T13:33:26"/>
  </r>
  <r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x v="0"/>
    <s v="US"/>
    <s v="USD"/>
    <n v="1430334126"/>
    <n v="1426446126"/>
    <b v="0"/>
    <n v="67"/>
    <b v="1"/>
    <s v="film &amp; video/documentary"/>
    <n v="1.2516"/>
    <n v="140.10400000000001"/>
    <x v="0"/>
    <s v="documentary"/>
    <x v="398"/>
    <d v="2015-04-29T19:02:06"/>
  </r>
  <r>
    <x v="0"/>
    <s v="GB"/>
    <s v="GBP"/>
    <n v="1481716800"/>
    <n v="1479070867"/>
    <b v="0"/>
    <n v="95"/>
    <b v="1"/>
    <s v="film &amp; video/documentary"/>
    <n v="1.0680499999999999"/>
    <n v="224.85300000000001"/>
    <x v="0"/>
    <s v="documentary"/>
    <x v="399"/>
    <d v="2016-12-14T12:00:00"/>
  </r>
  <r>
    <x v="0"/>
    <s v="US"/>
    <s v="USD"/>
    <n v="1400297400"/>
    <n v="1397661347"/>
    <b v="0"/>
    <n v="62"/>
    <b v="1"/>
    <s v="film &amp; video/documentary"/>
    <n v="1.1230249999999999"/>
    <n v="181.13300000000001"/>
    <x v="0"/>
    <s v="documentary"/>
    <x v="400"/>
    <d v="2014-05-17T03:30:00"/>
  </r>
  <r>
    <x v="0"/>
    <s v="US"/>
    <s v="USD"/>
    <n v="1312747970"/>
    <n v="1310155970"/>
    <b v="0"/>
    <n v="73"/>
    <b v="1"/>
    <s v="film &amp; video/documentary"/>
    <n v="1.0381199999999999"/>
    <n v="711.04100000000005"/>
    <x v="0"/>
    <s v="documentary"/>
    <x v="401"/>
    <d v="2011-08-07T20:12:50"/>
  </r>
  <r>
    <x v="0"/>
    <s v="US"/>
    <s v="USD"/>
    <n v="1446731817"/>
    <n v="1444913817"/>
    <b v="0"/>
    <n v="43"/>
    <b v="1"/>
    <s v="film &amp; video/documentary"/>
    <n v="1.4165000000000001"/>
    <n v="65.884"/>
    <x v="0"/>
    <s v="documentary"/>
    <x v="402"/>
    <d v="2015-11-05T13:56:57"/>
  </r>
  <r>
    <x v="0"/>
    <s v="US"/>
    <s v="USD"/>
    <n v="1312960080"/>
    <n v="1308900441"/>
    <b v="0"/>
    <n v="70"/>
    <b v="1"/>
    <s v="film &amp; video/documentary"/>
    <n v="1.0526"/>
    <n v="75.186000000000007"/>
    <x v="0"/>
    <s v="documentary"/>
    <x v="403"/>
    <d v="2011-08-10T07:08:00"/>
  </r>
  <r>
    <x v="0"/>
    <s v="US"/>
    <s v="USD"/>
    <n v="1391641440"/>
    <n v="1389107062"/>
    <b v="0"/>
    <n v="271"/>
    <b v="1"/>
    <s v="film &amp; video/documentary"/>
    <n v="1.0309142857142857"/>
    <n v="133.14400000000001"/>
    <x v="0"/>
    <s v="documentary"/>
    <x v="404"/>
    <d v="2014-02-05T23:04:00"/>
  </r>
  <r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x v="0"/>
    <s v="US"/>
    <s v="USD"/>
    <n v="1304920740"/>
    <n v="1301975637"/>
    <b v="0"/>
    <n v="35"/>
    <b v="1"/>
    <s v="film &amp; video/documentary"/>
    <n v="1.0770464285714285"/>
    <n v="86.164000000000001"/>
    <x v="0"/>
    <s v="documentary"/>
    <x v="406"/>
    <d v="2011-05-09T05:59:00"/>
  </r>
  <r>
    <x v="0"/>
    <s v="US"/>
    <s v="USD"/>
    <n v="1321739650"/>
    <n v="1316552050"/>
    <b v="0"/>
    <n v="22"/>
    <b v="1"/>
    <s v="film &amp; video/documentary"/>
    <n v="1.0155000000000001"/>
    <n v="92.317999999999998"/>
    <x v="0"/>
    <s v="documentary"/>
    <x v="407"/>
    <d v="2011-11-19T21:54:10"/>
  </r>
  <r>
    <x v="0"/>
    <s v="US"/>
    <s v="USD"/>
    <n v="1383676790"/>
    <n v="1380217190"/>
    <b v="0"/>
    <n v="38"/>
    <b v="1"/>
    <s v="film &amp; video/documentary"/>
    <n v="1.0143766666666667"/>
    <n v="160.16499999999999"/>
    <x v="0"/>
    <s v="documentary"/>
    <x v="408"/>
    <d v="2013-11-05T18:39:50"/>
  </r>
  <r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x v="0"/>
    <s v="CA"/>
    <s v="CAD"/>
    <n v="1434670397"/>
    <n v="1429486397"/>
    <b v="0"/>
    <n v="7"/>
    <b v="1"/>
    <s v="film &amp; video/documentary"/>
    <n v="1.2829999999999999"/>
    <n v="183.286"/>
    <x v="0"/>
    <s v="documentary"/>
    <x v="410"/>
    <d v="2015-06-18T23:33:17"/>
  </r>
  <r>
    <x v="0"/>
    <s v="US"/>
    <s v="USD"/>
    <n v="1387688400"/>
    <n v="1384920804"/>
    <b v="0"/>
    <n v="241"/>
    <b v="1"/>
    <s v="film &amp; video/documentary"/>
    <n v="1.0105"/>
    <n v="125.788"/>
    <x v="0"/>
    <s v="documentary"/>
    <x v="411"/>
    <d v="2013-12-22T05:00:00"/>
  </r>
  <r>
    <x v="0"/>
    <s v="US"/>
    <s v="USD"/>
    <n v="1343238578"/>
    <n v="1341856178"/>
    <b v="0"/>
    <n v="55"/>
    <b v="1"/>
    <s v="film &amp; video/documentary"/>
    <n v="1.2684"/>
    <n v="57.655000000000001"/>
    <x v="0"/>
    <s v="documentary"/>
    <x v="412"/>
    <d v="2012-07-25T17:49:38"/>
  </r>
  <r>
    <x v="0"/>
    <s v="US"/>
    <s v="USD"/>
    <n v="1342731811"/>
    <n v="1340139811"/>
    <b v="0"/>
    <n v="171"/>
    <b v="1"/>
    <s v="film &amp; video/documentary"/>
    <n v="1.0508593749999999"/>
    <n v="78.661000000000001"/>
    <x v="0"/>
    <s v="documentary"/>
    <x v="413"/>
    <d v="2012-07-19T21:03:31"/>
  </r>
  <r>
    <x v="0"/>
    <s v="US"/>
    <s v="USD"/>
    <n v="1381541465"/>
    <n v="1378949465"/>
    <b v="0"/>
    <n v="208"/>
    <b v="1"/>
    <s v="film &amp; video/documentary"/>
    <n v="1.0285405405405406"/>
    <n v="91.480999999999995"/>
    <x v="0"/>
    <s v="documentary"/>
    <x v="414"/>
    <d v="2013-10-12T01:31:05"/>
  </r>
  <r>
    <x v="0"/>
    <s v="CA"/>
    <s v="CAD"/>
    <n v="1413547200"/>
    <n v="1411417602"/>
    <b v="0"/>
    <n v="21"/>
    <b v="1"/>
    <s v="film &amp; video/documentary"/>
    <n v="1.0214714285714286"/>
    <n v="68.097999999999999"/>
    <x v="0"/>
    <s v="documentary"/>
    <x v="415"/>
    <d v="2014-10-17T12:00:00"/>
  </r>
  <r>
    <x v="0"/>
    <s v="US"/>
    <s v="USD"/>
    <n v="1391851831"/>
    <n v="1389259831"/>
    <b v="0"/>
    <n v="25"/>
    <b v="1"/>
    <s v="film &amp; video/documentary"/>
    <n v="1.2021700000000002"/>
    <n v="48.087000000000003"/>
    <x v="0"/>
    <s v="documentary"/>
    <x v="416"/>
    <d v="2014-02-08T09:30:31"/>
  </r>
  <r>
    <x v="0"/>
    <s v="US"/>
    <s v="USD"/>
    <n v="1365395580"/>
    <n v="1364426260"/>
    <b v="0"/>
    <n v="52"/>
    <b v="1"/>
    <s v="film &amp; video/documentary"/>
    <n v="1.0024761904761905"/>
    <n v="202.423"/>
    <x v="0"/>
    <s v="documentary"/>
    <x v="417"/>
    <d v="2013-04-08T04:33:00"/>
  </r>
  <r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x v="0"/>
    <s v="US"/>
    <s v="USD"/>
    <n v="1372536787"/>
    <n v="1367352787"/>
    <b v="0"/>
    <n v="73"/>
    <b v="1"/>
    <s v="film &amp; video/documentary"/>
    <n v="1.004375"/>
    <n v="110.068"/>
    <x v="0"/>
    <s v="documentary"/>
    <x v="419"/>
    <d v="2013-06-29T20:13:07"/>
  </r>
  <r>
    <x v="2"/>
    <s v="US"/>
    <s v="USD"/>
    <n v="1394772031"/>
    <n v="1392183631"/>
    <b v="0"/>
    <n v="3"/>
    <b v="0"/>
    <s v="film &amp; video/animation"/>
    <n v="4.3939393939393936E-3"/>
    <n v="4.8330000000000002"/>
    <x v="0"/>
    <s v="animation"/>
    <x v="420"/>
    <d v="2014-03-14T04:40:31"/>
  </r>
  <r>
    <x v="2"/>
    <s v="US"/>
    <s v="USD"/>
    <n v="1440157656"/>
    <n v="1434973656"/>
    <b v="0"/>
    <n v="6"/>
    <b v="0"/>
    <s v="film &amp; video/animation"/>
    <n v="2.0066666666666667E-2"/>
    <n v="50.167000000000002"/>
    <x v="0"/>
    <s v="animation"/>
    <x v="421"/>
    <d v="2015-08-21T11:47:36"/>
  </r>
  <r>
    <x v="2"/>
    <s v="US"/>
    <s v="USD"/>
    <n v="1410416097"/>
    <n v="1407824097"/>
    <b v="0"/>
    <n v="12"/>
    <b v="0"/>
    <s v="film &amp; video/animation"/>
    <n v="1.0749999999999999E-2"/>
    <n v="35.832999999999998"/>
    <x v="0"/>
    <s v="animation"/>
    <x v="422"/>
    <d v="2014-09-11T06:14:57"/>
  </r>
  <r>
    <x v="2"/>
    <s v="US"/>
    <s v="USD"/>
    <n v="1370470430"/>
    <n v="1367878430"/>
    <b v="0"/>
    <n v="13"/>
    <b v="0"/>
    <s v="film &amp; video/animation"/>
    <n v="7.6499999999999997E-3"/>
    <n v="11.769"/>
    <x v="0"/>
    <s v="animation"/>
    <x v="423"/>
    <d v="2013-06-05T22:13:50"/>
  </r>
  <r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x v="2"/>
    <s v="US"/>
    <s v="USD"/>
    <n v="1447830958"/>
    <n v="1445235358"/>
    <b v="0"/>
    <n v="11"/>
    <b v="0"/>
    <s v="film &amp; video/animation"/>
    <n v="9.3799999999999994E-2"/>
    <n v="170.54499999999999"/>
    <x v="0"/>
    <s v="animation"/>
    <x v="438"/>
    <d v="2015-11-18T07:15:58"/>
  </r>
  <r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x v="2"/>
    <s v="US"/>
    <s v="USD"/>
    <n v="1424380783"/>
    <n v="1421788783"/>
    <b v="0"/>
    <n v="17"/>
    <b v="0"/>
    <s v="film &amp; video/animation"/>
    <n v="0.39358823529411763"/>
    <n v="393.58800000000002"/>
    <x v="0"/>
    <s v="animation"/>
    <x v="442"/>
    <d v="2015-02-19T21:19:43"/>
  </r>
  <r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2"/>
    <s v="US"/>
    <s v="USD"/>
    <n v="1400091095"/>
    <n v="1398363095"/>
    <b v="0"/>
    <n v="4"/>
    <b v="0"/>
    <s v="film &amp; video/animation"/>
    <n v="3.2804E-2"/>
    <n v="20.503"/>
    <x v="0"/>
    <s v="animation"/>
    <x v="448"/>
    <d v="2014-05-14T18:11:35"/>
  </r>
  <r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2"/>
    <s v="US"/>
    <s v="USD"/>
    <n v="1392417800"/>
    <n v="1389825800"/>
    <b v="0"/>
    <n v="7"/>
    <b v="0"/>
    <s v="film &amp; video/animation"/>
    <n v="7.92E-3"/>
    <n v="56.570999999999998"/>
    <x v="0"/>
    <s v="animation"/>
    <x v="450"/>
    <d v="2014-02-14T22:43:20"/>
  </r>
  <r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x v="2"/>
    <s v="US"/>
    <s v="USD"/>
    <n v="1382414340"/>
    <n v="1380559201"/>
    <b v="0"/>
    <n v="3"/>
    <b v="0"/>
    <s v="film &amp; video/animation"/>
    <n v="6.8631863186318634E-3"/>
    <n v="20.332999999999998"/>
    <x v="0"/>
    <s v="animation"/>
    <x v="456"/>
    <d v="2013-10-22T03:59:00"/>
  </r>
  <r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x v="2"/>
    <s v="GB"/>
    <s v="GBP"/>
    <n v="1368550060"/>
    <n v="1365958060"/>
    <b v="0"/>
    <n v="49"/>
    <b v="0"/>
    <s v="film &amp; video/animation"/>
    <n v="8.2100000000000006E-2"/>
    <n v="16.754999999999999"/>
    <x v="0"/>
    <s v="animation"/>
    <x v="458"/>
    <d v="2013-05-14T16:47:40"/>
  </r>
  <r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x v="2"/>
    <s v="US"/>
    <s v="USD"/>
    <n v="1316883753"/>
    <n v="1311699753"/>
    <b v="0"/>
    <n v="11"/>
    <b v="0"/>
    <s v="film &amp; video/animation"/>
    <n v="2.2727272727272728E-2"/>
    <n v="113.636"/>
    <x v="0"/>
    <s v="animation"/>
    <x v="463"/>
    <d v="2011-09-24T17:02:33"/>
  </r>
  <r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x v="2"/>
    <s v="US"/>
    <s v="USD"/>
    <n v="1348849134"/>
    <n v="1344961134"/>
    <b v="0"/>
    <n v="39"/>
    <b v="0"/>
    <s v="film &amp; video/animation"/>
    <n v="0.21575"/>
    <n v="110.64100000000001"/>
    <x v="0"/>
    <s v="animation"/>
    <x v="467"/>
    <d v="2012-09-28T16:18:54"/>
  </r>
  <r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x v="2"/>
    <s v="US"/>
    <s v="USD"/>
    <n v="1397924379"/>
    <n v="1394039979"/>
    <b v="0"/>
    <n v="170"/>
    <b v="0"/>
    <s v="film &amp; video/animation"/>
    <n v="0.11892727272727273"/>
    <n v="38.475999999999999"/>
    <x v="0"/>
    <s v="animation"/>
    <x v="471"/>
    <d v="2014-04-19T16:19:39"/>
  </r>
  <r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x v="2"/>
    <s v="US"/>
    <s v="USD"/>
    <n v="1401767940"/>
    <n v="1398727441"/>
    <b v="0"/>
    <n v="124"/>
    <b v="0"/>
    <s v="film &amp; video/animation"/>
    <n v="2.2302681818181819E-2"/>
    <n v="39.569000000000003"/>
    <x v="0"/>
    <s v="animation"/>
    <x v="476"/>
    <d v="2014-06-03T03:59:00"/>
  </r>
  <r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x v="2"/>
    <s v="US"/>
    <s v="USD"/>
    <n v="1376049615"/>
    <n v="1373457615"/>
    <b v="0"/>
    <n v="140"/>
    <b v="0"/>
    <s v="film &amp; video/animation"/>
    <n v="0.19409999999999999"/>
    <n v="55.457000000000001"/>
    <x v="0"/>
    <s v="animation"/>
    <x v="480"/>
    <d v="2013-08-09T12:00:15"/>
  </r>
  <r>
    <x v="2"/>
    <s v="US"/>
    <s v="USD"/>
    <n v="1349885289"/>
    <n v="1347293289"/>
    <b v="0"/>
    <n v="21"/>
    <b v="0"/>
    <s v="film &amp; video/animation"/>
    <n v="6.0999999999999999E-2"/>
    <n v="87.143000000000001"/>
    <x v="0"/>
    <s v="animation"/>
    <x v="481"/>
    <d v="2012-10-10T16:08:09"/>
  </r>
  <r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2"/>
    <s v="GB"/>
    <s v="GBP"/>
    <n v="1359434672"/>
    <n v="1354250672"/>
    <b v="0"/>
    <n v="147"/>
    <b v="0"/>
    <s v="film &amp; video/animation"/>
    <n v="0.502"/>
    <n v="51.223999999999997"/>
    <x v="0"/>
    <s v="animation"/>
    <x v="483"/>
    <d v="2013-01-29T04:44:32"/>
  </r>
  <r>
    <x v="2"/>
    <s v="GB"/>
    <s v="GBP"/>
    <n v="1446766372"/>
    <n v="1443220372"/>
    <b v="0"/>
    <n v="11"/>
    <b v="0"/>
    <s v="film &amp; video/animation"/>
    <n v="1.8625E-3"/>
    <n v="13.545"/>
    <x v="0"/>
    <s v="animation"/>
    <x v="484"/>
    <d v="2015-11-05T23:32:52"/>
  </r>
  <r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x v="2"/>
    <s v="US"/>
    <s v="USD"/>
    <n v="1325763180"/>
    <n v="1323084816"/>
    <b v="0"/>
    <n v="3"/>
    <b v="0"/>
    <s v="film &amp; video/animation"/>
    <n v="2.8667813379201833E-3"/>
    <n v="71.667000000000002"/>
    <x v="0"/>
    <s v="animation"/>
    <x v="489"/>
    <d v="2012-01-05T11:33:00"/>
  </r>
  <r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x v="2"/>
    <s v="US"/>
    <s v="USD"/>
    <n v="1404356400"/>
    <n v="1402343765"/>
    <b v="0"/>
    <n v="3"/>
    <b v="0"/>
    <s v="film &amp; video/animation"/>
    <n v="1.5499999999999999E-3"/>
    <n v="10.333"/>
    <x v="0"/>
    <s v="animation"/>
    <x v="494"/>
    <d v="2014-07-03T03:00:00"/>
  </r>
  <r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2"/>
    <s v="US"/>
    <s v="USD"/>
    <n v="1324664249"/>
    <n v="1321035449"/>
    <b v="0"/>
    <n v="22"/>
    <b v="0"/>
    <s v="film &amp; video/animation"/>
    <n v="4.5985132395404561E-2"/>
    <n v="136.09100000000001"/>
    <x v="0"/>
    <s v="animation"/>
    <x v="498"/>
    <d v="2011-12-23T18:17:29"/>
  </r>
  <r>
    <x v="2"/>
    <s v="US"/>
    <s v="USD"/>
    <n v="1255381140"/>
    <n v="1250630968"/>
    <b v="0"/>
    <n v="26"/>
    <b v="0"/>
    <s v="film &amp; video/animation"/>
    <n v="9.5500000000000002E-2"/>
    <n v="73.462000000000003"/>
    <x v="0"/>
    <s v="animation"/>
    <x v="499"/>
    <d v="2009-10-12T20:59:00"/>
  </r>
  <r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x v="2"/>
    <s v="GB"/>
    <s v="GBP"/>
    <n v="1421498303"/>
    <n v="1418906303"/>
    <b v="0"/>
    <n v="9"/>
    <b v="0"/>
    <s v="film &amp; video/animation"/>
    <n v="1.7538461538461537E-2"/>
    <n v="12.667"/>
    <x v="0"/>
    <s v="animation"/>
    <x v="503"/>
    <d v="2015-01-17T12:38:23"/>
  </r>
  <r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2"/>
    <s v="US"/>
    <s v="USD"/>
    <n v="1451010086"/>
    <n v="1447122086"/>
    <b v="0"/>
    <n v="14"/>
    <b v="0"/>
    <s v="film &amp; video/animation"/>
    <n v="4.3333333333333331E-3"/>
    <n v="3.714"/>
    <x v="0"/>
    <s v="animation"/>
    <x v="505"/>
    <d v="2015-12-25T02:21:26"/>
  </r>
  <r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2"/>
    <s v="US"/>
    <s v="USD"/>
    <n v="1337955240"/>
    <n v="1332808501"/>
    <b v="0"/>
    <n v="3"/>
    <b v="0"/>
    <s v="film &amp; video/animation"/>
    <n v="8.0000000000000002E-3"/>
    <n v="133.333"/>
    <x v="0"/>
    <s v="animation"/>
    <x v="508"/>
    <d v="2012-05-25T14:14:00"/>
  </r>
  <r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x v="2"/>
    <s v="US"/>
    <s v="USD"/>
    <n v="1471244400"/>
    <n v="1467387705"/>
    <b v="0"/>
    <n v="68"/>
    <b v="0"/>
    <s v="film &amp; video/animation"/>
    <n v="0.13924"/>
    <n v="102.38200000000001"/>
    <x v="0"/>
    <s v="animation"/>
    <x v="513"/>
    <d v="2016-08-15T07:00:00"/>
  </r>
  <r>
    <x v="2"/>
    <s v="CA"/>
    <s v="CAD"/>
    <n v="1407595447"/>
    <n v="1405003447"/>
    <b v="0"/>
    <n v="3"/>
    <b v="0"/>
    <s v="film &amp; video/animation"/>
    <n v="3.3333333333333333E-2"/>
    <n v="16.667000000000002"/>
    <x v="0"/>
    <s v="animation"/>
    <x v="514"/>
    <d v="2014-08-09T14:44:07"/>
  </r>
  <r>
    <x v="2"/>
    <s v="US"/>
    <s v="USD"/>
    <n v="1451389601"/>
    <n v="1447933601"/>
    <b v="0"/>
    <n v="34"/>
    <b v="0"/>
    <s v="film &amp; video/animation"/>
    <n v="0.25413402061855672"/>
    <n v="725.029"/>
    <x v="0"/>
    <s v="animation"/>
    <x v="515"/>
    <d v="2015-12-29T11:46:41"/>
  </r>
  <r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x v="2"/>
    <s v="US"/>
    <s v="USD"/>
    <n v="1486046761"/>
    <n v="1483454761"/>
    <b v="0"/>
    <n v="3"/>
    <b v="0"/>
    <s v="film &amp; video/animation"/>
    <n v="1.3666666666666667E-2"/>
    <n v="68.332999999999998"/>
    <x v="0"/>
    <s v="animation"/>
    <x v="517"/>
    <d v="2017-02-02T14:46:01"/>
  </r>
  <r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x v="2"/>
    <s v="US"/>
    <s v="USD"/>
    <n v="1354699421"/>
    <n v="1352107421"/>
    <b v="0"/>
    <n v="70"/>
    <b v="0"/>
    <s v="film &amp; video/animation"/>
    <n v="0.22881426547787684"/>
    <n v="39.228999999999999"/>
    <x v="0"/>
    <s v="animation"/>
    <x v="519"/>
    <d v="2012-12-05T09:23:41"/>
  </r>
  <r>
    <x v="0"/>
    <s v="GB"/>
    <s v="GBP"/>
    <n v="1449766261"/>
    <n v="1447174261"/>
    <b v="0"/>
    <n v="34"/>
    <b v="1"/>
    <s v="theater/plays"/>
    <n v="1.0209999999999999"/>
    <n v="150.14699999999999"/>
    <x v="1"/>
    <s v="plays"/>
    <x v="520"/>
    <d v="2015-12-10T16:51:01"/>
  </r>
  <r>
    <x v="0"/>
    <s v="US"/>
    <s v="USD"/>
    <n v="1477976340"/>
    <n v="1475460819"/>
    <b v="0"/>
    <n v="56"/>
    <b v="1"/>
    <s v="theater/plays"/>
    <n v="1.0464"/>
    <n v="93.429000000000002"/>
    <x v="1"/>
    <s v="plays"/>
    <x v="521"/>
    <d v="2016-11-01T04:59:00"/>
  </r>
  <r>
    <x v="0"/>
    <s v="US"/>
    <s v="USD"/>
    <n v="1458518325"/>
    <n v="1456793925"/>
    <b v="0"/>
    <n v="31"/>
    <b v="1"/>
    <s v="theater/plays"/>
    <n v="1.1466666666666667"/>
    <n v="110.968"/>
    <x v="1"/>
    <s v="plays"/>
    <x v="522"/>
    <d v="2016-03-20T23:58:45"/>
  </r>
  <r>
    <x v="0"/>
    <s v="US"/>
    <s v="USD"/>
    <n v="1442805076"/>
    <n v="1440213076"/>
    <b v="0"/>
    <n v="84"/>
    <b v="1"/>
    <s v="theater/plays"/>
    <n v="1.206"/>
    <n v="71.786000000000001"/>
    <x v="1"/>
    <s v="plays"/>
    <x v="523"/>
    <d v="2015-09-21T03:11:16"/>
  </r>
  <r>
    <x v="0"/>
    <s v="GB"/>
    <s v="GBP"/>
    <n v="1464801169"/>
    <n v="1462209169"/>
    <b v="0"/>
    <n v="130"/>
    <b v="1"/>
    <s v="theater/plays"/>
    <n v="1.0867285714285715"/>
    <n v="29.257999999999999"/>
    <x v="1"/>
    <s v="plays"/>
    <x v="524"/>
    <d v="2016-06-01T17:12:49"/>
  </r>
  <r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0"/>
    <s v="GB"/>
    <s v="GBP"/>
    <n v="1438966800"/>
    <n v="1436278344"/>
    <b v="0"/>
    <n v="23"/>
    <b v="1"/>
    <s v="theater/plays"/>
    <n v="1.1399999999999999"/>
    <n v="74.347999999999999"/>
    <x v="1"/>
    <s v="plays"/>
    <x v="526"/>
    <d v="2015-08-07T17:00:00"/>
  </r>
  <r>
    <x v="0"/>
    <s v="US"/>
    <s v="USD"/>
    <n v="1487347500"/>
    <n v="1484715366"/>
    <b v="0"/>
    <n v="158"/>
    <b v="1"/>
    <s v="theater/plays"/>
    <n v="1.0085"/>
    <n v="63.829000000000001"/>
    <x v="1"/>
    <s v="plays"/>
    <x v="527"/>
    <d v="2017-02-17T16:05:00"/>
  </r>
  <r>
    <x v="0"/>
    <s v="US"/>
    <s v="USD"/>
    <n v="1434921600"/>
    <n v="1433109907"/>
    <b v="0"/>
    <n v="30"/>
    <b v="1"/>
    <s v="theater/plays"/>
    <n v="1.1565217391304348"/>
    <n v="44.332999999999998"/>
    <x v="1"/>
    <s v="plays"/>
    <x v="528"/>
    <d v="2015-06-21T21:20:00"/>
  </r>
  <r>
    <x v="0"/>
    <s v="CA"/>
    <s v="CAD"/>
    <n v="1484110800"/>
    <n v="1482281094"/>
    <b v="0"/>
    <n v="18"/>
    <b v="1"/>
    <s v="theater/plays"/>
    <n v="1.3041666666666667"/>
    <n v="86.944000000000003"/>
    <x v="1"/>
    <s v="plays"/>
    <x v="529"/>
    <d v="2017-01-11T05:00:00"/>
  </r>
  <r>
    <x v="0"/>
    <s v="US"/>
    <s v="USD"/>
    <n v="1435111200"/>
    <n v="1433254268"/>
    <b v="0"/>
    <n v="29"/>
    <b v="1"/>
    <s v="theater/plays"/>
    <n v="1.0778267254038179"/>
    <n v="126.55200000000001"/>
    <x v="1"/>
    <s v="plays"/>
    <x v="530"/>
    <d v="2015-06-24T02:00:00"/>
  </r>
  <r>
    <x v="0"/>
    <s v="US"/>
    <s v="USD"/>
    <n v="1481957940"/>
    <n v="1478050429"/>
    <b v="0"/>
    <n v="31"/>
    <b v="1"/>
    <s v="theater/plays"/>
    <n v="1"/>
    <n v="129.03200000000001"/>
    <x v="1"/>
    <s v="plays"/>
    <x v="531"/>
    <d v="2016-12-17T06:59:00"/>
  </r>
  <r>
    <x v="0"/>
    <s v="US"/>
    <s v="USD"/>
    <n v="1463098208"/>
    <n v="1460506208"/>
    <b v="0"/>
    <n v="173"/>
    <b v="1"/>
    <s v="theater/plays"/>
    <n v="1.2324999999999999"/>
    <n v="71.242999999999995"/>
    <x v="1"/>
    <s v="plays"/>
    <x v="532"/>
    <d v="2016-05-13T00:10:08"/>
  </r>
  <r>
    <x v="0"/>
    <s v="GB"/>
    <s v="GBP"/>
    <n v="1463394365"/>
    <n v="1461320765"/>
    <b v="0"/>
    <n v="17"/>
    <b v="1"/>
    <s v="theater/plays"/>
    <n v="1.002"/>
    <n v="117.88200000000001"/>
    <x v="1"/>
    <s v="plays"/>
    <x v="533"/>
    <d v="2016-05-16T10:26:05"/>
  </r>
  <r>
    <x v="0"/>
    <s v="NO"/>
    <s v="NOK"/>
    <n v="1446418800"/>
    <n v="1443036470"/>
    <b v="0"/>
    <n v="48"/>
    <b v="1"/>
    <s v="theater/plays"/>
    <n v="1.0466666666666666"/>
    <n v="327.08300000000003"/>
    <x v="1"/>
    <s v="plays"/>
    <x v="534"/>
    <d v="2015-11-01T23:00:00"/>
  </r>
  <r>
    <x v="0"/>
    <s v="GB"/>
    <s v="GBP"/>
    <n v="1483707905"/>
    <n v="1481115905"/>
    <b v="0"/>
    <n v="59"/>
    <b v="1"/>
    <s v="theater/plays"/>
    <n v="1.0249999999999999"/>
    <n v="34.746000000000002"/>
    <x v="1"/>
    <s v="plays"/>
    <x v="535"/>
    <d v="2017-01-06T13:05:05"/>
  </r>
  <r>
    <x v="0"/>
    <s v="GB"/>
    <s v="GBP"/>
    <n v="1438624800"/>
    <n v="1435133807"/>
    <b v="0"/>
    <n v="39"/>
    <b v="1"/>
    <s v="theater/plays"/>
    <n v="1.1825757575757576"/>
    <n v="100.06399999999999"/>
    <x v="1"/>
    <s v="plays"/>
    <x v="536"/>
    <d v="2015-08-03T18:00:00"/>
  </r>
  <r>
    <x v="0"/>
    <s v="US"/>
    <s v="USD"/>
    <n v="1446665191"/>
    <n v="1444069591"/>
    <b v="0"/>
    <n v="59"/>
    <b v="1"/>
    <s v="theater/plays"/>
    <n v="1.2050000000000001"/>
    <n v="40.847000000000001"/>
    <x v="1"/>
    <s v="plays"/>
    <x v="537"/>
    <d v="2015-11-04T19:26:31"/>
  </r>
  <r>
    <x v="0"/>
    <s v="US"/>
    <s v="USD"/>
    <n v="1463166263"/>
    <n v="1460574263"/>
    <b v="0"/>
    <n v="60"/>
    <b v="1"/>
    <s v="theater/plays"/>
    <n v="3.0242"/>
    <n v="252.017"/>
    <x v="1"/>
    <s v="plays"/>
    <x v="538"/>
    <d v="2016-05-13T19:04:23"/>
  </r>
  <r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2"/>
    <s v="FR"/>
    <s v="EUR"/>
    <n v="1447600389"/>
    <n v="1444140789"/>
    <b v="0"/>
    <n v="34"/>
    <b v="0"/>
    <s v="technology/web"/>
    <n v="0.27383999999999997"/>
    <n v="402.70600000000002"/>
    <x v="2"/>
    <s v="web"/>
    <x v="545"/>
    <d v="2015-11-15T15:13:09"/>
  </r>
  <r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x v="2"/>
    <s v="US"/>
    <s v="USD"/>
    <n v="1438451580"/>
    <n v="1434609424"/>
    <b v="0"/>
    <n v="28"/>
    <b v="0"/>
    <s v="technology/web"/>
    <n v="5.0413333333333331E-2"/>
    <n v="135.036"/>
    <x v="2"/>
    <s v="web"/>
    <x v="551"/>
    <d v="2015-08-01T17:53:00"/>
  </r>
  <r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x v="2"/>
    <s v="US"/>
    <s v="USD"/>
    <n v="1413735972"/>
    <n v="1411143972"/>
    <b v="0"/>
    <n v="22"/>
    <b v="0"/>
    <s v="technology/web"/>
    <n v="0.36589147286821705"/>
    <n v="64.364000000000004"/>
    <x v="2"/>
    <s v="web"/>
    <x v="554"/>
    <d v="2014-10-19T16:26:12"/>
  </r>
  <r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x v="2"/>
    <s v="US"/>
    <s v="USD"/>
    <n v="1421543520"/>
    <n v="1416445931"/>
    <b v="0"/>
    <n v="9"/>
    <b v="0"/>
    <s v="technology/web"/>
    <n v="3.892538925389254E-3"/>
    <n v="38.444000000000003"/>
    <x v="2"/>
    <s v="web"/>
    <x v="573"/>
    <d v="2015-01-18T01:12:00"/>
  </r>
  <r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2"/>
    <s v="CA"/>
    <s v="CAD"/>
    <n v="1429207833"/>
    <n v="1426615833"/>
    <b v="0"/>
    <n v="7"/>
    <b v="0"/>
    <s v="technology/web"/>
    <n v="9.0833333333333335E-2"/>
    <n v="389.286"/>
    <x v="2"/>
    <s v="web"/>
    <x v="587"/>
    <d v="2015-04-16T18:10:33"/>
  </r>
  <r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2"/>
    <s v="GB"/>
    <s v="GBP"/>
    <n v="1454936460"/>
    <n v="1452259131"/>
    <b v="0"/>
    <n v="9"/>
    <b v="0"/>
    <s v="technology/web"/>
    <n v="4.4600000000000001E-2"/>
    <n v="24.777999999999999"/>
    <x v="2"/>
    <s v="web"/>
    <x v="590"/>
    <d v="2016-02-08T13:01:00"/>
  </r>
  <r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2"/>
    <s v="GB"/>
    <s v="GBP"/>
    <n v="1428333345"/>
    <n v="1425744945"/>
    <b v="0"/>
    <n v="7"/>
    <b v="0"/>
    <s v="technology/web"/>
    <n v="0.23"/>
    <n v="16.428999999999998"/>
    <x v="2"/>
    <s v="web"/>
    <x v="593"/>
    <d v="2015-04-06T15:15:45"/>
  </r>
  <r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2"/>
    <s v="US"/>
    <s v="USD"/>
    <n v="1417737781"/>
    <n v="1415145781"/>
    <b v="0"/>
    <n v="7"/>
    <b v="0"/>
    <s v="technology/web"/>
    <n v="0.34"/>
    <n v="121.429"/>
    <x v="2"/>
    <s v="web"/>
    <x v="598"/>
    <d v="2014-12-05T00:03:01"/>
  </r>
  <r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1"/>
    <s v="CA"/>
    <s v="CAD"/>
    <n v="1419626139"/>
    <n v="1417034139"/>
    <b v="0"/>
    <n v="6"/>
    <b v="0"/>
    <s v="technology/web"/>
    <n v="1.4E-2"/>
    <n v="23.332999999999998"/>
    <x v="2"/>
    <s v="web"/>
    <x v="601"/>
    <d v="2014-12-26T20:35:39"/>
  </r>
  <r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x v="1"/>
    <s v="US"/>
    <s v="USD"/>
    <n v="1408029623"/>
    <n v="1405437623"/>
    <b v="0"/>
    <n v="13"/>
    <b v="0"/>
    <s v="technology/web"/>
    <n v="3.9334666666666664E-2"/>
    <n v="45.386000000000003"/>
    <x v="2"/>
    <s v="web"/>
    <x v="603"/>
    <d v="2014-08-14T15:20:23"/>
  </r>
  <r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x v="1"/>
    <s v="US"/>
    <s v="USD"/>
    <n v="1443675540"/>
    <n v="1441022120"/>
    <b v="0"/>
    <n v="121"/>
    <b v="0"/>
    <s v="technology/web"/>
    <n v="0.21363333333333334"/>
    <n v="105.934"/>
    <x v="2"/>
    <s v="web"/>
    <x v="613"/>
    <d v="2015-10-01T04:59:00"/>
  </r>
  <r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1"/>
    <s v="US"/>
    <s v="USD"/>
    <n v="1467398138"/>
    <n v="1465670138"/>
    <b v="0"/>
    <n v="9"/>
    <b v="0"/>
    <s v="technology/web"/>
    <n v="5.6833333333333333E-2"/>
    <n v="37.889000000000003"/>
    <x v="2"/>
    <s v="web"/>
    <x v="622"/>
    <d v="2016-07-01T18:35:38"/>
  </r>
  <r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x v="1"/>
    <s v="AU"/>
    <s v="AUD"/>
    <n v="1463239108"/>
    <n v="1460647108"/>
    <b v="0"/>
    <n v="3"/>
    <b v="0"/>
    <s v="technology/web"/>
    <n v="1.75E-3"/>
    <n v="116.667"/>
    <x v="2"/>
    <s v="web"/>
    <x v="629"/>
    <d v="2016-05-14T15:18:28"/>
  </r>
  <r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1"/>
    <s v="CA"/>
    <s v="CAD"/>
    <n v="1464460329"/>
    <n v="1461954729"/>
    <b v="0"/>
    <n v="9"/>
    <b v="0"/>
    <s v="technology/web"/>
    <n v="1.38E-2"/>
    <n v="76.667000000000002"/>
    <x v="2"/>
    <s v="web"/>
    <x v="631"/>
    <d v="2016-05-28T18:32:09"/>
  </r>
  <r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x v="0"/>
    <s v="US"/>
    <s v="USD"/>
    <n v="1439473248"/>
    <n v="1436881248"/>
    <b v="0"/>
    <n v="315"/>
    <b v="1"/>
    <s v="technology/wearables"/>
    <n v="1.1916249999999999"/>
    <n v="151.31700000000001"/>
    <x v="2"/>
    <s v="wearables"/>
    <x v="641"/>
    <d v="2015-08-13T13:40:48"/>
  </r>
  <r>
    <x v="0"/>
    <s v="DE"/>
    <s v="EUR"/>
    <n v="1439998674"/>
    <n v="1436888274"/>
    <b v="0"/>
    <n v="2174"/>
    <b v="1"/>
    <s v="technology/wearables"/>
    <n v="14.604850000000001"/>
    <n v="134.35900000000001"/>
    <x v="2"/>
    <s v="wearables"/>
    <x v="642"/>
    <d v="2015-08-19T15:37:54"/>
  </r>
  <r>
    <x v="0"/>
    <s v="US"/>
    <s v="USD"/>
    <n v="1433085875"/>
    <n v="1428333875"/>
    <b v="0"/>
    <n v="152"/>
    <b v="1"/>
    <s v="technology/wearables"/>
    <n v="1.0580799999999999"/>
    <n v="174.02600000000001"/>
    <x v="2"/>
    <s v="wearables"/>
    <x v="643"/>
    <d v="2015-05-31T15:24:35"/>
  </r>
  <r>
    <x v="0"/>
    <s v="US"/>
    <s v="USD"/>
    <n v="1414544400"/>
    <n v="1410883139"/>
    <b v="0"/>
    <n v="1021"/>
    <b v="1"/>
    <s v="technology/wearables"/>
    <n v="3.0011791999999997"/>
    <n v="73.486000000000004"/>
    <x v="2"/>
    <s v="wearables"/>
    <x v="644"/>
    <d v="2014-10-29T01:00:00"/>
  </r>
  <r>
    <x v="0"/>
    <s v="US"/>
    <s v="USD"/>
    <n v="1470962274"/>
    <n v="1468370274"/>
    <b v="0"/>
    <n v="237"/>
    <b v="1"/>
    <s v="technology/wearables"/>
    <n v="2.7869999999999999"/>
    <n v="23.518999999999998"/>
    <x v="2"/>
    <s v="wearables"/>
    <x v="645"/>
    <d v="2016-08-12T00:37:54"/>
  </r>
  <r>
    <x v="0"/>
    <s v="US"/>
    <s v="USD"/>
    <n v="1407788867"/>
    <n v="1405196867"/>
    <b v="0"/>
    <n v="27"/>
    <b v="1"/>
    <s v="technology/wearables"/>
    <n v="1.3187625000000001"/>
    <n v="39.073999999999998"/>
    <x v="2"/>
    <s v="wearables"/>
    <x v="646"/>
    <d v="2014-08-11T20:27:47"/>
  </r>
  <r>
    <x v="0"/>
    <s v="CA"/>
    <s v="CAD"/>
    <n v="1458235549"/>
    <n v="1455647149"/>
    <b v="0"/>
    <n v="17"/>
    <b v="1"/>
    <s v="technology/wearables"/>
    <n v="1.0705"/>
    <n v="125.941"/>
    <x v="2"/>
    <s v="wearables"/>
    <x v="647"/>
    <d v="2016-03-17T17:25:49"/>
  </r>
  <r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0"/>
    <s v="US"/>
    <s v="USD"/>
    <n v="1410904413"/>
    <n v="1409090013"/>
    <b v="0"/>
    <n v="82"/>
    <b v="1"/>
    <s v="technology/wearables"/>
    <n v="1.3996"/>
    <n v="42.670999999999999"/>
    <x v="2"/>
    <s v="wearables"/>
    <x v="649"/>
    <d v="2014-09-16T21:53:33"/>
  </r>
  <r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x v="0"/>
    <s v="US"/>
    <s v="USD"/>
    <n v="1418430311"/>
    <n v="1415838311"/>
    <b v="0"/>
    <n v="105"/>
    <b v="1"/>
    <s v="technology/wearables"/>
    <n v="1.00528"/>
    <n v="239.352"/>
    <x v="2"/>
    <s v="wearables"/>
    <x v="651"/>
    <d v="2014-12-13T00:25:11"/>
  </r>
  <r>
    <x v="0"/>
    <s v="US"/>
    <s v="USD"/>
    <n v="1480613650"/>
    <n v="1478018050"/>
    <b v="0"/>
    <n v="28"/>
    <b v="1"/>
    <s v="technology/wearables"/>
    <n v="1.0046666666666666"/>
    <n v="107.643"/>
    <x v="2"/>
    <s v="wearables"/>
    <x v="652"/>
    <d v="2016-12-01T17:34:10"/>
  </r>
  <r>
    <x v="0"/>
    <s v="US"/>
    <s v="USD"/>
    <n v="1440082240"/>
    <n v="1436885440"/>
    <b v="0"/>
    <n v="1107"/>
    <b v="1"/>
    <s v="technology/wearables"/>
    <n v="1.4144600000000001"/>
    <n v="95.831000000000003"/>
    <x v="2"/>
    <s v="wearables"/>
    <x v="653"/>
    <d v="2015-08-20T14:50:40"/>
  </r>
  <r>
    <x v="0"/>
    <s v="US"/>
    <s v="USD"/>
    <n v="1436396313"/>
    <n v="1433804313"/>
    <b v="0"/>
    <n v="1013"/>
    <b v="1"/>
    <s v="technology/wearables"/>
    <n v="2.6729166666666666"/>
    <n v="31.663"/>
    <x v="2"/>
    <s v="wearables"/>
    <x v="654"/>
    <d v="2015-07-08T22:58:33"/>
  </r>
  <r>
    <x v="0"/>
    <s v="US"/>
    <s v="USD"/>
    <n v="1426197512"/>
    <n v="1423609112"/>
    <b v="0"/>
    <n v="274"/>
    <b v="1"/>
    <s v="technology/wearables"/>
    <n v="1.4688749999999999"/>
    <n v="42.887"/>
    <x v="2"/>
    <s v="wearables"/>
    <x v="655"/>
    <d v="2015-03-12T21:58:32"/>
  </r>
  <r>
    <x v="0"/>
    <s v="US"/>
    <s v="USD"/>
    <n v="1460917119"/>
    <n v="1455736719"/>
    <b v="0"/>
    <n v="87"/>
    <b v="1"/>
    <s v="technology/wearables"/>
    <n v="2.1356000000000002"/>
    <n v="122.736"/>
    <x v="2"/>
    <s v="wearables"/>
    <x v="656"/>
    <d v="2016-04-17T18:18:39"/>
  </r>
  <r>
    <x v="0"/>
    <s v="US"/>
    <s v="USD"/>
    <n v="1450901872"/>
    <n v="1448309872"/>
    <b v="0"/>
    <n v="99"/>
    <b v="1"/>
    <s v="technology/wearables"/>
    <n v="1.2569999999999999"/>
    <n v="190.45500000000001"/>
    <x v="2"/>
    <s v="wearables"/>
    <x v="657"/>
    <d v="2015-12-23T20:17:52"/>
  </r>
  <r>
    <x v="0"/>
    <s v="US"/>
    <s v="USD"/>
    <n v="1437933600"/>
    <n v="1435117889"/>
    <b v="0"/>
    <n v="276"/>
    <b v="1"/>
    <s v="technology/wearables"/>
    <n v="1.0446206037108834"/>
    <n v="109.337"/>
    <x v="2"/>
    <s v="wearables"/>
    <x v="658"/>
    <d v="2015-07-26T18:00:00"/>
  </r>
  <r>
    <x v="0"/>
    <s v="US"/>
    <s v="USD"/>
    <n v="1440339295"/>
    <n v="1437747295"/>
    <b v="0"/>
    <n v="21"/>
    <b v="1"/>
    <s v="technology/wearables"/>
    <n v="1.0056666666666667"/>
    <n v="143.667"/>
    <x v="2"/>
    <s v="wearables"/>
    <x v="659"/>
    <d v="2015-08-23T14:14:55"/>
  </r>
  <r>
    <x v="2"/>
    <s v="US"/>
    <s v="USD"/>
    <n v="1415558879"/>
    <n v="1412963279"/>
    <b v="0"/>
    <n v="18"/>
    <b v="0"/>
    <s v="technology/wearables"/>
    <n v="3.058E-2"/>
    <n v="84.944000000000003"/>
    <x v="2"/>
    <s v="wearables"/>
    <x v="660"/>
    <d v="2014-11-09T18:47:59"/>
  </r>
  <r>
    <x v="2"/>
    <s v="US"/>
    <s v="USD"/>
    <n v="1477236559"/>
    <n v="1474644559"/>
    <b v="0"/>
    <n v="9"/>
    <b v="0"/>
    <s v="technology/wearables"/>
    <n v="9.4999999999999998E-3"/>
    <n v="10.555999999999999"/>
    <x v="2"/>
    <s v="wearables"/>
    <x v="661"/>
    <d v="2016-10-23T15:29:19"/>
  </r>
  <r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2"/>
    <s v="US"/>
    <s v="USD"/>
    <n v="1428940775"/>
    <n v="1426348775"/>
    <b v="0"/>
    <n v="29"/>
    <b v="0"/>
    <s v="technology/wearables"/>
    <n v="7.5333333333333335E-2"/>
    <n v="31.172000000000001"/>
    <x v="2"/>
    <s v="wearables"/>
    <x v="664"/>
    <d v="2015-04-13T15:59:35"/>
  </r>
  <r>
    <x v="2"/>
    <s v="US"/>
    <s v="USD"/>
    <n v="1484327061"/>
    <n v="1479143061"/>
    <b v="0"/>
    <n v="12"/>
    <b v="0"/>
    <s v="technology/wearables"/>
    <n v="0.18640000000000001"/>
    <n v="155.333"/>
    <x v="2"/>
    <s v="wearables"/>
    <x v="665"/>
    <d v="2017-01-13T17:04:21"/>
  </r>
  <r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2"/>
    <s v="IT"/>
    <s v="EUR"/>
    <n v="1477731463"/>
    <n v="1474275463"/>
    <b v="0"/>
    <n v="28"/>
    <b v="0"/>
    <s v="technology/wearables"/>
    <n v="0.1002"/>
    <n v="178.929"/>
    <x v="2"/>
    <s v="wearables"/>
    <x v="667"/>
    <d v="2016-10-29T08:57:43"/>
  </r>
  <r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x v="2"/>
    <s v="IT"/>
    <s v="EUR"/>
    <n v="1466323800"/>
    <n v="1463418120"/>
    <b v="0"/>
    <n v="310"/>
    <b v="0"/>
    <s v="technology/wearables"/>
    <n v="0.29276666666666668"/>
    <n v="84.997"/>
    <x v="2"/>
    <s v="wearables"/>
    <x v="670"/>
    <d v="2016-06-19T08:10:00"/>
  </r>
  <r>
    <x v="2"/>
    <s v="US"/>
    <s v="USD"/>
    <n v="1421208000"/>
    <n v="1418315852"/>
    <b v="0"/>
    <n v="15"/>
    <b v="0"/>
    <s v="technology/wearables"/>
    <n v="0.39426666666666665"/>
    <n v="788.53300000000002"/>
    <x v="2"/>
    <s v="wearables"/>
    <x v="671"/>
    <d v="2015-01-14T04:00:00"/>
  </r>
  <r>
    <x v="2"/>
    <s v="US"/>
    <s v="USD"/>
    <n v="1420088340"/>
    <n v="1417410964"/>
    <b v="0"/>
    <n v="215"/>
    <b v="0"/>
    <s v="technology/wearables"/>
    <n v="0.21628"/>
    <n v="50.298000000000002"/>
    <x v="2"/>
    <s v="wearables"/>
    <x v="672"/>
    <d v="2015-01-01T04:59:00"/>
  </r>
  <r>
    <x v="2"/>
    <s v="US"/>
    <s v="USD"/>
    <n v="1409602217"/>
    <n v="1405714217"/>
    <b v="0"/>
    <n v="3"/>
    <b v="0"/>
    <s v="technology/wearables"/>
    <n v="2.0500000000000002E-3"/>
    <n v="68.332999999999998"/>
    <x v="2"/>
    <s v="wearables"/>
    <x v="673"/>
    <d v="2014-09-01T20:10:17"/>
  </r>
  <r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x v="2"/>
    <s v="US"/>
    <s v="USD"/>
    <n v="1420095540"/>
    <n v="1417558804"/>
    <b v="0"/>
    <n v="26"/>
    <b v="0"/>
    <s v="technology/wearables"/>
    <n v="0.14849999999999999"/>
    <n v="34.268999999999998"/>
    <x v="2"/>
    <s v="wearables"/>
    <x v="675"/>
    <d v="2015-01-01T06:59:00"/>
  </r>
  <r>
    <x v="2"/>
    <s v="CA"/>
    <s v="CAD"/>
    <n v="1423333581"/>
    <n v="1420741581"/>
    <b v="0"/>
    <n v="24"/>
    <b v="0"/>
    <s v="technology/wearables"/>
    <n v="1.4710000000000001E-2"/>
    <n v="61.292000000000002"/>
    <x v="2"/>
    <s v="wearables"/>
    <x v="676"/>
    <d v="2015-02-07T18:26:21"/>
  </r>
  <r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x v="2"/>
    <s v="US"/>
    <s v="USD"/>
    <n v="1463821338"/>
    <n v="1461229338"/>
    <b v="0"/>
    <n v="17"/>
    <b v="0"/>
    <s v="technology/wearables"/>
    <n v="3.8206896551724136E-2"/>
    <n v="65.176000000000002"/>
    <x v="2"/>
    <s v="wearables"/>
    <x v="678"/>
    <d v="2016-05-21T09:02:18"/>
  </r>
  <r>
    <x v="2"/>
    <s v="US"/>
    <s v="USD"/>
    <n v="1472920909"/>
    <n v="1467736909"/>
    <b v="0"/>
    <n v="94"/>
    <b v="0"/>
    <s v="technology/wearables"/>
    <n v="0.15485964912280703"/>
    <n v="93.903999999999996"/>
    <x v="2"/>
    <s v="wearables"/>
    <x v="679"/>
    <d v="2016-09-03T16:41:49"/>
  </r>
  <r>
    <x v="2"/>
    <s v="US"/>
    <s v="USD"/>
    <n v="1410955331"/>
    <n v="1407931331"/>
    <b v="0"/>
    <n v="129"/>
    <b v="0"/>
    <s v="technology/wearables"/>
    <n v="0.25912000000000002"/>
    <n v="150.65100000000001"/>
    <x v="2"/>
    <s v="wearables"/>
    <x v="680"/>
    <d v="2014-09-17T12:02:11"/>
  </r>
  <r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x v="2"/>
    <s v="US"/>
    <s v="USD"/>
    <n v="1477949764"/>
    <n v="1474493764"/>
    <b v="0"/>
    <n v="3"/>
    <b v="0"/>
    <s v="technology/wearables"/>
    <n v="8.5142857142857138E-3"/>
    <n v="99.332999999999998"/>
    <x v="2"/>
    <s v="wearables"/>
    <x v="683"/>
    <d v="2016-10-31T21:36:04"/>
  </r>
  <r>
    <x v="2"/>
    <s v="US"/>
    <s v="USD"/>
    <n v="1406257200"/>
    <n v="1403176891"/>
    <b v="0"/>
    <n v="135"/>
    <b v="0"/>
    <s v="technology/wearables"/>
    <n v="7.4837500000000001E-2"/>
    <n v="177.393"/>
    <x v="2"/>
    <s v="wearables"/>
    <x v="684"/>
    <d v="2014-07-25T03:00:00"/>
  </r>
  <r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x v="2"/>
    <s v="MX"/>
    <s v="MXN"/>
    <n v="1486317653"/>
    <n v="1481133653"/>
    <b v="0"/>
    <n v="6"/>
    <b v="0"/>
    <s v="technology/wearables"/>
    <n v="3.5499999999999997E-2"/>
    <n v="591.66700000000003"/>
    <x v="2"/>
    <s v="wearables"/>
    <x v="687"/>
    <d v="2017-02-05T18:00:53"/>
  </r>
  <r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x v="2"/>
    <s v="US"/>
    <s v="USD"/>
    <n v="1481173140"/>
    <n v="1478016097"/>
    <b v="0"/>
    <n v="336"/>
    <b v="0"/>
    <s v="technology/wearables"/>
    <n v="0.57648750000000004"/>
    <n v="343.14699999999999"/>
    <x v="2"/>
    <s v="wearables"/>
    <x v="689"/>
    <d v="2016-12-08T04:59:00"/>
  </r>
  <r>
    <x v="2"/>
    <s v="US"/>
    <s v="USD"/>
    <n v="1473400800"/>
    <n v="1469718841"/>
    <b v="0"/>
    <n v="34"/>
    <b v="0"/>
    <s v="technology/wearables"/>
    <n v="0.1234"/>
    <n v="72.587999999999994"/>
    <x v="2"/>
    <s v="wearables"/>
    <x v="690"/>
    <d v="2016-09-09T06:00:00"/>
  </r>
  <r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2"/>
    <s v="GB"/>
    <s v="GBP"/>
    <n v="1482397263"/>
    <n v="1479805263"/>
    <b v="0"/>
    <n v="201"/>
    <b v="0"/>
    <s v="technology/wearables"/>
    <n v="6.5299999999999997E-2"/>
    <n v="6.4980000000000002"/>
    <x v="2"/>
    <s v="wearables"/>
    <x v="692"/>
    <d v="2016-12-22T09:01:03"/>
  </r>
  <r>
    <x v="2"/>
    <s v="US"/>
    <s v="USD"/>
    <n v="1430421827"/>
    <n v="1427829827"/>
    <b v="0"/>
    <n v="296"/>
    <b v="0"/>
    <s v="technology/wearables"/>
    <n v="0.35338000000000003"/>
    <n v="119.38500000000001"/>
    <x v="2"/>
    <s v="wearables"/>
    <x v="693"/>
    <d v="2015-04-30T19:23:47"/>
  </r>
  <r>
    <x v="2"/>
    <s v="US"/>
    <s v="USD"/>
    <n v="1485964559"/>
    <n v="1483372559"/>
    <b v="0"/>
    <n v="7"/>
    <b v="0"/>
    <s v="technology/wearables"/>
    <n v="3.933333333333333E-3"/>
    <n v="84.286000000000001"/>
    <x v="2"/>
    <s v="wearables"/>
    <x v="694"/>
    <d v="2017-02-01T15:55:59"/>
  </r>
  <r>
    <x v="2"/>
    <s v="US"/>
    <s v="USD"/>
    <n v="1414758620"/>
    <n v="1412166620"/>
    <b v="0"/>
    <n v="7"/>
    <b v="0"/>
    <s v="technology/wearables"/>
    <n v="1.06E-2"/>
    <n v="90.856999999999999"/>
    <x v="2"/>
    <s v="wearables"/>
    <x v="695"/>
    <d v="2014-10-31T12:30:20"/>
  </r>
  <r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2"/>
    <s v="DE"/>
    <s v="EUR"/>
    <n v="1454502789"/>
    <n v="1453206789"/>
    <b v="0"/>
    <n v="114"/>
    <b v="0"/>
    <s v="technology/wearables"/>
    <n v="0.46379999999999999"/>
    <n v="20.341999999999999"/>
    <x v="2"/>
    <s v="wearables"/>
    <x v="697"/>
    <d v="2016-02-03T12:33:09"/>
  </r>
  <r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x v="2"/>
    <s v="US"/>
    <s v="USD"/>
    <n v="1385136000"/>
    <n v="1381923548"/>
    <b v="0"/>
    <n v="890"/>
    <b v="0"/>
    <s v="technology/wearables"/>
    <n v="0.824221076923077"/>
    <n v="120.392"/>
    <x v="2"/>
    <s v="wearables"/>
    <x v="699"/>
    <d v="2013-11-22T16:00:00"/>
  </r>
  <r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2"/>
    <s v="GB"/>
    <s v="GBP"/>
    <n v="1406130880"/>
    <n v="1403538880"/>
    <b v="0"/>
    <n v="21"/>
    <b v="0"/>
    <s v="technology/wearables"/>
    <n v="0.26600000000000001"/>
    <n v="291.33300000000003"/>
    <x v="2"/>
    <s v="wearables"/>
    <x v="701"/>
    <d v="2014-07-23T15:54:40"/>
  </r>
  <r>
    <x v="2"/>
    <s v="US"/>
    <s v="USD"/>
    <n v="1480011987"/>
    <n v="1477416387"/>
    <b v="0"/>
    <n v="37"/>
    <b v="0"/>
    <s v="technology/wearables"/>
    <n v="0.30813400000000002"/>
    <n v="124.919"/>
    <x v="2"/>
    <s v="wearables"/>
    <x v="702"/>
    <d v="2016-11-24T18:26:27"/>
  </r>
  <r>
    <x v="2"/>
    <s v="US"/>
    <s v="USD"/>
    <n v="1485905520"/>
    <n v="1481150949"/>
    <b v="0"/>
    <n v="7"/>
    <b v="0"/>
    <s v="technology/wearables"/>
    <n v="5.5800000000000002E-2"/>
    <n v="119.571"/>
    <x v="2"/>
    <s v="wearables"/>
    <x v="703"/>
    <d v="2017-01-31T23:32:00"/>
  </r>
  <r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x v="2"/>
    <s v="GB"/>
    <s v="GBP"/>
    <n v="1483286127"/>
    <n v="1479830127"/>
    <b v="0"/>
    <n v="456"/>
    <b v="0"/>
    <s v="technology/wearables"/>
    <n v="0.78927352941176465"/>
    <n v="117.699"/>
    <x v="2"/>
    <s v="wearables"/>
    <x v="707"/>
    <d v="2017-01-01T15:55:27"/>
  </r>
  <r>
    <x v="2"/>
    <s v="GB"/>
    <s v="GBP"/>
    <n v="1410616600"/>
    <n v="1405432600"/>
    <b v="0"/>
    <n v="369"/>
    <b v="0"/>
    <s v="technology/wearables"/>
    <n v="0.22092500000000001"/>
    <n v="23.949000000000002"/>
    <x v="2"/>
    <s v="wearables"/>
    <x v="708"/>
    <d v="2014-09-13T13:56:40"/>
  </r>
  <r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x v="2"/>
    <s v="NL"/>
    <s v="EUR"/>
    <n v="1481716868"/>
    <n v="1478257268"/>
    <b v="0"/>
    <n v="338"/>
    <b v="0"/>
    <s v="technology/wearables"/>
    <n v="0.33790999999999999"/>
    <n v="99.972999999999999"/>
    <x v="2"/>
    <s v="wearables"/>
    <x v="711"/>
    <d v="2016-12-14T12:01:08"/>
  </r>
  <r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2"/>
    <s v="US"/>
    <s v="USD"/>
    <n v="1488308082"/>
    <n v="1483124082"/>
    <b v="0"/>
    <n v="28"/>
    <b v="0"/>
    <s v="technology/wearables"/>
    <n v="0.14993333333333334"/>
    <n v="80.320999999999998"/>
    <x v="2"/>
    <s v="wearables"/>
    <x v="714"/>
    <d v="2017-02-28T18:54:42"/>
  </r>
  <r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x v="2"/>
    <s v="US"/>
    <s v="USD"/>
    <n v="1417392000"/>
    <n v="1414511307"/>
    <b v="0"/>
    <n v="16"/>
    <b v="0"/>
    <s v="technology/wearables"/>
    <n v="0.10214285714285715"/>
    <n v="44.688000000000002"/>
    <x v="2"/>
    <s v="wearables"/>
    <x v="716"/>
    <d v="2014-12-01T00:00:00"/>
  </r>
  <r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x v="0"/>
    <s v="US"/>
    <s v="USD"/>
    <n v="1327851291"/>
    <n v="1325432091"/>
    <b v="0"/>
    <n v="41"/>
    <b v="1"/>
    <s v="publishing/nonfiction"/>
    <n v="1.4394736842105262"/>
    <n v="66.706999999999994"/>
    <x v="3"/>
    <s v="nonfiction"/>
    <x v="720"/>
    <d v="2012-01-29T15:34:51"/>
  </r>
  <r>
    <x v="0"/>
    <s v="US"/>
    <s v="USD"/>
    <n v="1406900607"/>
    <n v="1403012607"/>
    <b v="0"/>
    <n v="119"/>
    <b v="1"/>
    <s v="publishing/nonfiction"/>
    <n v="1.2210975609756098"/>
    <n v="84.143000000000001"/>
    <x v="3"/>
    <s v="nonfiction"/>
    <x v="721"/>
    <d v="2014-08-01T13:43:27"/>
  </r>
  <r>
    <x v="0"/>
    <s v="US"/>
    <s v="USD"/>
    <n v="1333909178"/>
    <n v="1331320778"/>
    <b v="0"/>
    <n v="153"/>
    <b v="1"/>
    <s v="publishing/nonfiction"/>
    <n v="1.3202400000000001"/>
    <n v="215.72499999999999"/>
    <x v="3"/>
    <s v="nonfiction"/>
    <x v="722"/>
    <d v="2012-04-08T18:19:38"/>
  </r>
  <r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x v="0"/>
    <s v="US"/>
    <s v="USD"/>
    <n v="1309447163"/>
    <n v="1306855163"/>
    <b v="0"/>
    <n v="143"/>
    <b v="1"/>
    <s v="publishing/nonfiction"/>
    <n v="1.0547157142857144"/>
    <n v="51.628999999999998"/>
    <x v="3"/>
    <s v="nonfiction"/>
    <x v="724"/>
    <d v="2011-06-30T15:19:23"/>
  </r>
  <r>
    <x v="0"/>
    <s v="US"/>
    <s v="USD"/>
    <n v="1450018912"/>
    <n v="1447426912"/>
    <b v="0"/>
    <n v="140"/>
    <b v="1"/>
    <s v="publishing/nonfiction"/>
    <n v="1.0035000000000001"/>
    <n v="143.357"/>
    <x v="3"/>
    <s v="nonfiction"/>
    <x v="725"/>
    <d v="2015-12-13T15:01:52"/>
  </r>
  <r>
    <x v="0"/>
    <s v="US"/>
    <s v="USD"/>
    <n v="1365728487"/>
    <n v="1363136487"/>
    <b v="0"/>
    <n v="35"/>
    <b v="1"/>
    <s v="publishing/nonfiction"/>
    <n v="1.014"/>
    <n v="72.429000000000002"/>
    <x v="3"/>
    <s v="nonfiction"/>
    <x v="726"/>
    <d v="2013-04-12T01:01:27"/>
  </r>
  <r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x v="0"/>
    <s v="US"/>
    <s v="USD"/>
    <n v="1313957157"/>
    <n v="1310069157"/>
    <b v="0"/>
    <n v="130"/>
    <b v="1"/>
    <s v="publishing/nonfiction"/>
    <n v="1.05566"/>
    <n v="60.902999999999999"/>
    <x v="3"/>
    <s v="nonfiction"/>
    <x v="728"/>
    <d v="2011-08-21T20:05:57"/>
  </r>
  <r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x v="0"/>
    <s v="US"/>
    <s v="USD"/>
    <n v="1323280391"/>
    <n v="1320688391"/>
    <b v="0"/>
    <n v="265"/>
    <b v="1"/>
    <s v="publishing/nonfiction"/>
    <n v="1.3219000000000001"/>
    <n v="99.766000000000005"/>
    <x v="3"/>
    <s v="nonfiction"/>
    <x v="730"/>
    <d v="2011-12-07T17:53:11"/>
  </r>
  <r>
    <x v="0"/>
    <s v="US"/>
    <s v="USD"/>
    <n v="1327212000"/>
    <n v="1322852747"/>
    <b v="0"/>
    <n v="71"/>
    <b v="1"/>
    <s v="publishing/nonfiction"/>
    <n v="1.26"/>
    <n v="88.731999999999999"/>
    <x v="3"/>
    <s v="nonfiction"/>
    <x v="731"/>
    <d v="2012-01-22T06:00:00"/>
  </r>
  <r>
    <x v="0"/>
    <s v="GB"/>
    <s v="GBP"/>
    <n v="1380449461"/>
    <n v="1375265461"/>
    <b v="0"/>
    <n v="13"/>
    <b v="1"/>
    <s v="publishing/nonfiction"/>
    <n v="1.6"/>
    <n v="4.923"/>
    <x v="3"/>
    <s v="nonfiction"/>
    <x v="732"/>
    <d v="2013-09-29T10:11:01"/>
  </r>
  <r>
    <x v="0"/>
    <s v="GB"/>
    <s v="GBP"/>
    <n v="1387533892"/>
    <n v="1384941892"/>
    <b v="0"/>
    <n v="169"/>
    <b v="1"/>
    <s v="publishing/nonfiction"/>
    <n v="1.2048000000000001"/>
    <n v="17.821999999999999"/>
    <x v="3"/>
    <s v="nonfiction"/>
    <x v="733"/>
    <d v="2013-12-20T10:04:52"/>
  </r>
  <r>
    <x v="0"/>
    <s v="CA"/>
    <s v="CAD"/>
    <n v="1431147600"/>
    <n v="1428465420"/>
    <b v="0"/>
    <n v="57"/>
    <b v="1"/>
    <s v="publishing/nonfiction"/>
    <n v="1.2552941176470589"/>
    <n v="187.19300000000001"/>
    <x v="3"/>
    <s v="nonfiction"/>
    <x v="734"/>
    <d v="2015-05-09T05:00:00"/>
  </r>
  <r>
    <x v="0"/>
    <s v="US"/>
    <s v="USD"/>
    <n v="1417653540"/>
    <n v="1414975346"/>
    <b v="0"/>
    <n v="229"/>
    <b v="1"/>
    <s v="publishing/nonfiction"/>
    <n v="1.1440638297872341"/>
    <n v="234.80799999999999"/>
    <x v="3"/>
    <s v="nonfiction"/>
    <x v="735"/>
    <d v="2014-12-04T00:39:00"/>
  </r>
  <r>
    <x v="0"/>
    <s v="US"/>
    <s v="USD"/>
    <n v="1385009940"/>
    <n v="1383327440"/>
    <b v="0"/>
    <n v="108"/>
    <b v="1"/>
    <s v="publishing/nonfiction"/>
    <n v="3.151388888888889"/>
    <n v="105.04600000000001"/>
    <x v="3"/>
    <s v="nonfiction"/>
    <x v="736"/>
    <d v="2013-11-21T04:59:00"/>
  </r>
  <r>
    <x v="0"/>
    <s v="US"/>
    <s v="USD"/>
    <n v="1392408000"/>
    <n v="1390890987"/>
    <b v="0"/>
    <n v="108"/>
    <b v="1"/>
    <s v="publishing/nonfiction"/>
    <n v="1.224"/>
    <n v="56.667000000000002"/>
    <x v="3"/>
    <s v="nonfiction"/>
    <x v="737"/>
    <d v="2014-02-14T20:00:00"/>
  </r>
  <r>
    <x v="0"/>
    <s v="US"/>
    <s v="USD"/>
    <n v="1417409940"/>
    <n v="1414765794"/>
    <b v="0"/>
    <n v="41"/>
    <b v="1"/>
    <s v="publishing/nonfiction"/>
    <n v="1.0673333333333332"/>
    <n v="39.048999999999999"/>
    <x v="3"/>
    <s v="nonfiction"/>
    <x v="738"/>
    <d v="2014-12-01T04:59:00"/>
  </r>
  <r>
    <x v="0"/>
    <s v="US"/>
    <s v="USD"/>
    <n v="1407758629"/>
    <n v="1404907429"/>
    <b v="0"/>
    <n v="139"/>
    <b v="1"/>
    <s v="publishing/nonfiction"/>
    <n v="1.5833333333333333"/>
    <n v="68.344999999999999"/>
    <x v="3"/>
    <s v="nonfiction"/>
    <x v="739"/>
    <d v="2014-08-11T12:03:49"/>
  </r>
  <r>
    <x v="0"/>
    <s v="US"/>
    <s v="USD"/>
    <n v="1434857482"/>
    <n v="1433647882"/>
    <b v="0"/>
    <n v="19"/>
    <b v="1"/>
    <s v="publishing/nonfiction"/>
    <n v="1.0740000000000001"/>
    <n v="169.57900000000001"/>
    <x v="3"/>
    <s v="nonfiction"/>
    <x v="740"/>
    <d v="2015-06-21T03:31:22"/>
  </r>
  <r>
    <x v="0"/>
    <s v="US"/>
    <s v="USD"/>
    <n v="1370964806"/>
    <n v="1367940806"/>
    <b v="0"/>
    <n v="94"/>
    <b v="1"/>
    <s v="publishing/nonfiction"/>
    <n v="1.0226"/>
    <n v="141.423"/>
    <x v="3"/>
    <s v="nonfiction"/>
    <x v="741"/>
    <d v="2013-06-11T15:33:26"/>
  </r>
  <r>
    <x v="0"/>
    <s v="US"/>
    <s v="USD"/>
    <n v="1395435712"/>
    <n v="1392847312"/>
    <b v="0"/>
    <n v="23"/>
    <b v="1"/>
    <s v="publishing/nonfiction"/>
    <n v="1.1071428571428572"/>
    <n v="67.391000000000005"/>
    <x v="3"/>
    <s v="nonfiction"/>
    <x v="742"/>
    <d v="2014-03-21T21:01:52"/>
  </r>
  <r>
    <x v="0"/>
    <s v="US"/>
    <s v="USD"/>
    <n v="1334610000"/>
    <n v="1332435685"/>
    <b v="0"/>
    <n v="15"/>
    <b v="1"/>
    <s v="publishing/nonfiction"/>
    <n v="1.48"/>
    <n v="54.267000000000003"/>
    <x v="3"/>
    <s v="nonfiction"/>
    <x v="743"/>
    <d v="2012-04-16T21:00:00"/>
  </r>
  <r>
    <x v="0"/>
    <s v="US"/>
    <s v="USD"/>
    <n v="1355439503"/>
    <n v="1352847503"/>
    <b v="0"/>
    <n v="62"/>
    <b v="1"/>
    <s v="publishing/nonfiction"/>
    <n v="1.0232000000000001"/>
    <n v="82.516000000000005"/>
    <x v="3"/>
    <s v="nonfiction"/>
    <x v="744"/>
    <d v="2012-12-13T22:58:23"/>
  </r>
  <r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x v="0"/>
    <s v="US"/>
    <s v="USD"/>
    <n v="1348372740"/>
    <n v="1346806909"/>
    <b v="0"/>
    <n v="97"/>
    <b v="1"/>
    <s v="publishing/nonfiction"/>
    <n v="1.1108135252761968"/>
    <n v="34.206000000000003"/>
    <x v="3"/>
    <s v="nonfiction"/>
    <x v="746"/>
    <d v="2012-09-23T03:59:00"/>
  </r>
  <r>
    <x v="0"/>
    <s v="NL"/>
    <s v="EUR"/>
    <n v="1421319240"/>
    <n v="1418649019"/>
    <b v="0"/>
    <n v="55"/>
    <b v="1"/>
    <s v="publishing/nonfiction"/>
    <n v="1.0004285714285714"/>
    <n v="127.327"/>
    <x v="3"/>
    <s v="nonfiction"/>
    <x v="747"/>
    <d v="2015-01-15T10:54:00"/>
  </r>
  <r>
    <x v="0"/>
    <s v="US"/>
    <s v="USD"/>
    <n v="1407701966"/>
    <n v="1405109966"/>
    <b v="0"/>
    <n v="44"/>
    <b v="1"/>
    <s v="publishing/nonfiction"/>
    <n v="1.0024999999999999"/>
    <n v="45.567999999999998"/>
    <x v="3"/>
    <s v="nonfiction"/>
    <x v="748"/>
    <d v="2014-08-10T20:19:26"/>
  </r>
  <r>
    <x v="0"/>
    <s v="US"/>
    <s v="USD"/>
    <n v="1485642930"/>
    <n v="1483050930"/>
    <b v="0"/>
    <n v="110"/>
    <b v="1"/>
    <s v="publishing/nonfiction"/>
    <n v="1.0556000000000001"/>
    <n v="95.963999999999999"/>
    <x v="3"/>
    <s v="nonfiction"/>
    <x v="749"/>
    <d v="2017-01-28T22:35:30"/>
  </r>
  <r>
    <x v="0"/>
    <s v="US"/>
    <s v="USD"/>
    <n v="1361739872"/>
    <n v="1359147872"/>
    <b v="0"/>
    <n v="59"/>
    <b v="1"/>
    <s v="publishing/nonfiction"/>
    <n v="1.0258775877587758"/>
    <n v="77.271000000000001"/>
    <x v="3"/>
    <s v="nonfiction"/>
    <x v="750"/>
    <d v="2013-02-24T21:04:32"/>
  </r>
  <r>
    <x v="0"/>
    <s v="US"/>
    <s v="USD"/>
    <n v="1312470475"/>
    <n v="1308496075"/>
    <b v="0"/>
    <n v="62"/>
    <b v="1"/>
    <s v="publishing/nonfiction"/>
    <n v="1.1850000000000001"/>
    <n v="57.338999999999999"/>
    <x v="3"/>
    <s v="nonfiction"/>
    <x v="751"/>
    <d v="2011-08-04T15:07:55"/>
  </r>
  <r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x v="0"/>
    <s v="US"/>
    <s v="USD"/>
    <n v="1423922991"/>
    <n v="1421330991"/>
    <b v="0"/>
    <n v="26"/>
    <b v="1"/>
    <s v="publishing/nonfiction"/>
    <n v="1.28"/>
    <n v="492.30799999999999"/>
    <x v="3"/>
    <s v="nonfiction"/>
    <x v="753"/>
    <d v="2015-02-14T14:09:51"/>
  </r>
  <r>
    <x v="0"/>
    <s v="US"/>
    <s v="USD"/>
    <n v="1357408721"/>
    <n v="1354816721"/>
    <b v="0"/>
    <n v="49"/>
    <b v="1"/>
    <s v="publishing/nonfiction"/>
    <n v="1.0375000000000001"/>
    <n v="42.347000000000001"/>
    <x v="3"/>
    <s v="nonfiction"/>
    <x v="754"/>
    <d v="2013-01-05T17:58:41"/>
  </r>
  <r>
    <x v="0"/>
    <s v="US"/>
    <s v="USD"/>
    <n v="1369010460"/>
    <n v="1366381877"/>
    <b v="0"/>
    <n v="68"/>
    <b v="1"/>
    <s v="publishing/nonfiction"/>
    <n v="1.0190760000000001"/>
    <n v="37.466000000000001"/>
    <x v="3"/>
    <s v="nonfiction"/>
    <x v="755"/>
    <d v="2013-05-20T00:41:00"/>
  </r>
  <r>
    <x v="0"/>
    <s v="US"/>
    <s v="USD"/>
    <n v="1303147459"/>
    <n v="1297880659"/>
    <b v="0"/>
    <n v="22"/>
    <b v="1"/>
    <s v="publishing/nonfiction"/>
    <n v="1.177142857142857"/>
    <n v="37.454999999999998"/>
    <x v="3"/>
    <s v="nonfiction"/>
    <x v="756"/>
    <d v="2011-04-18T17:24:19"/>
  </r>
  <r>
    <x v="0"/>
    <s v="US"/>
    <s v="USD"/>
    <n v="1354756714"/>
    <n v="1353547114"/>
    <b v="0"/>
    <n v="18"/>
    <b v="1"/>
    <s v="publishing/nonfiction"/>
    <n v="2.38"/>
    <n v="33.055999999999997"/>
    <x v="3"/>
    <s v="nonfiction"/>
    <x v="757"/>
    <d v="2012-12-06T01:18:34"/>
  </r>
  <r>
    <x v="0"/>
    <s v="US"/>
    <s v="USD"/>
    <n v="1286568268"/>
    <n v="1283976268"/>
    <b v="0"/>
    <n v="19"/>
    <b v="1"/>
    <s v="publishing/nonfiction"/>
    <n v="1.02"/>
    <n v="134.21100000000001"/>
    <x v="3"/>
    <s v="nonfiction"/>
    <x v="758"/>
    <d v="2010-10-08T20:04:28"/>
  </r>
  <r>
    <x v="0"/>
    <s v="GB"/>
    <s v="GBP"/>
    <n v="1404892539"/>
    <n v="1401436539"/>
    <b v="0"/>
    <n v="99"/>
    <b v="1"/>
    <s v="publishing/nonfiction"/>
    <n v="1.0192000000000001"/>
    <n v="51.475000000000001"/>
    <x v="3"/>
    <s v="nonfiction"/>
    <x v="759"/>
    <d v="2014-07-09T07:55:39"/>
  </r>
  <r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x v="2"/>
    <s v="US"/>
    <s v="USD"/>
    <n v="1391364126"/>
    <n v="1388772126"/>
    <b v="0"/>
    <n v="6"/>
    <b v="0"/>
    <s v="publishing/fiction"/>
    <n v="4.7E-2"/>
    <n v="39.167000000000002"/>
    <x v="3"/>
    <s v="fiction"/>
    <x v="761"/>
    <d v="2014-02-02T18:02:06"/>
  </r>
  <r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x v="2"/>
    <s v="US"/>
    <s v="USD"/>
    <n v="1413723684"/>
    <n v="1411131684"/>
    <b v="0"/>
    <n v="44"/>
    <b v="0"/>
    <s v="publishing/fiction"/>
    <n v="0.36014285714285715"/>
    <n v="57.295000000000002"/>
    <x v="3"/>
    <s v="fiction"/>
    <x v="765"/>
    <d v="2014-10-19T13:01:24"/>
  </r>
  <r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x v="2"/>
    <s v="US"/>
    <s v="USD"/>
    <n v="1388102094"/>
    <n v="1385510094"/>
    <b v="0"/>
    <n v="52"/>
    <b v="0"/>
    <s v="publishing/fiction"/>
    <n v="0.41399999999999998"/>
    <n v="31.846"/>
    <x v="3"/>
    <s v="fiction"/>
    <x v="769"/>
    <d v="2013-12-26T23:54:54"/>
  </r>
  <r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2"/>
    <s v="US"/>
    <s v="USD"/>
    <n v="1444539600"/>
    <n v="1441297645"/>
    <b v="0"/>
    <n v="57"/>
    <b v="0"/>
    <s v="publishing/fiction"/>
    <n v="0.51400000000000001"/>
    <n v="63.122999999999998"/>
    <x v="3"/>
    <s v="fiction"/>
    <x v="776"/>
    <d v="2015-10-11T05:00:00"/>
  </r>
  <r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2"/>
    <s v="US"/>
    <s v="USD"/>
    <n v="1287115200"/>
    <n v="1284567905"/>
    <b v="0"/>
    <n v="6"/>
    <b v="0"/>
    <s v="publishing/fiction"/>
    <n v="2.6666666666666668E-2"/>
    <n v="66.667000000000002"/>
    <x v="3"/>
    <s v="fiction"/>
    <x v="779"/>
    <d v="2010-10-15T04:00:00"/>
  </r>
  <r>
    <x v="0"/>
    <s v="US"/>
    <s v="USD"/>
    <n v="1304439025"/>
    <n v="1301847025"/>
    <b v="0"/>
    <n v="27"/>
    <b v="1"/>
    <s v="music/rock"/>
    <n v="1.04"/>
    <n v="38.518999999999998"/>
    <x v="4"/>
    <s v="rock"/>
    <x v="780"/>
    <d v="2011-05-03T16:10:25"/>
  </r>
  <r>
    <x v="0"/>
    <s v="US"/>
    <s v="USD"/>
    <n v="1370649674"/>
    <n v="1368057674"/>
    <b v="0"/>
    <n v="25"/>
    <b v="1"/>
    <s v="music/rock"/>
    <n v="1.3315375"/>
    <n v="42.609000000000002"/>
    <x v="4"/>
    <s v="rock"/>
    <x v="781"/>
    <d v="2013-06-08T00:01:14"/>
  </r>
  <r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0"/>
    <s v="US"/>
    <s v="USD"/>
    <n v="1335564000"/>
    <n v="1332182049"/>
    <b v="0"/>
    <n v="35"/>
    <b v="1"/>
    <s v="music/rock"/>
    <n v="1.4813333333333334"/>
    <n v="63.485999999999997"/>
    <x v="4"/>
    <s v="rock"/>
    <x v="783"/>
    <d v="2012-04-27T22:00:00"/>
  </r>
  <r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x v="0"/>
    <s v="US"/>
    <s v="USD"/>
    <n v="1362060915"/>
    <n v="1359468915"/>
    <b v="0"/>
    <n v="29"/>
    <b v="1"/>
    <s v="music/rock"/>
    <n v="1.8062799999999999"/>
    <n v="31.143000000000001"/>
    <x v="4"/>
    <s v="rock"/>
    <x v="785"/>
    <d v="2013-02-28T14:15:15"/>
  </r>
  <r>
    <x v="0"/>
    <s v="US"/>
    <s v="USD"/>
    <n v="1336751220"/>
    <n v="1331774434"/>
    <b v="0"/>
    <n v="44"/>
    <b v="1"/>
    <s v="music/rock"/>
    <n v="1.4279999999999999"/>
    <n v="162.273"/>
    <x v="4"/>
    <s v="rock"/>
    <x v="786"/>
    <d v="2012-05-11T15:47:00"/>
  </r>
  <r>
    <x v="0"/>
    <s v="US"/>
    <s v="USD"/>
    <n v="1383318226"/>
    <n v="1380726226"/>
    <b v="0"/>
    <n v="17"/>
    <b v="1"/>
    <s v="music/rock"/>
    <n v="1.1416666666666666"/>
    <n v="80.587999999999994"/>
    <x v="4"/>
    <s v="rock"/>
    <x v="787"/>
    <d v="2013-11-01T15:03:46"/>
  </r>
  <r>
    <x v="0"/>
    <s v="US"/>
    <s v="USD"/>
    <n v="1341633540"/>
    <n v="1338336588"/>
    <b v="0"/>
    <n v="34"/>
    <b v="1"/>
    <s v="music/rock"/>
    <n v="2.03505"/>
    <n v="59.853999999999999"/>
    <x v="4"/>
    <s v="rock"/>
    <x v="788"/>
    <d v="2012-07-07T03:59:00"/>
  </r>
  <r>
    <x v="0"/>
    <s v="US"/>
    <s v="USD"/>
    <n v="1358755140"/>
    <n v="1357187280"/>
    <b v="0"/>
    <n v="14"/>
    <b v="1"/>
    <s v="music/rock"/>
    <n v="1.0941176470588236"/>
    <n v="132.857"/>
    <x v="4"/>
    <s v="rock"/>
    <x v="789"/>
    <d v="2013-01-21T07:59:00"/>
  </r>
  <r>
    <x v="0"/>
    <s v="US"/>
    <s v="USD"/>
    <n v="1359680939"/>
    <n v="1357088939"/>
    <b v="0"/>
    <n v="156"/>
    <b v="1"/>
    <s v="music/rock"/>
    <n v="1.443746"/>
    <n v="92.548000000000002"/>
    <x v="4"/>
    <s v="rock"/>
    <x v="790"/>
    <d v="2013-02-01T01:08:59"/>
  </r>
  <r>
    <x v="0"/>
    <s v="US"/>
    <s v="USD"/>
    <n v="1384322340"/>
    <n v="1381430646"/>
    <b v="0"/>
    <n v="128"/>
    <b v="1"/>
    <s v="music/rock"/>
    <n v="1.0386666666666666"/>
    <n v="60.859000000000002"/>
    <x v="4"/>
    <s v="rock"/>
    <x v="791"/>
    <d v="2013-11-13T05:59:00"/>
  </r>
  <r>
    <x v="0"/>
    <s v="US"/>
    <s v="USD"/>
    <n v="1383861483"/>
    <n v="1381265883"/>
    <b v="0"/>
    <n v="60"/>
    <b v="1"/>
    <s v="music/rock"/>
    <n v="1.0044440000000001"/>
    <n v="41.851999999999997"/>
    <x v="4"/>
    <s v="rock"/>
    <x v="792"/>
    <d v="2013-11-07T21:58:03"/>
  </r>
  <r>
    <x v="0"/>
    <s v="US"/>
    <s v="USD"/>
    <n v="1372827540"/>
    <n v="1371491244"/>
    <b v="0"/>
    <n v="32"/>
    <b v="1"/>
    <s v="music/rock"/>
    <n v="1.0277927272727272"/>
    <n v="88.325999999999993"/>
    <x v="4"/>
    <s v="rock"/>
    <x v="793"/>
    <d v="2013-07-03T04:59:00"/>
  </r>
  <r>
    <x v="0"/>
    <s v="US"/>
    <s v="USD"/>
    <n v="1315242360"/>
    <n v="1310438737"/>
    <b v="0"/>
    <n v="53"/>
    <b v="1"/>
    <s v="music/rock"/>
    <n v="1.0531250000000001"/>
    <n v="158.96199999999999"/>
    <x v="4"/>
    <s v="rock"/>
    <x v="794"/>
    <d v="2011-09-05T17:06:00"/>
  </r>
  <r>
    <x v="0"/>
    <s v="US"/>
    <s v="USD"/>
    <n v="1333774740"/>
    <n v="1330094566"/>
    <b v="0"/>
    <n v="184"/>
    <b v="1"/>
    <s v="music/rock"/>
    <n v="1.1178571428571429"/>
    <n v="85.054000000000002"/>
    <x v="4"/>
    <s v="rock"/>
    <x v="795"/>
    <d v="2012-04-07T04:59:00"/>
  </r>
  <r>
    <x v="0"/>
    <s v="US"/>
    <s v="USD"/>
    <n v="1379279400"/>
    <n v="1376687485"/>
    <b v="0"/>
    <n v="90"/>
    <b v="1"/>
    <s v="music/rock"/>
    <n v="1.0135000000000001"/>
    <n v="112.611"/>
    <x v="4"/>
    <s v="rock"/>
    <x v="796"/>
    <d v="2013-09-15T21:10:00"/>
  </r>
  <r>
    <x v="0"/>
    <s v="US"/>
    <s v="USD"/>
    <n v="1335672000"/>
    <n v="1332978688"/>
    <b v="0"/>
    <n v="71"/>
    <b v="1"/>
    <s v="music/rock"/>
    <n v="1.0753333333333333"/>
    <n v="45.436999999999998"/>
    <x v="4"/>
    <s v="rock"/>
    <x v="797"/>
    <d v="2012-04-29T04:00:00"/>
  </r>
  <r>
    <x v="0"/>
    <s v="US"/>
    <s v="USD"/>
    <n v="1412086187"/>
    <n v="1409494187"/>
    <b v="0"/>
    <n v="87"/>
    <b v="1"/>
    <s v="music/rock"/>
    <n v="1.1488571428571428"/>
    <n v="46.218000000000004"/>
    <x v="4"/>
    <s v="rock"/>
    <x v="798"/>
    <d v="2014-09-30T14:09:47"/>
  </r>
  <r>
    <x v="0"/>
    <s v="US"/>
    <s v="USD"/>
    <n v="1335542446"/>
    <n v="1332950446"/>
    <b v="0"/>
    <n v="28"/>
    <b v="1"/>
    <s v="music/rock"/>
    <n v="1.0002"/>
    <n v="178.607"/>
    <x v="4"/>
    <s v="rock"/>
    <x v="799"/>
    <d v="2012-04-27T16:00:46"/>
  </r>
  <r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x v="0"/>
    <s v="US"/>
    <s v="USD"/>
    <n v="1309547120"/>
    <n v="1306955120"/>
    <b v="0"/>
    <n v="51"/>
    <b v="1"/>
    <s v="music/rock"/>
    <n v="1.1152149999999998"/>
    <n v="43.734000000000002"/>
    <x v="4"/>
    <s v="rock"/>
    <x v="801"/>
    <d v="2011-07-01T19:05:20"/>
  </r>
  <r>
    <x v="0"/>
    <s v="US"/>
    <s v="USD"/>
    <n v="1347854700"/>
    <n v="1343867524"/>
    <b v="0"/>
    <n v="75"/>
    <b v="1"/>
    <s v="music/rock"/>
    <n v="1.0133333333333334"/>
    <n v="81.066999999999993"/>
    <x v="4"/>
    <s v="rock"/>
    <x v="802"/>
    <d v="2012-09-17T04:05:00"/>
  </r>
  <r>
    <x v="0"/>
    <s v="US"/>
    <s v="USD"/>
    <n v="1306630800"/>
    <n v="1304376478"/>
    <b v="0"/>
    <n v="38"/>
    <b v="1"/>
    <s v="music/rock"/>
    <n v="1.232608695652174"/>
    <n v="74.605000000000004"/>
    <x v="4"/>
    <s v="rock"/>
    <x v="803"/>
    <d v="2011-05-29T01:00:00"/>
  </r>
  <r>
    <x v="0"/>
    <s v="US"/>
    <s v="USD"/>
    <n v="1311393540"/>
    <n v="1309919526"/>
    <b v="0"/>
    <n v="18"/>
    <b v="1"/>
    <s v="music/rock"/>
    <n v="1"/>
    <n v="305.55599999999998"/>
    <x v="4"/>
    <s v="rock"/>
    <x v="804"/>
    <d v="2011-07-23T03:59:00"/>
  </r>
  <r>
    <x v="0"/>
    <s v="US"/>
    <s v="USD"/>
    <n v="1310857200"/>
    <n v="1306525512"/>
    <b v="0"/>
    <n v="54"/>
    <b v="1"/>
    <s v="music/rock"/>
    <n v="1.05"/>
    <n v="58.332999999999998"/>
    <x v="4"/>
    <s v="rock"/>
    <x v="805"/>
    <d v="2011-07-16T23:00:00"/>
  </r>
  <r>
    <x v="0"/>
    <s v="US"/>
    <s v="USD"/>
    <n v="1315413339"/>
    <n v="1312821339"/>
    <b v="0"/>
    <n v="71"/>
    <b v="1"/>
    <s v="music/rock"/>
    <n v="1.0443750000000001"/>
    <n v="117.676"/>
    <x v="4"/>
    <s v="rock"/>
    <x v="806"/>
    <d v="2011-09-07T16:35:39"/>
  </r>
  <r>
    <x v="0"/>
    <s v="US"/>
    <s v="USD"/>
    <n v="1488333600"/>
    <n v="1485270311"/>
    <b v="0"/>
    <n v="57"/>
    <b v="1"/>
    <s v="music/rock"/>
    <n v="1.05125"/>
    <n v="73.772000000000006"/>
    <x v="4"/>
    <s v="rock"/>
    <x v="807"/>
    <d v="2017-03-01T02:00:00"/>
  </r>
  <r>
    <x v="0"/>
    <s v="CA"/>
    <s v="CAD"/>
    <n v="1419224340"/>
    <n v="1416363886"/>
    <b v="0"/>
    <n v="43"/>
    <b v="1"/>
    <s v="music/rock"/>
    <n v="1"/>
    <n v="104.651"/>
    <x v="4"/>
    <s v="rock"/>
    <x v="808"/>
    <d v="2014-12-22T04:59:00"/>
  </r>
  <r>
    <x v="0"/>
    <s v="US"/>
    <s v="USD"/>
    <n v="1390161630"/>
    <n v="1387569630"/>
    <b v="0"/>
    <n v="52"/>
    <b v="1"/>
    <s v="music/rock"/>
    <n v="1.03775"/>
    <n v="79.826999999999998"/>
    <x v="4"/>
    <s v="rock"/>
    <x v="809"/>
    <d v="2014-01-19T20:00:30"/>
  </r>
  <r>
    <x v="0"/>
    <s v="US"/>
    <s v="USD"/>
    <n v="1346462462"/>
    <n v="1343870462"/>
    <b v="0"/>
    <n v="27"/>
    <b v="1"/>
    <s v="music/rock"/>
    <n v="1.05"/>
    <n v="58.332999999999998"/>
    <x v="4"/>
    <s v="rock"/>
    <x v="810"/>
    <d v="2012-09-01T01:21:02"/>
  </r>
  <r>
    <x v="0"/>
    <s v="US"/>
    <s v="USD"/>
    <n v="1373475120"/>
    <n v="1371569202"/>
    <b v="0"/>
    <n v="12"/>
    <b v="1"/>
    <s v="music/rock"/>
    <n v="1.04"/>
    <n v="86.667000000000002"/>
    <x v="4"/>
    <s v="rock"/>
    <x v="811"/>
    <d v="2013-07-10T16:52:00"/>
  </r>
  <r>
    <x v="0"/>
    <s v="US"/>
    <s v="USD"/>
    <n v="1362146280"/>
    <n v="1357604752"/>
    <b v="0"/>
    <n v="33"/>
    <b v="1"/>
    <s v="music/rock"/>
    <n v="1.5183333333333333"/>
    <n v="27.606000000000002"/>
    <x v="4"/>
    <s v="rock"/>
    <x v="812"/>
    <d v="2013-03-01T13:58:00"/>
  </r>
  <r>
    <x v="0"/>
    <s v="US"/>
    <s v="USD"/>
    <n v="1342825365"/>
    <n v="1340233365"/>
    <b v="0"/>
    <n v="96"/>
    <b v="1"/>
    <s v="music/rock"/>
    <n v="1.59996"/>
    <n v="24.998999999999999"/>
    <x v="4"/>
    <s v="rock"/>
    <x v="813"/>
    <d v="2012-07-20T23:02:45"/>
  </r>
  <r>
    <x v="0"/>
    <s v="US"/>
    <s v="USD"/>
    <n v="1306865040"/>
    <n v="1305568201"/>
    <b v="0"/>
    <n v="28"/>
    <b v="1"/>
    <s v="music/rock"/>
    <n v="1.2729999999999999"/>
    <n v="45.463999999999999"/>
    <x v="4"/>
    <s v="rock"/>
    <x v="814"/>
    <d v="2011-05-31T18:04:00"/>
  </r>
  <r>
    <x v="0"/>
    <s v="US"/>
    <s v="USD"/>
    <n v="1414879303"/>
    <n v="1412287303"/>
    <b v="0"/>
    <n v="43"/>
    <b v="1"/>
    <s v="music/rock"/>
    <n v="1.07"/>
    <n v="99.534999999999997"/>
    <x v="4"/>
    <s v="rock"/>
    <x v="815"/>
    <d v="2014-11-01T22:01:43"/>
  </r>
  <r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x v="0"/>
    <s v="US"/>
    <s v="USD"/>
    <n v="1344358860"/>
    <n v="1343682681"/>
    <b v="0"/>
    <n v="19"/>
    <b v="1"/>
    <s v="music/rock"/>
    <n v="1.5571428571428572"/>
    <n v="28.684000000000001"/>
    <x v="4"/>
    <s v="rock"/>
    <x v="818"/>
    <d v="2012-08-07T17:01:00"/>
  </r>
  <r>
    <x v="0"/>
    <s v="US"/>
    <s v="USD"/>
    <n v="1387601040"/>
    <n v="1386806254"/>
    <b v="0"/>
    <n v="14"/>
    <b v="1"/>
    <s v="music/rock"/>
    <n v="1.0874999999999999"/>
    <n v="31.071000000000002"/>
    <x v="4"/>
    <s v="rock"/>
    <x v="819"/>
    <d v="2013-12-21T04:44:00"/>
  </r>
  <r>
    <x v="0"/>
    <s v="US"/>
    <s v="USD"/>
    <n v="1402290000"/>
    <n v="1399666342"/>
    <b v="0"/>
    <n v="38"/>
    <b v="1"/>
    <s v="music/rock"/>
    <n v="1.3405"/>
    <n v="70.552999999999997"/>
    <x v="4"/>
    <s v="rock"/>
    <x v="820"/>
    <d v="2014-06-09T05:00:00"/>
  </r>
  <r>
    <x v="0"/>
    <s v="US"/>
    <s v="USD"/>
    <n v="1430712060"/>
    <n v="1427753265"/>
    <b v="0"/>
    <n v="78"/>
    <b v="1"/>
    <s v="music/rock"/>
    <n v="1"/>
    <n v="224.12799999999999"/>
    <x v="4"/>
    <s v="rock"/>
    <x v="821"/>
    <d v="2015-05-04T04:01:00"/>
  </r>
  <r>
    <x v="0"/>
    <s v="US"/>
    <s v="USD"/>
    <n v="1349477050"/>
    <n v="1346885050"/>
    <b v="0"/>
    <n v="69"/>
    <b v="1"/>
    <s v="music/rock"/>
    <n v="1.1916666666666667"/>
    <n v="51.811999999999998"/>
    <x v="4"/>
    <s v="rock"/>
    <x v="822"/>
    <d v="2012-10-05T22:44:10"/>
  </r>
  <r>
    <x v="0"/>
    <s v="US"/>
    <s v="USD"/>
    <n v="1427062852"/>
    <n v="1424474452"/>
    <b v="0"/>
    <n v="33"/>
    <b v="1"/>
    <s v="music/rock"/>
    <n v="1.7949999999999999"/>
    <n v="43.515000000000001"/>
    <x v="4"/>
    <s v="rock"/>
    <x v="823"/>
    <d v="2015-03-22T22:20:52"/>
  </r>
  <r>
    <x v="0"/>
    <s v="US"/>
    <s v="USD"/>
    <n v="1271573940"/>
    <n v="1268459318"/>
    <b v="0"/>
    <n v="54"/>
    <b v="1"/>
    <s v="music/rock"/>
    <n v="1.3438124999999999"/>
    <n v="39.817"/>
    <x v="4"/>
    <s v="rock"/>
    <x v="824"/>
    <d v="2010-04-18T06:59:00"/>
  </r>
  <r>
    <x v="0"/>
    <s v="US"/>
    <s v="USD"/>
    <n v="1351495284"/>
    <n v="1349335284"/>
    <b v="0"/>
    <n v="99"/>
    <b v="1"/>
    <s v="music/rock"/>
    <n v="1.0043200000000001"/>
    <n v="126.80800000000001"/>
    <x v="4"/>
    <s v="rock"/>
    <x v="825"/>
    <d v="2012-10-29T07:21:24"/>
  </r>
  <r>
    <x v="0"/>
    <s v="US"/>
    <s v="USD"/>
    <n v="1332719730"/>
    <n v="1330908930"/>
    <b v="0"/>
    <n v="49"/>
    <b v="1"/>
    <s v="music/rock"/>
    <n v="1.0145454545454546"/>
    <n v="113.878"/>
    <x v="4"/>
    <s v="rock"/>
    <x v="826"/>
    <d v="2012-03-25T23:55:30"/>
  </r>
  <r>
    <x v="0"/>
    <s v="US"/>
    <s v="USD"/>
    <n v="1329248940"/>
    <n v="1326972107"/>
    <b v="0"/>
    <n v="11"/>
    <b v="1"/>
    <s v="music/rock"/>
    <n v="1.0333333333333334"/>
    <n v="28.181999999999999"/>
    <x v="4"/>
    <s v="rock"/>
    <x v="827"/>
    <d v="2012-02-14T19:49:00"/>
  </r>
  <r>
    <x v="0"/>
    <s v="US"/>
    <s v="USD"/>
    <n v="1340641440"/>
    <n v="1339549982"/>
    <b v="0"/>
    <n v="38"/>
    <b v="1"/>
    <s v="music/rock"/>
    <n v="1.07"/>
    <n v="36.604999999999997"/>
    <x v="4"/>
    <s v="rock"/>
    <x v="828"/>
    <d v="2012-06-25T16:24:00"/>
  </r>
  <r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x v="0"/>
    <s v="US"/>
    <s v="USD"/>
    <n v="1363952225"/>
    <n v="1361363825"/>
    <b v="0"/>
    <n v="32"/>
    <b v="1"/>
    <s v="music/rock"/>
    <n v="1.0783333333333334"/>
    <n v="60.655999999999999"/>
    <x v="4"/>
    <s v="rock"/>
    <x v="830"/>
    <d v="2013-03-22T11:37:05"/>
  </r>
  <r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0"/>
    <s v="US"/>
    <s v="USD"/>
    <n v="1327133580"/>
    <n v="1321978335"/>
    <b v="0"/>
    <n v="154"/>
    <b v="1"/>
    <s v="music/rock"/>
    <n v="1.0060706666666666"/>
    <n v="97.994"/>
    <x v="4"/>
    <s v="rock"/>
    <x v="832"/>
    <d v="2012-01-21T08:13:00"/>
  </r>
  <r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x v="0"/>
    <s v="US"/>
    <s v="USD"/>
    <n v="1381108918"/>
    <n v="1378516918"/>
    <b v="0"/>
    <n v="46"/>
    <b v="1"/>
    <s v="music/rock"/>
    <n v="1.009304"/>
    <n v="109.70699999999999"/>
    <x v="4"/>
    <s v="rock"/>
    <x v="836"/>
    <d v="2013-10-07T01:21:58"/>
  </r>
  <r>
    <x v="0"/>
    <s v="US"/>
    <s v="USD"/>
    <n v="1398988662"/>
    <n v="1396396662"/>
    <b v="0"/>
    <n v="62"/>
    <b v="1"/>
    <s v="music/rock"/>
    <n v="1.218"/>
    <n v="49.113"/>
    <x v="4"/>
    <s v="rock"/>
    <x v="837"/>
    <d v="2014-05-01T23:57:42"/>
  </r>
  <r>
    <x v="0"/>
    <s v="US"/>
    <s v="USD"/>
    <n v="1326835985"/>
    <n v="1324243985"/>
    <b v="0"/>
    <n v="61"/>
    <b v="1"/>
    <s v="music/rock"/>
    <n v="1.454"/>
    <n v="47.671999999999997"/>
    <x v="4"/>
    <s v="rock"/>
    <x v="838"/>
    <d v="2012-01-17T21:33:05"/>
  </r>
  <r>
    <x v="0"/>
    <s v="US"/>
    <s v="USD"/>
    <n v="1348337956"/>
    <n v="1345745956"/>
    <b v="0"/>
    <n v="96"/>
    <b v="1"/>
    <s v="music/rock"/>
    <n v="1.166166"/>
    <n v="60.738"/>
    <x v="4"/>
    <s v="rock"/>
    <x v="839"/>
    <d v="2012-09-22T18:19:16"/>
  </r>
  <r>
    <x v="0"/>
    <s v="US"/>
    <s v="USD"/>
    <n v="1474694787"/>
    <n v="1472102787"/>
    <b v="0"/>
    <n v="190"/>
    <b v="1"/>
    <s v="music/metal"/>
    <n v="1.2041660000000001"/>
    <n v="63.377000000000002"/>
    <x v="4"/>
    <s v="metal"/>
    <x v="840"/>
    <d v="2016-09-24T05:26:27"/>
  </r>
  <r>
    <x v="0"/>
    <s v="US"/>
    <s v="USD"/>
    <n v="1415653663"/>
    <n v="1413058063"/>
    <b v="1"/>
    <n v="94"/>
    <b v="1"/>
    <s v="music/metal"/>
    <n v="1.0132000000000001"/>
    <n v="53.893999999999998"/>
    <x v="4"/>
    <s v="metal"/>
    <x v="841"/>
    <d v="2014-11-10T21:07:43"/>
  </r>
  <r>
    <x v="0"/>
    <s v="CA"/>
    <s v="CAD"/>
    <n v="1381723140"/>
    <n v="1378735983"/>
    <b v="1"/>
    <n v="39"/>
    <b v="1"/>
    <s v="music/metal"/>
    <n v="1.0431999999999999"/>
    <n v="66.872"/>
    <x v="4"/>
    <s v="metal"/>
    <x v="842"/>
    <d v="2013-10-14T03:59:00"/>
  </r>
  <r>
    <x v="0"/>
    <s v="US"/>
    <s v="USD"/>
    <n v="1481184000"/>
    <n v="1479708680"/>
    <b v="0"/>
    <n v="127"/>
    <b v="1"/>
    <s v="music/metal"/>
    <n v="2.6713333333333331"/>
    <n v="63.101999999999997"/>
    <x v="4"/>
    <s v="metal"/>
    <x v="843"/>
    <d v="2016-12-08T08:00:00"/>
  </r>
  <r>
    <x v="0"/>
    <s v="US"/>
    <s v="USD"/>
    <n v="1414817940"/>
    <n v="1411489552"/>
    <b v="1"/>
    <n v="159"/>
    <b v="1"/>
    <s v="music/metal"/>
    <n v="1.9413333333333334"/>
    <n v="36.628999999999998"/>
    <x v="4"/>
    <s v="metal"/>
    <x v="844"/>
    <d v="2014-11-01T04:59:00"/>
  </r>
  <r>
    <x v="0"/>
    <s v="US"/>
    <s v="USD"/>
    <n v="1473047940"/>
    <n v="1469595396"/>
    <b v="0"/>
    <n v="177"/>
    <b v="1"/>
    <s v="music/metal"/>
    <n v="1.203802"/>
    <n v="34.006"/>
    <x v="4"/>
    <s v="metal"/>
    <x v="845"/>
    <d v="2016-09-05T03:59:00"/>
  </r>
  <r>
    <x v="0"/>
    <s v="GB"/>
    <s v="GBP"/>
    <n v="1394460000"/>
    <n v="1393233855"/>
    <b v="0"/>
    <n v="47"/>
    <b v="1"/>
    <s v="music/metal"/>
    <n v="1.2200090909090908"/>
    <n v="28.553000000000001"/>
    <x v="4"/>
    <s v="metal"/>
    <x v="846"/>
    <d v="2014-03-10T14:00:00"/>
  </r>
  <r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x v="0"/>
    <s v="US"/>
    <s v="USD"/>
    <n v="1426473264"/>
    <n v="1424057664"/>
    <b v="0"/>
    <n v="115"/>
    <b v="1"/>
    <s v="music/metal"/>
    <n v="1.1990000000000001"/>
    <n v="41.704000000000001"/>
    <x v="4"/>
    <s v="metal"/>
    <x v="849"/>
    <d v="2015-03-16T02:34:24"/>
  </r>
  <r>
    <x v="0"/>
    <s v="US"/>
    <s v="USD"/>
    <n v="1461560340"/>
    <n v="1458762717"/>
    <b v="0"/>
    <n v="133"/>
    <b v="1"/>
    <s v="music/metal"/>
    <n v="1.55175"/>
    <n v="46.668999999999997"/>
    <x v="4"/>
    <s v="metal"/>
    <x v="850"/>
    <d v="2016-04-25T04:59:00"/>
  </r>
  <r>
    <x v="0"/>
    <s v="FR"/>
    <s v="EUR"/>
    <n v="1469994300"/>
    <n v="1464815253"/>
    <b v="0"/>
    <n v="70"/>
    <b v="1"/>
    <s v="music/metal"/>
    <n v="1.3045"/>
    <n v="37.271000000000001"/>
    <x v="4"/>
    <s v="metal"/>
    <x v="851"/>
    <d v="2016-07-31T19:45:00"/>
  </r>
  <r>
    <x v="0"/>
    <s v="US"/>
    <s v="USD"/>
    <n v="1477342800"/>
    <n v="1476386395"/>
    <b v="0"/>
    <n v="62"/>
    <b v="1"/>
    <s v="music/metal"/>
    <n v="1.0497142857142858"/>
    <n v="59.258000000000003"/>
    <x v="4"/>
    <s v="metal"/>
    <x v="852"/>
    <d v="2016-10-24T21:00:00"/>
  </r>
  <r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0"/>
    <s v="US"/>
    <s v="USD"/>
    <n v="1482901546"/>
    <n v="1480309546"/>
    <b v="0"/>
    <n v="499"/>
    <b v="1"/>
    <s v="music/metal"/>
    <n v="1.1822050359712231"/>
    <n v="65.861999999999995"/>
    <x v="4"/>
    <s v="metal"/>
    <x v="854"/>
    <d v="2016-12-28T05:05:46"/>
  </r>
  <r>
    <x v="0"/>
    <s v="US"/>
    <s v="USD"/>
    <n v="1469329217"/>
    <n v="1466737217"/>
    <b v="0"/>
    <n v="47"/>
    <b v="1"/>
    <s v="music/metal"/>
    <n v="1.0344827586206897"/>
    <n v="31.914999999999999"/>
    <x v="4"/>
    <s v="metal"/>
    <x v="855"/>
    <d v="2016-07-24T03:00:17"/>
  </r>
  <r>
    <x v="0"/>
    <s v="DE"/>
    <s v="EUR"/>
    <n v="1477422000"/>
    <n v="1472282956"/>
    <b v="0"/>
    <n v="28"/>
    <b v="1"/>
    <s v="music/metal"/>
    <n v="2.1800000000000002"/>
    <n v="19.463999999999999"/>
    <x v="4"/>
    <s v="metal"/>
    <x v="856"/>
    <d v="2016-10-25T19:00:00"/>
  </r>
  <r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0"/>
    <s v="GB"/>
    <s v="GBP"/>
    <n v="1429138740"/>
    <n v="1426528418"/>
    <b v="0"/>
    <n v="76"/>
    <b v="1"/>
    <s v="music/metal"/>
    <n v="1.4400583333333332"/>
    <n v="22.738"/>
    <x v="4"/>
    <s v="metal"/>
    <x v="858"/>
    <d v="2015-04-15T22:59:00"/>
  </r>
  <r>
    <x v="0"/>
    <s v="US"/>
    <s v="USD"/>
    <n v="1433376000"/>
    <n v="1430768468"/>
    <b v="0"/>
    <n v="98"/>
    <b v="1"/>
    <s v="music/metal"/>
    <n v="1.0467500000000001"/>
    <n v="42.723999999999997"/>
    <x v="4"/>
    <s v="metal"/>
    <x v="859"/>
    <d v="2015-06-04T00:00:00"/>
  </r>
  <r>
    <x v="2"/>
    <s v="US"/>
    <s v="USD"/>
    <n v="1385123713"/>
    <n v="1382528113"/>
    <b v="0"/>
    <n v="48"/>
    <b v="0"/>
    <s v="music/jazz"/>
    <n v="0.18142857142857144"/>
    <n v="52.917000000000002"/>
    <x v="4"/>
    <s v="jazz"/>
    <x v="860"/>
    <d v="2013-11-22T12:35:13"/>
  </r>
  <r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2"/>
    <s v="US"/>
    <s v="USD"/>
    <n v="1381917540"/>
    <n v="1379990038"/>
    <b v="0"/>
    <n v="79"/>
    <b v="0"/>
    <s v="music/jazz"/>
    <n v="0.41538461538461541"/>
    <n v="34.177"/>
    <x v="4"/>
    <s v="jazz"/>
    <x v="864"/>
    <d v="2013-10-16T09:59:00"/>
  </r>
  <r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x v="2"/>
    <s v="US"/>
    <s v="USD"/>
    <n v="1425136200"/>
    <n v="1421853518"/>
    <b v="0"/>
    <n v="11"/>
    <b v="0"/>
    <s v="music/jazz"/>
    <n v="0.18285714285714286"/>
    <n v="58.182000000000002"/>
    <x v="4"/>
    <s v="jazz"/>
    <x v="866"/>
    <d v="2015-02-28T15:10:00"/>
  </r>
  <r>
    <x v="2"/>
    <s v="US"/>
    <s v="USD"/>
    <n v="1259643540"/>
    <n v="1254450706"/>
    <b v="0"/>
    <n v="11"/>
    <b v="0"/>
    <s v="music/jazz"/>
    <n v="0.2402"/>
    <n v="109.182"/>
    <x v="4"/>
    <s v="jazz"/>
    <x v="867"/>
    <d v="2009-12-01T04:59:00"/>
  </r>
  <r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2"/>
    <s v="US"/>
    <s v="USD"/>
    <n v="1365448657"/>
    <n v="1362860257"/>
    <b v="0"/>
    <n v="3"/>
    <b v="0"/>
    <s v="music/jazz"/>
    <n v="0.11818181818181818"/>
    <n v="346.66699999999997"/>
    <x v="4"/>
    <s v="jazz"/>
    <x v="869"/>
    <d v="2013-04-08T19:17:37"/>
  </r>
  <r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x v="2"/>
    <s v="US"/>
    <s v="USD"/>
    <n v="1385735295"/>
    <n v="1383139695"/>
    <b v="0"/>
    <n v="12"/>
    <b v="0"/>
    <s v="music/jazz"/>
    <n v="5.4166666666666669E-2"/>
    <n v="27.082999999999998"/>
    <x v="4"/>
    <s v="jazz"/>
    <x v="871"/>
    <d v="2013-11-29T14:28:15"/>
  </r>
  <r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2"/>
    <s v="US"/>
    <s v="USD"/>
    <n v="1367676034"/>
    <n v="1365084034"/>
    <b v="0"/>
    <n v="21"/>
    <b v="0"/>
    <s v="music/jazz"/>
    <n v="0.24333333333333335"/>
    <n v="34.762"/>
    <x v="4"/>
    <s v="jazz"/>
    <x v="874"/>
    <d v="2013-05-04T14:00:34"/>
  </r>
  <r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x v="2"/>
    <s v="GB"/>
    <s v="GBP"/>
    <n v="1359978927"/>
    <n v="1357127727"/>
    <b v="0"/>
    <n v="45"/>
    <b v="0"/>
    <s v="music/jazz"/>
    <n v="0.40799492385786801"/>
    <n v="28.577999999999999"/>
    <x v="4"/>
    <s v="jazz"/>
    <x v="876"/>
    <d v="2013-02-04T11:55:27"/>
  </r>
  <r>
    <x v="2"/>
    <s v="US"/>
    <s v="USD"/>
    <n v="1387479360"/>
    <n v="1384887360"/>
    <b v="0"/>
    <n v="29"/>
    <b v="0"/>
    <s v="music/jazz"/>
    <n v="0.67549999999999999"/>
    <n v="46.585999999999999"/>
    <x v="4"/>
    <s v="jazz"/>
    <x v="877"/>
    <d v="2013-12-19T18:56:00"/>
  </r>
  <r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x v="2"/>
    <s v="US"/>
    <s v="USD"/>
    <n v="1338321305"/>
    <n v="1336506905"/>
    <b v="0"/>
    <n v="30"/>
    <b v="0"/>
    <s v="music/jazz"/>
    <n v="0.30666666666666664"/>
    <n v="21.466999999999999"/>
    <x v="4"/>
    <s v="jazz"/>
    <x v="879"/>
    <d v="2012-05-29T19:55:05"/>
  </r>
  <r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2"/>
    <s v="US"/>
    <s v="USD"/>
    <n v="1315341550"/>
    <n v="1312490350"/>
    <b v="0"/>
    <n v="14"/>
    <b v="0"/>
    <s v="music/indie rock"/>
    <n v="0.20133333333333334"/>
    <n v="21.571000000000002"/>
    <x v="4"/>
    <s v="indie rock"/>
    <x v="882"/>
    <d v="2011-09-06T20:39:10"/>
  </r>
  <r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2"/>
    <s v="US"/>
    <s v="USD"/>
    <n v="1483137311"/>
    <n v="1481322911"/>
    <b v="0"/>
    <n v="21"/>
    <b v="0"/>
    <s v="music/indie rock"/>
    <n v="0.75"/>
    <n v="35.713999999999999"/>
    <x v="4"/>
    <s v="indie rock"/>
    <x v="885"/>
    <d v="2016-12-30T22:35:11"/>
  </r>
  <r>
    <x v="2"/>
    <s v="US"/>
    <s v="USD"/>
    <n v="1473972813"/>
    <n v="1471812813"/>
    <b v="0"/>
    <n v="7"/>
    <b v="0"/>
    <s v="music/indie rock"/>
    <n v="0.41"/>
    <n v="29.286000000000001"/>
    <x v="4"/>
    <s v="indie rock"/>
    <x v="886"/>
    <d v="2016-09-15T20:53:33"/>
  </r>
  <r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x v="2"/>
    <s v="US"/>
    <s v="USD"/>
    <n v="1408581930"/>
    <n v="1405989930"/>
    <b v="0"/>
    <n v="9"/>
    <b v="0"/>
    <s v="music/indie rock"/>
    <n v="3.2500000000000001E-2"/>
    <n v="28.888999999999999"/>
    <x v="4"/>
    <s v="indie rock"/>
    <x v="891"/>
    <d v="2014-08-21T00:45:30"/>
  </r>
  <r>
    <x v="2"/>
    <s v="US"/>
    <s v="USD"/>
    <n v="1280635200"/>
    <n v="1273121283"/>
    <b v="0"/>
    <n v="17"/>
    <b v="0"/>
    <s v="music/indie rock"/>
    <n v="0.40749999999999997"/>
    <n v="143.82400000000001"/>
    <x v="4"/>
    <s v="indie rock"/>
    <x v="892"/>
    <d v="2010-08-01T04:00:00"/>
  </r>
  <r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2"/>
    <s v="US"/>
    <s v="USD"/>
    <n v="1465169610"/>
    <n v="1462577610"/>
    <b v="0"/>
    <n v="53"/>
    <b v="0"/>
    <s v="music/indie rock"/>
    <n v="0.39169999999999999"/>
    <n v="147.81100000000001"/>
    <x v="4"/>
    <s v="indie rock"/>
    <x v="894"/>
    <d v="2016-06-05T23:33:30"/>
  </r>
  <r>
    <x v="2"/>
    <s v="US"/>
    <s v="USD"/>
    <n v="1287975829"/>
    <n v="1284087829"/>
    <b v="0"/>
    <n v="7"/>
    <b v="0"/>
    <s v="music/indie rock"/>
    <n v="2.4375000000000001E-2"/>
    <n v="27.856999999999999"/>
    <x v="4"/>
    <s v="indie rock"/>
    <x v="895"/>
    <d v="2010-10-25T03:03:49"/>
  </r>
  <r>
    <x v="2"/>
    <s v="US"/>
    <s v="USD"/>
    <n v="1440734400"/>
    <n v="1438549026"/>
    <b v="0"/>
    <n v="72"/>
    <b v="0"/>
    <s v="music/indie rock"/>
    <n v="0.4"/>
    <n v="44.444000000000003"/>
    <x v="4"/>
    <s v="indie rock"/>
    <x v="896"/>
    <d v="2015-08-28T04:00:00"/>
  </r>
  <r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2"/>
    <s v="US"/>
    <s v="USD"/>
    <n v="1451786137"/>
    <n v="1449194137"/>
    <b v="0"/>
    <n v="3"/>
    <b v="0"/>
    <s v="music/jazz"/>
    <n v="3.0200000000000001E-3"/>
    <n v="50.332999999999998"/>
    <x v="4"/>
    <s v="jazz"/>
    <x v="904"/>
    <d v="2016-01-03T01:55:37"/>
  </r>
  <r>
    <x v="2"/>
    <s v="US"/>
    <s v="USD"/>
    <n v="1295847926"/>
    <n v="1290663926"/>
    <b v="0"/>
    <n v="6"/>
    <b v="0"/>
    <s v="music/jazz"/>
    <n v="3.0153846153846153E-2"/>
    <n v="32.667000000000002"/>
    <x v="4"/>
    <s v="jazz"/>
    <x v="905"/>
    <d v="2011-01-24T05:45:26"/>
  </r>
  <r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2"/>
    <s v="US"/>
    <s v="USD"/>
    <n v="1336188019"/>
    <n v="1333596019"/>
    <b v="0"/>
    <n v="24"/>
    <b v="0"/>
    <s v="music/jazz"/>
    <n v="6.6066666666666662E-2"/>
    <n v="82.582999999999998"/>
    <x v="4"/>
    <s v="jazz"/>
    <x v="913"/>
    <d v="2012-05-05T03:20:19"/>
  </r>
  <r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x v="2"/>
    <s v="US"/>
    <s v="USD"/>
    <n v="1330577940"/>
    <n v="1327853914"/>
    <b v="0"/>
    <n v="9"/>
    <b v="0"/>
    <s v="music/jazz"/>
    <n v="5.7692307692307696E-2"/>
    <n v="41.667000000000002"/>
    <x v="4"/>
    <s v="jazz"/>
    <x v="915"/>
    <d v="2012-03-01T04:59:00"/>
  </r>
  <r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x v="2"/>
    <s v="US"/>
    <s v="USD"/>
    <n v="1412167393"/>
    <n v="1409143393"/>
    <b v="0"/>
    <n v="30"/>
    <b v="0"/>
    <s v="music/jazz"/>
    <n v="0.21037037037037037"/>
    <n v="189.333"/>
    <x v="4"/>
    <s v="jazz"/>
    <x v="922"/>
    <d v="2014-10-01T12:43:13"/>
  </r>
  <r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2"/>
    <s v="GB"/>
    <s v="GBP"/>
    <n v="1395007200"/>
    <n v="1392021502"/>
    <b v="0"/>
    <n v="7"/>
    <b v="0"/>
    <s v="music/jazz"/>
    <n v="6.5500000000000003E-2"/>
    <n v="18.713999999999999"/>
    <x v="4"/>
    <s v="jazz"/>
    <x v="931"/>
    <d v="2014-03-16T22:00:00"/>
  </r>
  <r>
    <x v="2"/>
    <s v="US"/>
    <s v="USD"/>
    <n v="1363990545"/>
    <n v="1360106145"/>
    <b v="0"/>
    <n v="30"/>
    <b v="0"/>
    <s v="music/jazz"/>
    <n v="0.14536842105263159"/>
    <n v="46.033000000000001"/>
    <x v="4"/>
    <s v="jazz"/>
    <x v="932"/>
    <d v="2013-03-22T22:15:45"/>
  </r>
  <r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2"/>
    <s v="CA"/>
    <s v="CAD"/>
    <n v="1399183200"/>
    <n v="1396633284"/>
    <b v="0"/>
    <n v="30"/>
    <b v="0"/>
    <s v="music/jazz"/>
    <n v="0.30399999999999999"/>
    <n v="50.667000000000002"/>
    <x v="4"/>
    <s v="jazz"/>
    <x v="934"/>
    <d v="2014-05-04T06:00:00"/>
  </r>
  <r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2"/>
    <s v="US"/>
    <s v="USD"/>
    <n v="1439251926"/>
    <n v="1435363926"/>
    <b v="0"/>
    <n v="14"/>
    <b v="0"/>
    <s v="technology/wearables"/>
    <n v="0.17155555555555554"/>
    <n v="110.286"/>
    <x v="2"/>
    <s v="wearables"/>
    <x v="940"/>
    <d v="2015-08-11T00:12:06"/>
  </r>
  <r>
    <x v="2"/>
    <s v="US"/>
    <s v="USD"/>
    <n v="1486693145"/>
    <n v="1484101145"/>
    <b v="0"/>
    <n v="31"/>
    <b v="0"/>
    <s v="technology/wearables"/>
    <n v="2.3220000000000001E-2"/>
    <n v="37.451999999999998"/>
    <x v="2"/>
    <s v="wearables"/>
    <x v="941"/>
    <d v="2017-02-10T02:19:05"/>
  </r>
  <r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x v="2"/>
    <s v="US"/>
    <s v="USD"/>
    <n v="1480438905"/>
    <n v="1477843305"/>
    <b v="0"/>
    <n v="12"/>
    <b v="0"/>
    <s v="technology/wearables"/>
    <n v="9.633333333333334E-2"/>
    <n v="24.082999999999998"/>
    <x v="2"/>
    <s v="wearables"/>
    <x v="943"/>
    <d v="2016-11-29T17:01:45"/>
  </r>
  <r>
    <x v="2"/>
    <s v="US"/>
    <s v="USD"/>
    <n v="1460988000"/>
    <n v="1458050450"/>
    <b v="0"/>
    <n v="96"/>
    <b v="0"/>
    <s v="technology/wearables"/>
    <n v="0.13325999999999999"/>
    <n v="69.406000000000006"/>
    <x v="2"/>
    <s v="wearables"/>
    <x v="944"/>
    <d v="2016-04-18T14:00:00"/>
  </r>
  <r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2"/>
    <s v="CA"/>
    <s v="CAD"/>
    <n v="1453053661"/>
    <n v="1450461661"/>
    <b v="0"/>
    <n v="24"/>
    <b v="0"/>
    <s v="technology/wearables"/>
    <n v="0.28039999999999998"/>
    <n v="58.417000000000002"/>
    <x v="2"/>
    <s v="wearables"/>
    <x v="950"/>
    <d v="2016-01-17T18:01:01"/>
  </r>
  <r>
    <x v="2"/>
    <s v="US"/>
    <s v="USD"/>
    <n v="1465054872"/>
    <n v="1461166872"/>
    <b v="0"/>
    <n v="121"/>
    <b v="0"/>
    <s v="technology/wearables"/>
    <n v="0.38390000000000002"/>
    <n v="158.636"/>
    <x v="2"/>
    <s v="wearables"/>
    <x v="951"/>
    <d v="2016-06-04T15:41:12"/>
  </r>
  <r>
    <x v="2"/>
    <s v="US"/>
    <s v="USD"/>
    <n v="1479483812"/>
    <n v="1476888212"/>
    <b v="0"/>
    <n v="196"/>
    <b v="0"/>
    <s v="technology/wearables"/>
    <n v="0.39942857142857141"/>
    <n v="99.856999999999999"/>
    <x v="2"/>
    <s v="wearables"/>
    <x v="952"/>
    <d v="2016-11-18T15:43:32"/>
  </r>
  <r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x v="2"/>
    <s v="US"/>
    <s v="USD"/>
    <n v="1440100839"/>
    <n v="1436472039"/>
    <b v="0"/>
    <n v="73"/>
    <b v="0"/>
    <s v="technology/wearables"/>
    <n v="0.43406666666666666"/>
    <n v="89.191999999999993"/>
    <x v="2"/>
    <s v="wearables"/>
    <x v="954"/>
    <d v="2015-08-20T20:00:39"/>
  </r>
  <r>
    <x v="2"/>
    <s v="US"/>
    <s v="USD"/>
    <n v="1473750300"/>
    <n v="1470294300"/>
    <b v="0"/>
    <n v="93"/>
    <b v="0"/>
    <s v="technology/wearables"/>
    <n v="5.6613333333333335E-2"/>
    <n v="182.624"/>
    <x v="2"/>
    <s v="wearables"/>
    <x v="955"/>
    <d v="2016-09-13T07:05:00"/>
  </r>
  <r>
    <x v="2"/>
    <s v="US"/>
    <s v="USD"/>
    <n v="1430081759"/>
    <n v="1424901359"/>
    <b v="0"/>
    <n v="17"/>
    <b v="0"/>
    <s v="technology/wearables"/>
    <n v="1.7219999999999999E-2"/>
    <n v="50.646999999999998"/>
    <x v="2"/>
    <s v="wearables"/>
    <x v="956"/>
    <d v="2015-04-26T20:55:59"/>
  </r>
  <r>
    <x v="2"/>
    <s v="US"/>
    <s v="USD"/>
    <n v="1479392133"/>
    <n v="1476710133"/>
    <b v="0"/>
    <n v="7"/>
    <b v="0"/>
    <s v="technology/wearables"/>
    <n v="1.9416666666666665E-2"/>
    <n v="33.286000000000001"/>
    <x v="2"/>
    <s v="wearables"/>
    <x v="957"/>
    <d v="2016-11-17T14:15:33"/>
  </r>
  <r>
    <x v="2"/>
    <s v="US"/>
    <s v="USD"/>
    <n v="1428641940"/>
    <n v="1426792563"/>
    <b v="0"/>
    <n v="17"/>
    <b v="0"/>
    <s v="technology/wearables"/>
    <n v="0.11328275684711328"/>
    <n v="51.823999999999998"/>
    <x v="2"/>
    <s v="wearables"/>
    <x v="958"/>
    <d v="2015-04-10T04:59:00"/>
  </r>
  <r>
    <x v="2"/>
    <s v="US"/>
    <s v="USD"/>
    <n v="1421640665"/>
    <n v="1419048665"/>
    <b v="0"/>
    <n v="171"/>
    <b v="0"/>
    <s v="technology/wearables"/>
    <n v="0.3886"/>
    <n v="113.626"/>
    <x v="2"/>
    <s v="wearables"/>
    <x v="959"/>
    <d v="2015-01-19T04:11:05"/>
  </r>
  <r>
    <x v="2"/>
    <s v="US"/>
    <s v="USD"/>
    <n v="1489500155"/>
    <n v="1485874955"/>
    <b v="0"/>
    <n v="188"/>
    <b v="0"/>
    <s v="technology/wearables"/>
    <n v="0.46100628930817611"/>
    <n v="136.46299999999999"/>
    <x v="2"/>
    <s v="wearables"/>
    <x v="960"/>
    <d v="2017-03-14T14:02:35"/>
  </r>
  <r>
    <x v="2"/>
    <s v="US"/>
    <s v="USD"/>
    <n v="1487617200"/>
    <n v="1483634335"/>
    <b v="0"/>
    <n v="110"/>
    <b v="0"/>
    <s v="technology/wearables"/>
    <n v="0.42188421052631581"/>
    <n v="364.35500000000002"/>
    <x v="2"/>
    <s v="wearables"/>
    <x v="961"/>
    <d v="2017-02-20T19:00:00"/>
  </r>
  <r>
    <x v="2"/>
    <s v="US"/>
    <s v="USD"/>
    <n v="1455210353"/>
    <n v="1451927153"/>
    <b v="0"/>
    <n v="37"/>
    <b v="0"/>
    <s v="technology/wearables"/>
    <n v="0.2848"/>
    <n v="19.242999999999999"/>
    <x v="2"/>
    <s v="wearables"/>
    <x v="962"/>
    <d v="2016-02-11T17:05:53"/>
  </r>
  <r>
    <x v="2"/>
    <s v="US"/>
    <s v="USD"/>
    <n v="1476717319"/>
    <n v="1473693319"/>
    <b v="0"/>
    <n v="9"/>
    <b v="0"/>
    <s v="technology/wearables"/>
    <n v="1.0771428571428571E-2"/>
    <n v="41.889000000000003"/>
    <x v="2"/>
    <s v="wearables"/>
    <x v="963"/>
    <d v="2016-10-17T15:15:19"/>
  </r>
  <r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x v="2"/>
    <s v="US"/>
    <s v="USD"/>
    <n v="1477454340"/>
    <n v="1474676646"/>
    <b v="0"/>
    <n v="6"/>
    <b v="0"/>
    <s v="technology/wearables"/>
    <n v="1.192E-2"/>
    <n v="49.667000000000002"/>
    <x v="2"/>
    <s v="wearables"/>
    <x v="965"/>
    <d v="2016-10-26T03:59:00"/>
  </r>
  <r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x v="2"/>
    <s v="US"/>
    <s v="USD"/>
    <n v="1461301574"/>
    <n v="1456121174"/>
    <b v="0"/>
    <n v="81"/>
    <b v="0"/>
    <s v="technology/wearables"/>
    <n v="0.17810000000000001"/>
    <n v="43.975000000000001"/>
    <x v="2"/>
    <s v="wearables"/>
    <x v="967"/>
    <d v="2016-04-22T05:06:14"/>
  </r>
  <r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x v="2"/>
    <s v="MX"/>
    <s v="MXN"/>
    <n v="1486624607"/>
    <n v="1483773407"/>
    <b v="0"/>
    <n v="11"/>
    <b v="0"/>
    <s v="technology/wearables"/>
    <n v="0.46666666666666667"/>
    <n v="1272.7270000000001"/>
    <x v="2"/>
    <s v="wearables"/>
    <x v="969"/>
    <d v="2017-02-09T07:16:47"/>
  </r>
  <r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x v="2"/>
    <s v="US"/>
    <s v="USD"/>
    <n v="1409813940"/>
    <n v="1407271598"/>
    <b v="0"/>
    <n v="45"/>
    <b v="0"/>
    <s v="technology/wearables"/>
    <n v="0.34625"/>
    <n v="153.88900000000001"/>
    <x v="2"/>
    <s v="wearables"/>
    <x v="972"/>
    <d v="2014-09-04T06:59:00"/>
  </r>
  <r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x v="2"/>
    <s v="US"/>
    <s v="USD"/>
    <n v="1458925156"/>
    <n v="1456336756"/>
    <b v="0"/>
    <n v="3"/>
    <b v="0"/>
    <s v="technology/wearables"/>
    <n v="5.5999999999999999E-3"/>
    <n v="93.332999999999998"/>
    <x v="2"/>
    <s v="wearables"/>
    <x v="974"/>
    <d v="2016-03-25T16:59:16"/>
  </r>
  <r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x v="2"/>
    <s v="SE"/>
    <s v="SEK"/>
    <n v="1456385101"/>
    <n v="1453793101"/>
    <b v="0"/>
    <n v="123"/>
    <b v="0"/>
    <s v="technology/wearables"/>
    <n v="0.5626326718299024"/>
    <n v="790.83699999999999"/>
    <x v="2"/>
    <s v="wearables"/>
    <x v="978"/>
    <d v="2016-02-25T07:25:01"/>
  </r>
  <r>
    <x v="2"/>
    <s v="US"/>
    <s v="USD"/>
    <n v="1466449140"/>
    <n v="1463392828"/>
    <b v="0"/>
    <n v="96"/>
    <b v="0"/>
    <s v="technology/wearables"/>
    <n v="0.82817600000000002"/>
    <n v="301.93900000000002"/>
    <x v="2"/>
    <s v="wearables"/>
    <x v="979"/>
    <d v="2016-06-20T18:59:00"/>
  </r>
  <r>
    <x v="2"/>
    <s v="US"/>
    <s v="USD"/>
    <n v="1417387322"/>
    <n v="1413495722"/>
    <b v="0"/>
    <n v="31"/>
    <b v="0"/>
    <s v="technology/wearables"/>
    <n v="0.14860000000000001"/>
    <n v="47.935000000000002"/>
    <x v="2"/>
    <s v="wearables"/>
    <x v="980"/>
    <d v="2014-11-30T22:42:02"/>
  </r>
  <r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2"/>
    <s v="ES"/>
    <s v="EUR"/>
    <n v="1471985640"/>
    <n v="1469289685"/>
    <b v="0"/>
    <n v="179"/>
    <b v="0"/>
    <s v="technology/wearables"/>
    <n v="0.2950613611721471"/>
    <n v="171.79300000000001"/>
    <x v="2"/>
    <s v="wearables"/>
    <x v="983"/>
    <d v="2016-08-23T20:54:00"/>
  </r>
  <r>
    <x v="2"/>
    <s v="US"/>
    <s v="USD"/>
    <n v="1427507208"/>
    <n v="1424918808"/>
    <b v="0"/>
    <n v="3"/>
    <b v="0"/>
    <s v="technology/wearables"/>
    <n v="1.06E-2"/>
    <n v="35.332999999999998"/>
    <x v="2"/>
    <s v="wearables"/>
    <x v="984"/>
    <d v="2015-03-28T01:46:48"/>
  </r>
  <r>
    <x v="2"/>
    <s v="DE"/>
    <s v="EUR"/>
    <n v="1451602800"/>
    <n v="1449011610"/>
    <b v="0"/>
    <n v="23"/>
    <b v="0"/>
    <s v="technology/wearables"/>
    <n v="6.2933333333333327E-2"/>
    <n v="82.087000000000003"/>
    <x v="2"/>
    <s v="wearables"/>
    <x v="985"/>
    <d v="2015-12-31T23:00:00"/>
  </r>
  <r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x v="2"/>
    <s v="US"/>
    <s v="USD"/>
    <n v="1475101495"/>
    <n v="1472509495"/>
    <b v="0"/>
    <n v="32"/>
    <b v="0"/>
    <s v="technology/wearables"/>
    <n v="0.16769999999999999"/>
    <n v="52.405999999999999"/>
    <x v="2"/>
    <s v="wearables"/>
    <x v="989"/>
    <d v="2016-09-28T22:24:55"/>
  </r>
  <r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2"/>
    <s v="GB"/>
    <s v="GBP"/>
    <n v="1468349460"/>
    <n v="1466186988"/>
    <b v="0"/>
    <n v="7"/>
    <b v="0"/>
    <s v="technology/wearables"/>
    <n v="4.24E-2"/>
    <n v="30.286000000000001"/>
    <x v="2"/>
    <s v="wearables"/>
    <x v="991"/>
    <d v="2016-07-12T18:51:00"/>
  </r>
  <r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x v="2"/>
    <s v="US"/>
    <s v="USD"/>
    <n v="1478926800"/>
    <n v="1476054568"/>
    <b v="0"/>
    <n v="196"/>
    <b v="0"/>
    <s v="technology/wearables"/>
    <n v="0.25087142857142858"/>
    <n v="89.596999999999994"/>
    <x v="2"/>
    <s v="wearables"/>
    <x v="993"/>
    <d v="2016-11-12T05:00:00"/>
  </r>
  <r>
    <x v="2"/>
    <s v="US"/>
    <s v="USD"/>
    <n v="1417388340"/>
    <n v="1412835530"/>
    <b v="0"/>
    <n v="11"/>
    <b v="0"/>
    <s v="technology/wearables"/>
    <n v="2.3345000000000001E-2"/>
    <n v="424.45499999999998"/>
    <x v="2"/>
    <s v="wearables"/>
    <x v="994"/>
    <d v="2014-11-30T22:59:00"/>
  </r>
  <r>
    <x v="2"/>
    <s v="US"/>
    <s v="USD"/>
    <n v="1417276800"/>
    <n v="1415140480"/>
    <b v="0"/>
    <n v="9"/>
    <b v="0"/>
    <s v="technology/wearables"/>
    <n v="7.2599999999999998E-2"/>
    <n v="80.667000000000002"/>
    <x v="2"/>
    <s v="wearables"/>
    <x v="995"/>
    <d v="2014-11-29T16:00:00"/>
  </r>
  <r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x v="2"/>
    <s v="CA"/>
    <s v="CAD"/>
    <n v="1447909401"/>
    <n v="1444017801"/>
    <b v="0"/>
    <n v="229"/>
    <b v="0"/>
    <s v="technology/wearables"/>
    <n v="0.58558333333333334"/>
    <n v="153.428"/>
    <x v="2"/>
    <s v="wearables"/>
    <x v="998"/>
    <d v="2015-11-19T05:03:21"/>
  </r>
  <r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"/>
    <s v="US"/>
    <s v="USD"/>
    <n v="1450331940"/>
    <n v="1447777514"/>
    <b v="0"/>
    <n v="22"/>
    <b v="0"/>
    <s v="technology/wearables"/>
    <n v="0.29602960296029601"/>
    <n v="134.54499999999999"/>
    <x v="2"/>
    <s v="wearables"/>
    <x v="1002"/>
    <d v="2015-12-17T05:59:00"/>
  </r>
  <r>
    <x v="1"/>
    <s v="FR"/>
    <s v="EUR"/>
    <n v="1489680061"/>
    <n v="1487091661"/>
    <b v="0"/>
    <n v="15"/>
    <b v="0"/>
    <s v="technology/wearables"/>
    <n v="0.16055"/>
    <n v="214.06700000000001"/>
    <x v="2"/>
    <s v="wearables"/>
    <x v="1003"/>
    <d v="2017-03-16T16:01:01"/>
  </r>
  <r>
    <x v="1"/>
    <s v="US"/>
    <s v="USD"/>
    <n v="1455814827"/>
    <n v="1453222827"/>
    <b v="0"/>
    <n v="95"/>
    <b v="0"/>
    <s v="technology/wearables"/>
    <n v="0.82208000000000003"/>
    <n v="216.33699999999999"/>
    <x v="2"/>
    <s v="wearables"/>
    <x v="1004"/>
    <d v="2016-02-18T17:00:27"/>
  </r>
  <r>
    <x v="1"/>
    <s v="US"/>
    <s v="USD"/>
    <n v="1446217183"/>
    <n v="1443538783"/>
    <b v="0"/>
    <n v="161"/>
    <b v="0"/>
    <s v="technology/wearables"/>
    <n v="0.75051000000000001"/>
    <n v="932.31100000000004"/>
    <x v="2"/>
    <s v="wearables"/>
    <x v="1005"/>
    <d v="2015-10-30T14:59:43"/>
  </r>
  <r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x v="1"/>
    <s v="US"/>
    <s v="USD"/>
    <n v="1481727623"/>
    <n v="1478095223"/>
    <b v="0"/>
    <n v="76"/>
    <b v="0"/>
    <s v="technology/wearables"/>
    <n v="0.44319999999999998"/>
    <n v="174.947"/>
    <x v="2"/>
    <s v="wearables"/>
    <x v="1007"/>
    <d v="2016-12-14T15:00:23"/>
  </r>
  <r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"/>
    <s v="US"/>
    <s v="USD"/>
    <n v="1485254052"/>
    <n v="1481366052"/>
    <b v="0"/>
    <n v="775"/>
    <b v="0"/>
    <s v="technology/wearables"/>
    <n v="215.35021"/>
    <n v="1389.356"/>
    <x v="2"/>
    <s v="wearables"/>
    <x v="1012"/>
    <d v="2017-01-24T10:34:12"/>
  </r>
  <r>
    <x v="1"/>
    <s v="US"/>
    <s v="USD"/>
    <n v="1451419200"/>
    <n v="1449000056"/>
    <b v="0"/>
    <n v="90"/>
    <b v="0"/>
    <s v="technology/wearables"/>
    <n v="0.34527999999999998"/>
    <n v="95.911000000000001"/>
    <x v="2"/>
    <s v="wearables"/>
    <x v="1013"/>
    <d v="2015-12-29T20:00:00"/>
  </r>
  <r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"/>
    <s v="US"/>
    <s v="USD"/>
    <n v="1459992856"/>
    <n v="1456108456"/>
    <b v="0"/>
    <n v="38"/>
    <b v="0"/>
    <s v="technology/wearables"/>
    <n v="2.8420000000000001E-2"/>
    <n v="74.789000000000001"/>
    <x v="2"/>
    <s v="wearables"/>
    <x v="1016"/>
    <d v="2016-04-07T01:34:16"/>
  </r>
  <r>
    <x v="1"/>
    <s v="US"/>
    <s v="USD"/>
    <n v="1448125935"/>
    <n v="1444666335"/>
    <b v="0"/>
    <n v="355"/>
    <b v="0"/>
    <s v="technology/wearables"/>
    <n v="0.22878799999999999"/>
    <n v="161.11799999999999"/>
    <x v="2"/>
    <s v="wearables"/>
    <x v="1017"/>
    <d v="2015-11-21T17:12:15"/>
  </r>
  <r>
    <x v="1"/>
    <s v="US"/>
    <s v="USD"/>
    <n v="1468496933"/>
    <n v="1465904933"/>
    <b v="0"/>
    <n v="7"/>
    <b v="0"/>
    <s v="technology/wearables"/>
    <n v="3.1050000000000001E-2"/>
    <n v="88.713999999999999"/>
    <x v="2"/>
    <s v="wearables"/>
    <x v="1018"/>
    <d v="2016-07-14T11:48:53"/>
  </r>
  <r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x v="0"/>
    <s v="US"/>
    <s v="USD"/>
    <n v="1431876677"/>
    <n v="1429284677"/>
    <b v="1"/>
    <n v="74"/>
    <b v="1"/>
    <s v="music/electronic music"/>
    <n v="1.149"/>
    <n v="31.053999999999998"/>
    <x v="4"/>
    <s v="electronic music"/>
    <x v="1022"/>
    <d v="2015-05-17T15:31:17"/>
  </r>
  <r>
    <x v="0"/>
    <s v="GB"/>
    <s v="GBP"/>
    <n v="1434837861"/>
    <n v="1432245861"/>
    <b v="0"/>
    <n v="131"/>
    <b v="1"/>
    <s v="music/electronic music"/>
    <n v="2.3715000000000002"/>
    <n v="36.206000000000003"/>
    <x v="4"/>
    <s v="electronic music"/>
    <x v="1023"/>
    <d v="2015-06-20T22:04:21"/>
  </r>
  <r>
    <x v="0"/>
    <s v="SE"/>
    <s v="SEK"/>
    <n v="1454248563"/>
    <n v="1451656563"/>
    <b v="1"/>
    <n v="61"/>
    <b v="1"/>
    <s v="music/electronic music"/>
    <n v="1.1863774999999999"/>
    <n v="388.976"/>
    <x v="4"/>
    <s v="electronic music"/>
    <x v="1024"/>
    <d v="2016-01-31T13:56:03"/>
  </r>
  <r>
    <x v="0"/>
    <s v="US"/>
    <s v="USD"/>
    <n v="1426532437"/>
    <n v="1423944037"/>
    <b v="1"/>
    <n v="1071"/>
    <b v="1"/>
    <s v="music/electronic music"/>
    <n v="1.099283142857143"/>
    <n v="71.849000000000004"/>
    <x v="4"/>
    <s v="electronic music"/>
    <x v="1025"/>
    <d v="2015-03-16T19:00:37"/>
  </r>
  <r>
    <x v="0"/>
    <s v="GB"/>
    <s v="GBP"/>
    <n v="1459414016"/>
    <n v="1456480016"/>
    <b v="1"/>
    <n v="122"/>
    <b v="1"/>
    <s v="music/electronic music"/>
    <n v="1.0000828571428571"/>
    <n v="57.381999999999998"/>
    <x v="4"/>
    <s v="electronic music"/>
    <x v="1026"/>
    <d v="2016-03-31T08:46:56"/>
  </r>
  <r>
    <x v="0"/>
    <s v="US"/>
    <s v="USD"/>
    <n v="1414025347"/>
    <n v="1411433347"/>
    <b v="1"/>
    <n v="111"/>
    <b v="1"/>
    <s v="music/electronic music"/>
    <n v="1.0309292094387414"/>
    <n v="69.667000000000002"/>
    <x v="4"/>
    <s v="electronic music"/>
    <x v="1027"/>
    <d v="2014-10-23T00:49:07"/>
  </r>
  <r>
    <x v="0"/>
    <s v="GB"/>
    <s v="GBP"/>
    <n v="1488830400"/>
    <n v="1484924605"/>
    <b v="1"/>
    <n v="255"/>
    <b v="1"/>
    <s v="music/electronic music"/>
    <n v="1.1727000000000001"/>
    <n v="45.988"/>
    <x v="4"/>
    <s v="electronic music"/>
    <x v="1028"/>
    <d v="2017-03-06T20:00:00"/>
  </r>
  <r>
    <x v="0"/>
    <s v="SE"/>
    <s v="SEK"/>
    <n v="1428184740"/>
    <n v="1423501507"/>
    <b v="0"/>
    <n v="141"/>
    <b v="1"/>
    <s v="music/electronic music"/>
    <n v="1.1175999999999999"/>
    <n v="79.262"/>
    <x v="4"/>
    <s v="electronic music"/>
    <x v="1029"/>
    <d v="2015-04-04T21:59:00"/>
  </r>
  <r>
    <x v="0"/>
    <s v="US"/>
    <s v="USD"/>
    <n v="1473680149"/>
    <n v="1472470549"/>
    <b v="0"/>
    <n v="159"/>
    <b v="1"/>
    <s v="music/electronic music"/>
    <n v="3.4209999999999998"/>
    <n v="43.030999999999999"/>
    <x v="4"/>
    <s v="electronic music"/>
    <x v="1030"/>
    <d v="2016-09-12T11:35:49"/>
  </r>
  <r>
    <x v="0"/>
    <s v="US"/>
    <s v="USD"/>
    <n v="1450290010"/>
    <n v="1447698010"/>
    <b v="0"/>
    <n v="99"/>
    <b v="1"/>
    <s v="music/electronic music"/>
    <n v="1.0740000000000001"/>
    <n v="108.485"/>
    <x v="4"/>
    <s v="electronic music"/>
    <x v="1031"/>
    <d v="2015-12-16T18:20:10"/>
  </r>
  <r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x v="0"/>
    <s v="GB"/>
    <s v="GBP"/>
    <n v="1481564080"/>
    <n v="1479144880"/>
    <b v="0"/>
    <n v="27"/>
    <b v="1"/>
    <s v="music/electronic music"/>
    <n v="1.0286144578313252"/>
    <n v="50.593000000000004"/>
    <x v="4"/>
    <s v="electronic music"/>
    <x v="1033"/>
    <d v="2016-12-12T17:34:40"/>
  </r>
  <r>
    <x v="0"/>
    <s v="US"/>
    <s v="USD"/>
    <n v="1470369540"/>
    <n v="1467604804"/>
    <b v="0"/>
    <n v="166"/>
    <b v="1"/>
    <s v="music/electronic music"/>
    <n v="1.3000180000000001"/>
    <n v="39.156999999999996"/>
    <x v="4"/>
    <s v="electronic music"/>
    <x v="1034"/>
    <d v="2016-08-05T03:59:00"/>
  </r>
  <r>
    <x v="0"/>
    <s v="US"/>
    <s v="USD"/>
    <n v="1423668220"/>
    <n v="1421076220"/>
    <b v="0"/>
    <n v="76"/>
    <b v="1"/>
    <s v="music/electronic music"/>
    <n v="1.0765217391304347"/>
    <n v="65.158000000000001"/>
    <x v="4"/>
    <s v="electronic music"/>
    <x v="1035"/>
    <d v="2015-02-11T15:23:40"/>
  </r>
  <r>
    <x v="0"/>
    <s v="US"/>
    <s v="USD"/>
    <n v="1357545600"/>
    <n v="1354790790"/>
    <b v="0"/>
    <n v="211"/>
    <b v="1"/>
    <s v="music/electronic music"/>
    <n v="1.1236044444444444"/>
    <n v="23.963000000000001"/>
    <x v="4"/>
    <s v="electronic music"/>
    <x v="1036"/>
    <d v="2013-01-07T08:00:00"/>
  </r>
  <r>
    <x v="0"/>
    <s v="US"/>
    <s v="USD"/>
    <n v="1431925200"/>
    <n v="1429991062"/>
    <b v="0"/>
    <n v="21"/>
    <b v="1"/>
    <s v="music/electronic music"/>
    <n v="1.0209999999999999"/>
    <n v="48.619"/>
    <x v="4"/>
    <s v="electronic music"/>
    <x v="1037"/>
    <d v="2015-05-18T05:00:00"/>
  </r>
  <r>
    <x v="0"/>
    <s v="US"/>
    <s v="USD"/>
    <n v="1458362023"/>
    <n v="1455773623"/>
    <b v="0"/>
    <n v="61"/>
    <b v="1"/>
    <s v="music/electronic music"/>
    <n v="1.4533333333333334"/>
    <n v="35.738"/>
    <x v="4"/>
    <s v="electronic music"/>
    <x v="1038"/>
    <d v="2016-03-19T04:33:43"/>
  </r>
  <r>
    <x v="0"/>
    <s v="US"/>
    <s v="USD"/>
    <n v="1481615940"/>
    <n v="1479436646"/>
    <b v="0"/>
    <n v="30"/>
    <b v="1"/>
    <s v="music/electronic music"/>
    <n v="1.282"/>
    <n v="21.367000000000001"/>
    <x v="4"/>
    <s v="electronic music"/>
    <x v="1039"/>
    <d v="2016-12-13T07:59:00"/>
  </r>
  <r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"/>
    <s v="US"/>
    <s v="USD"/>
    <n v="1432101855"/>
    <n v="1429509855"/>
    <b v="0"/>
    <n v="292"/>
    <b v="0"/>
    <s v="journalism/audio"/>
    <n v="8.5370000000000001E-2"/>
    <n v="29.236000000000001"/>
    <x v="5"/>
    <s v="audio"/>
    <x v="1043"/>
    <d v="2015-05-20T06:04:15"/>
  </r>
  <r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x v="2"/>
    <s v="US"/>
    <s v="USD"/>
    <n v="1373174903"/>
    <n v="1369286903"/>
    <b v="0"/>
    <n v="123"/>
    <b v="0"/>
    <s v="games/video games"/>
    <n v="8.9744444444444446E-2"/>
    <n v="65.667000000000002"/>
    <x v="6"/>
    <s v="video games"/>
    <x v="1064"/>
    <d v="2013-07-07T05:28:23"/>
  </r>
  <r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x v="2"/>
    <s v="US"/>
    <s v="USD"/>
    <n v="1375657582"/>
    <n v="1371769582"/>
    <b v="0"/>
    <n v="148"/>
    <b v="0"/>
    <s v="games/video games"/>
    <n v="3.3673333333333333E-2"/>
    <n v="34.128"/>
    <x v="6"/>
    <s v="video games"/>
    <x v="1066"/>
    <d v="2013-08-04T23:06:22"/>
  </r>
  <r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x v="2"/>
    <s v="US"/>
    <s v="USD"/>
    <n v="1385447459"/>
    <n v="1382679059"/>
    <b v="0"/>
    <n v="21"/>
    <b v="0"/>
    <s v="games/video games"/>
    <n v="0.38636363636363635"/>
    <n v="40.475999999999999"/>
    <x v="6"/>
    <s v="video games"/>
    <x v="1069"/>
    <d v="2013-11-26T06:30:59"/>
  </r>
  <r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2"/>
    <s v="US"/>
    <s v="USD"/>
    <n v="1388808545"/>
    <n v="1386216545"/>
    <b v="0"/>
    <n v="30"/>
    <b v="0"/>
    <s v="games/video games"/>
    <n v="6.3092592592592589E-2"/>
    <n v="113.56699999999999"/>
    <x v="6"/>
    <s v="video games"/>
    <x v="1074"/>
    <d v="2014-01-04T04:09:05"/>
  </r>
  <r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2"/>
    <s v="US"/>
    <s v="USD"/>
    <n v="1410426250"/>
    <n v="1405674250"/>
    <b v="0"/>
    <n v="975"/>
    <b v="0"/>
    <s v="games/video games"/>
    <n v="0.62765333333333329"/>
    <n v="48.280999999999999"/>
    <x v="6"/>
    <s v="video games"/>
    <x v="1076"/>
    <d v="2014-09-11T09:04:10"/>
  </r>
  <r>
    <x v="2"/>
    <s v="US"/>
    <s v="USD"/>
    <n v="1452744011"/>
    <n v="1450152011"/>
    <b v="0"/>
    <n v="167"/>
    <b v="0"/>
    <s v="games/video games"/>
    <n v="0.29376000000000002"/>
    <n v="43.975999999999999"/>
    <x v="6"/>
    <s v="video games"/>
    <x v="1077"/>
    <d v="2016-01-14T04:00:11"/>
  </r>
  <r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2"/>
    <s v="DE"/>
    <s v="EUR"/>
    <n v="1463232936"/>
    <n v="1461072936"/>
    <b v="0"/>
    <n v="18"/>
    <b v="0"/>
    <s v="games/video games"/>
    <n v="2.6076923076923077E-2"/>
    <n v="37.667000000000002"/>
    <x v="6"/>
    <s v="video games"/>
    <x v="1079"/>
    <d v="2016-05-14T13:35:36"/>
  </r>
  <r>
    <x v="2"/>
    <s v="US"/>
    <s v="USD"/>
    <n v="1399778333"/>
    <n v="1397186333"/>
    <b v="0"/>
    <n v="98"/>
    <b v="0"/>
    <s v="games/video games"/>
    <n v="9.1050000000000006E-2"/>
    <n v="18.582000000000001"/>
    <x v="6"/>
    <s v="video games"/>
    <x v="1080"/>
    <d v="2014-05-11T03:18:53"/>
  </r>
  <r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2"/>
    <s v="US"/>
    <s v="USD"/>
    <n v="1344635088"/>
    <n v="1342043088"/>
    <b v="0"/>
    <n v="3"/>
    <b v="0"/>
    <s v="games/video games"/>
    <n v="5.5999999999999999E-3"/>
    <n v="18.667000000000002"/>
    <x v="6"/>
    <s v="video games"/>
    <x v="1082"/>
    <d v="2012-08-10T21:44:48"/>
  </r>
  <r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x v="2"/>
    <s v="US"/>
    <s v="USD"/>
    <n v="1398366667"/>
    <n v="1395774667"/>
    <b v="0"/>
    <n v="147"/>
    <b v="0"/>
    <s v="games/video games"/>
    <n v="0.14182977777777778"/>
    <n v="43.417000000000002"/>
    <x v="6"/>
    <s v="video games"/>
    <x v="1088"/>
    <d v="2014-04-24T19:11:07"/>
  </r>
  <r>
    <x v="2"/>
    <s v="FR"/>
    <s v="EUR"/>
    <n v="1435293175"/>
    <n v="1432701175"/>
    <b v="0"/>
    <n v="49"/>
    <b v="0"/>
    <s v="games/video games"/>
    <n v="7.8266666666666665E-2"/>
    <n v="23.959"/>
    <x v="6"/>
    <s v="video games"/>
    <x v="1089"/>
    <d v="2015-06-26T04:32:55"/>
  </r>
  <r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2"/>
    <s v="CA"/>
    <s v="CAD"/>
    <n v="1455232937"/>
    <n v="1453936937"/>
    <b v="0"/>
    <n v="4"/>
    <b v="0"/>
    <s v="games/video games"/>
    <n v="0.14083333333333334"/>
    <n v="10.563000000000001"/>
    <x v="6"/>
    <s v="video games"/>
    <x v="1093"/>
    <d v="2016-02-11T23:22:17"/>
  </r>
  <r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x v="2"/>
    <s v="US"/>
    <s v="USD"/>
    <n v="1377867220"/>
    <n v="1375275220"/>
    <b v="0"/>
    <n v="94"/>
    <b v="0"/>
    <s v="games/video games"/>
    <n v="5.0347999999999997E-2"/>
    <n v="267.80900000000003"/>
    <x v="6"/>
    <s v="video games"/>
    <x v="1095"/>
    <d v="2013-08-30T12:53:40"/>
  </r>
  <r>
    <x v="2"/>
    <s v="US"/>
    <s v="USD"/>
    <n v="1412393400"/>
    <n v="1409747154"/>
    <b v="0"/>
    <n v="29"/>
    <b v="0"/>
    <s v="games/video games"/>
    <n v="0.17933333333333334"/>
    <n v="74.206999999999994"/>
    <x v="6"/>
    <s v="video games"/>
    <x v="1096"/>
    <d v="2014-10-04T03:30:00"/>
  </r>
  <r>
    <x v="2"/>
    <s v="US"/>
    <s v="USD"/>
    <n v="1393786877"/>
    <n v="1390330877"/>
    <b v="0"/>
    <n v="7"/>
    <b v="0"/>
    <s v="games/video games"/>
    <n v="4.6999999999999999E-4"/>
    <n v="6.7140000000000004"/>
    <x v="6"/>
    <s v="video games"/>
    <x v="1097"/>
    <d v="2014-03-02T19:01:17"/>
  </r>
  <r>
    <x v="2"/>
    <s v="US"/>
    <s v="USD"/>
    <n v="1397413095"/>
    <n v="1394821095"/>
    <b v="0"/>
    <n v="22"/>
    <b v="0"/>
    <s v="games/video games"/>
    <n v="7.2120000000000004E-2"/>
    <n v="81.954999999999998"/>
    <x v="6"/>
    <s v="video games"/>
    <x v="1098"/>
    <d v="2014-04-13T18:18:15"/>
  </r>
  <r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2"/>
    <s v="US"/>
    <s v="USD"/>
    <n v="1468519920"/>
    <n v="1466188338"/>
    <b v="0"/>
    <n v="6"/>
    <b v="0"/>
    <s v="games/video games"/>
    <n v="4.0999999999999999E-4"/>
    <n v="6.8330000000000002"/>
    <x v="6"/>
    <s v="video games"/>
    <x v="1101"/>
    <d v="2016-07-14T18:12:00"/>
  </r>
  <r>
    <x v="2"/>
    <s v="US"/>
    <s v="USD"/>
    <n v="1386568740"/>
    <n v="1383095125"/>
    <b v="0"/>
    <n v="24"/>
    <b v="0"/>
    <s v="games/video games"/>
    <n v="5.3124999999999999E-2"/>
    <n v="17.707999999999998"/>
    <x v="6"/>
    <s v="video games"/>
    <x v="1102"/>
    <d v="2013-12-09T05:59:00"/>
  </r>
  <r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x v="2"/>
    <s v="GB"/>
    <s v="GBP"/>
    <n v="1402480221"/>
    <n v="1399888221"/>
    <b v="0"/>
    <n v="37"/>
    <b v="0"/>
    <s v="games/video games"/>
    <n v="4.9516666666666667E-2"/>
    <n v="80.296999999999997"/>
    <x v="6"/>
    <s v="video games"/>
    <x v="1104"/>
    <d v="2014-06-11T09:50:21"/>
  </r>
  <r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x v="2"/>
    <s v="US"/>
    <s v="USD"/>
    <n v="1333557975"/>
    <n v="1330969575"/>
    <b v="0"/>
    <n v="7"/>
    <b v="0"/>
    <s v="games/video games"/>
    <n v="0.41249999999999998"/>
    <n v="23.571000000000002"/>
    <x v="6"/>
    <s v="video games"/>
    <x v="1106"/>
    <d v="2012-04-04T16:46:15"/>
  </r>
  <r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x v="2"/>
    <s v="US"/>
    <s v="USD"/>
    <n v="1334326635"/>
    <n v="1329146235"/>
    <b v="0"/>
    <n v="21"/>
    <b v="0"/>
    <s v="games/video games"/>
    <n v="2.93E-2"/>
    <n v="34.881"/>
    <x v="6"/>
    <s v="video games"/>
    <x v="1108"/>
    <d v="2012-04-13T14:17:15"/>
  </r>
  <r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2"/>
    <s v="US"/>
    <s v="USD"/>
    <n v="1354919022"/>
    <n v="1352327022"/>
    <b v="0"/>
    <n v="11"/>
    <b v="0"/>
    <s v="games/video games"/>
    <n v="5.1000000000000004E-3"/>
    <n v="23.181999999999999"/>
    <x v="6"/>
    <s v="video games"/>
    <x v="1110"/>
    <d v="2012-12-07T22:23:42"/>
  </r>
  <r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2"/>
    <s v="US"/>
    <s v="USD"/>
    <n v="1421656200"/>
    <n v="1416507211"/>
    <b v="0"/>
    <n v="312"/>
    <b v="0"/>
    <s v="games/video games"/>
    <n v="0.35537409090909089"/>
    <n v="100.23399999999999"/>
    <x v="6"/>
    <s v="video games"/>
    <x v="1112"/>
    <d v="2015-01-19T08:30:00"/>
  </r>
  <r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2"/>
    <s v="GB"/>
    <s v="GBP"/>
    <n v="1381306687"/>
    <n v="1378714687"/>
    <b v="0"/>
    <n v="3"/>
    <b v="0"/>
    <s v="games/video games"/>
    <n v="1.6666666666666668E-3"/>
    <n v="3.3330000000000002"/>
    <x v="6"/>
    <s v="video games"/>
    <x v="1114"/>
    <d v="2013-10-09T08:18:07"/>
  </r>
  <r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x v="2"/>
    <s v="AU"/>
    <s v="AUD"/>
    <n v="1396666779"/>
    <n v="1394078379"/>
    <b v="0"/>
    <n v="3"/>
    <b v="0"/>
    <s v="games/video games"/>
    <n v="2.4222222222222221E-2"/>
    <n v="36.332999999999998"/>
    <x v="6"/>
    <s v="video games"/>
    <x v="1118"/>
    <d v="2014-04-05T02:59:39"/>
  </r>
  <r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x v="2"/>
    <s v="US"/>
    <s v="USD"/>
    <n v="1397910848"/>
    <n v="1395318848"/>
    <b v="0"/>
    <n v="3"/>
    <b v="0"/>
    <s v="games/video games"/>
    <n v="2.2000000000000001E-3"/>
    <n v="3.6669999999999998"/>
    <x v="6"/>
    <s v="video games"/>
    <x v="1123"/>
    <d v="2014-04-19T12:34:08"/>
  </r>
  <r>
    <x v="2"/>
    <s v="US"/>
    <s v="USD"/>
    <n v="1430409651"/>
    <n v="1427817651"/>
    <b v="0"/>
    <n v="7"/>
    <b v="0"/>
    <s v="games/mobile games"/>
    <n v="4.7222222222222223E-3"/>
    <n v="60.713999999999999"/>
    <x v="6"/>
    <s v="mobile games"/>
    <x v="1124"/>
    <d v="2015-04-30T16:00:51"/>
  </r>
  <r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2"/>
    <s v="US"/>
    <s v="USD"/>
    <n v="1416000600"/>
    <n v="1413318600"/>
    <b v="0"/>
    <n v="23"/>
    <b v="0"/>
    <s v="games/mobile games"/>
    <n v="1.6714285714285713E-2"/>
    <n v="25.434999999999999"/>
    <x v="6"/>
    <s v="mobile games"/>
    <x v="1127"/>
    <d v="2014-11-14T21:30:00"/>
  </r>
  <r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x v="2"/>
    <s v="US"/>
    <s v="USD"/>
    <n v="1416963300"/>
    <n v="1411775700"/>
    <b v="0"/>
    <n v="3"/>
    <b v="0"/>
    <s v="games/mobile games"/>
    <n v="2.2000000000000001E-3"/>
    <n v="3.6669999999999998"/>
    <x v="6"/>
    <s v="mobile games"/>
    <x v="1130"/>
    <d v="2014-11-26T00:55:00"/>
  </r>
  <r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x v="2"/>
    <s v="CA"/>
    <s v="CAD"/>
    <n v="1483238771"/>
    <n v="1480646771"/>
    <b v="0"/>
    <n v="13"/>
    <b v="0"/>
    <s v="games/mobile games"/>
    <n v="0.14380000000000001"/>
    <n v="110.61499999999999"/>
    <x v="6"/>
    <s v="mobile games"/>
    <x v="1132"/>
    <d v="2017-01-01T02:46:11"/>
  </r>
  <r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2"/>
    <s v="US"/>
    <s v="USD"/>
    <n v="1461440421"/>
    <n v="1458848421"/>
    <b v="0"/>
    <n v="39"/>
    <b v="0"/>
    <s v="games/mobile games"/>
    <n v="0.39500000000000002"/>
    <n v="253.20500000000001"/>
    <x v="6"/>
    <s v="mobile games"/>
    <x v="1137"/>
    <d v="2016-04-23T19:40:21"/>
  </r>
  <r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2"/>
    <s v="US"/>
    <s v="USD"/>
    <n v="1399071173"/>
    <n v="1395787973"/>
    <b v="0"/>
    <n v="12"/>
    <b v="0"/>
    <s v="food/food trucks"/>
    <n v="8.8333333333333333E-2"/>
    <n v="44.167000000000002"/>
    <x v="7"/>
    <s v="food trucks"/>
    <x v="1146"/>
    <d v="2014-05-02T22:52:53"/>
  </r>
  <r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x v="2"/>
    <s v="US"/>
    <s v="USD"/>
    <n v="1480568781"/>
    <n v="1477973181"/>
    <b v="0"/>
    <n v="3"/>
    <b v="0"/>
    <s v="food/food trucks"/>
    <n v="4.8666666666666667E-3"/>
    <n v="24.332999999999998"/>
    <x v="7"/>
    <s v="food trucks"/>
    <x v="1148"/>
    <d v="2016-12-01T05:06:21"/>
  </r>
  <r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x v="2"/>
    <s v="US"/>
    <s v="USD"/>
    <n v="1431709312"/>
    <n v="1429117312"/>
    <b v="0"/>
    <n v="15"/>
    <b v="0"/>
    <s v="food/food trucks"/>
    <n v="5.6937500000000002E-2"/>
    <n v="60.732999999999997"/>
    <x v="7"/>
    <s v="food trucks"/>
    <x v="1152"/>
    <d v="2015-05-15T17:01:52"/>
  </r>
  <r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2"/>
    <s v="US"/>
    <s v="USD"/>
    <n v="1441507006"/>
    <n v="1438915006"/>
    <b v="0"/>
    <n v="3"/>
    <b v="0"/>
    <s v="food/food trucks"/>
    <n v="6.5000000000000002E-2"/>
    <n v="108.333"/>
    <x v="7"/>
    <s v="food trucks"/>
    <x v="1154"/>
    <d v="2015-09-06T02:36:46"/>
  </r>
  <r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x v="2"/>
    <s v="US"/>
    <s v="USD"/>
    <n v="1417795480"/>
    <n v="1412607880"/>
    <b v="0"/>
    <n v="3"/>
    <b v="0"/>
    <s v="food/food trucks"/>
    <n v="1.5100000000000001E-2"/>
    <n v="50.332999999999998"/>
    <x v="7"/>
    <s v="food trucks"/>
    <x v="1157"/>
    <d v="2014-12-05T16:04:40"/>
  </r>
  <r>
    <x v="2"/>
    <s v="US"/>
    <s v="USD"/>
    <n v="1418091128"/>
    <n v="1415499128"/>
    <b v="0"/>
    <n v="3"/>
    <b v="0"/>
    <s v="food/food trucks"/>
    <n v="4.6666666666666671E-3"/>
    <n v="11.667"/>
    <x v="7"/>
    <s v="food trucks"/>
    <x v="1158"/>
    <d v="2014-12-09T02:12:08"/>
  </r>
  <r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x v="2"/>
    <s v="US"/>
    <s v="USD"/>
    <n v="1427510586"/>
    <n v="1424922186"/>
    <b v="0"/>
    <n v="19"/>
    <b v="0"/>
    <s v="food/food trucks"/>
    <n v="3.85E-2"/>
    <n v="60.789000000000001"/>
    <x v="7"/>
    <s v="food trucks"/>
    <x v="1160"/>
    <d v="2015-03-28T02:43:06"/>
  </r>
  <r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x v="2"/>
    <s v="US"/>
    <s v="USD"/>
    <n v="1410543495"/>
    <n v="1407865095"/>
    <b v="0"/>
    <n v="16"/>
    <b v="0"/>
    <s v="food/food trucks"/>
    <n v="1.6316666666666667E-2"/>
    <n v="61.188000000000002"/>
    <x v="7"/>
    <s v="food trucks"/>
    <x v="1167"/>
    <d v="2014-09-12T17:38:15"/>
  </r>
  <r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2"/>
    <s v="US"/>
    <s v="USD"/>
    <n v="1424593763"/>
    <n v="1422001763"/>
    <b v="0"/>
    <n v="3"/>
    <b v="0"/>
    <s v="food/food trucks"/>
    <n v="1.6999999999999999E-3"/>
    <n v="5.6669999999999998"/>
    <x v="7"/>
    <s v="food trucks"/>
    <x v="1169"/>
    <d v="2015-02-22T08:29:23"/>
  </r>
  <r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2"/>
    <s v="US"/>
    <s v="USD"/>
    <n v="1462738327"/>
    <n v="1460146327"/>
    <b v="0"/>
    <n v="19"/>
    <b v="0"/>
    <s v="food/food trucks"/>
    <n v="5.906666666666667E-2"/>
    <n v="46.631999999999998"/>
    <x v="7"/>
    <s v="food trucks"/>
    <x v="1174"/>
    <d v="2016-05-08T20:12:07"/>
  </r>
  <r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2"/>
    <s v="US"/>
    <s v="USD"/>
    <n v="1403983314"/>
    <n v="1400786514"/>
    <b v="0"/>
    <n v="85"/>
    <b v="0"/>
    <s v="food/food trucks"/>
    <n v="0.11749999999999999"/>
    <n v="69.117999999999995"/>
    <x v="7"/>
    <s v="food trucks"/>
    <x v="1180"/>
    <d v="2014-06-28T19:21:54"/>
  </r>
  <r>
    <x v="2"/>
    <s v="US"/>
    <s v="USD"/>
    <n v="1425197321"/>
    <n v="1422605321"/>
    <b v="0"/>
    <n v="3"/>
    <b v="0"/>
    <s v="food/food trucks"/>
    <n v="8.0000000000000007E-5"/>
    <n v="1.333"/>
    <x v="7"/>
    <s v="food trucks"/>
    <x v="1181"/>
    <d v="2015-03-01T08:08:41"/>
  </r>
  <r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x v="2"/>
    <s v="US"/>
    <s v="USD"/>
    <n v="1478059140"/>
    <n v="1476391223"/>
    <b v="0"/>
    <n v="3"/>
    <b v="0"/>
    <s v="food/food trucks"/>
    <n v="0.04"/>
    <n v="33.332999999999998"/>
    <x v="7"/>
    <s v="food trucks"/>
    <x v="1183"/>
    <d v="2016-11-02T03:59:00"/>
  </r>
  <r>
    <x v="0"/>
    <s v="GB"/>
    <s v="GBP"/>
    <n v="1486391011"/>
    <n v="1483712611"/>
    <b v="0"/>
    <n v="375"/>
    <b v="1"/>
    <s v="photography/photobooks"/>
    <n v="1.0493636363636363"/>
    <n v="61.563000000000002"/>
    <x v="8"/>
    <s v="photobooks"/>
    <x v="1184"/>
    <d v="2017-02-06T14:23:31"/>
  </r>
  <r>
    <x v="0"/>
    <s v="US"/>
    <s v="USD"/>
    <n v="1433736000"/>
    <n v="1430945149"/>
    <b v="0"/>
    <n v="111"/>
    <b v="1"/>
    <s v="photography/photobooks"/>
    <n v="1.0544"/>
    <n v="118.739"/>
    <x v="8"/>
    <s v="photobooks"/>
    <x v="1185"/>
    <d v="2015-06-08T04:00:00"/>
  </r>
  <r>
    <x v="0"/>
    <s v="GB"/>
    <s v="GBP"/>
    <n v="1433198520"/>
    <n v="1430340195"/>
    <b v="0"/>
    <n v="123"/>
    <b v="1"/>
    <s v="photography/photobooks"/>
    <n v="1.0673333333333332"/>
    <n v="65.081000000000003"/>
    <x v="8"/>
    <s v="photobooks"/>
    <x v="1186"/>
    <d v="2015-06-01T22:42:00"/>
  </r>
  <r>
    <x v="0"/>
    <s v="US"/>
    <s v="USD"/>
    <n v="1431885600"/>
    <n v="1429133323"/>
    <b v="0"/>
    <n v="70"/>
    <b v="1"/>
    <s v="photography/photobooks"/>
    <n v="1.0412571428571429"/>
    <n v="130.15700000000001"/>
    <x v="8"/>
    <s v="photobooks"/>
    <x v="1187"/>
    <d v="2015-05-17T18:00:00"/>
  </r>
  <r>
    <x v="0"/>
    <s v="CA"/>
    <s v="CAD"/>
    <n v="1482943740"/>
    <n v="1481129340"/>
    <b v="0"/>
    <n v="85"/>
    <b v="1"/>
    <s v="photography/photobooks"/>
    <n v="1.6054999999999999"/>
    <n v="37.776000000000003"/>
    <x v="8"/>
    <s v="photobooks"/>
    <x v="1188"/>
    <d v="2016-12-28T16:49:00"/>
  </r>
  <r>
    <x v="0"/>
    <s v="US"/>
    <s v="USD"/>
    <n v="1467242995"/>
    <n v="1465428595"/>
    <b v="0"/>
    <n v="86"/>
    <b v="1"/>
    <s v="photography/photobooks"/>
    <n v="1.0777777777777777"/>
    <n v="112.791"/>
    <x v="8"/>
    <s v="photobooks"/>
    <x v="1189"/>
    <d v="2016-06-29T23:29:55"/>
  </r>
  <r>
    <x v="0"/>
    <s v="US"/>
    <s v="USD"/>
    <n v="1409500725"/>
    <n v="1406908725"/>
    <b v="0"/>
    <n v="13"/>
    <b v="1"/>
    <s v="photography/photobooks"/>
    <n v="1.35"/>
    <n v="51.923000000000002"/>
    <x v="8"/>
    <s v="photobooks"/>
    <x v="1190"/>
    <d v="2014-08-31T15:58:45"/>
  </r>
  <r>
    <x v="0"/>
    <s v="US"/>
    <s v="USD"/>
    <n v="1458480560"/>
    <n v="1455892160"/>
    <b v="0"/>
    <n v="33"/>
    <b v="1"/>
    <s v="photography/photobooks"/>
    <n v="1.0907407407407408"/>
    <n v="89.242000000000004"/>
    <x v="8"/>
    <s v="photobooks"/>
    <x v="1191"/>
    <d v="2016-03-20T13:29:20"/>
  </r>
  <r>
    <x v="0"/>
    <s v="GB"/>
    <s v="GBP"/>
    <n v="1486814978"/>
    <n v="1484222978"/>
    <b v="0"/>
    <n v="15"/>
    <b v="1"/>
    <s v="photography/photobooks"/>
    <n v="2.9"/>
    <n v="19.332999999999998"/>
    <x v="8"/>
    <s v="photobooks"/>
    <x v="1192"/>
    <d v="2017-02-11T12:09:38"/>
  </r>
  <r>
    <x v="0"/>
    <s v="US"/>
    <s v="USD"/>
    <n v="1460223453"/>
    <n v="1455043053"/>
    <b v="0"/>
    <n v="273"/>
    <b v="1"/>
    <s v="photography/photobooks"/>
    <n v="1.0395714285714286"/>
    <n v="79.966999999999999"/>
    <x v="8"/>
    <s v="photobooks"/>
    <x v="1193"/>
    <d v="2016-04-09T17:37:33"/>
  </r>
  <r>
    <x v="0"/>
    <s v="IE"/>
    <s v="EUR"/>
    <n v="1428493379"/>
    <n v="1425901379"/>
    <b v="0"/>
    <n v="714"/>
    <b v="1"/>
    <s v="photography/photobooks"/>
    <n v="3.2223999999999999"/>
    <n v="56.414999999999999"/>
    <x v="8"/>
    <s v="photobooks"/>
    <x v="1194"/>
    <d v="2015-04-08T11:42:59"/>
  </r>
  <r>
    <x v="0"/>
    <s v="IT"/>
    <s v="EUR"/>
    <n v="1450602000"/>
    <n v="1445415653"/>
    <b v="0"/>
    <n v="170"/>
    <b v="1"/>
    <s v="photography/photobooks"/>
    <n v="1.35"/>
    <n v="79.412000000000006"/>
    <x v="8"/>
    <s v="photobooks"/>
    <x v="1195"/>
    <d v="2015-12-20T09:00:00"/>
  </r>
  <r>
    <x v="0"/>
    <s v="GB"/>
    <s v="GBP"/>
    <n v="1450467539"/>
    <n v="1447875539"/>
    <b v="0"/>
    <n v="512"/>
    <b v="1"/>
    <s v="photography/photobooks"/>
    <n v="2.6991034482758622"/>
    <n v="76.438999999999993"/>
    <x v="8"/>
    <s v="photobooks"/>
    <x v="1196"/>
    <d v="2015-12-18T19:38:59"/>
  </r>
  <r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0"/>
    <s v="US"/>
    <s v="USD"/>
    <n v="1451530800"/>
    <n v="1448463086"/>
    <b v="0"/>
    <n v="167"/>
    <b v="1"/>
    <s v="photography/photobooks"/>
    <n v="2.6059999999999999"/>
    <n v="54.616999999999997"/>
    <x v="8"/>
    <s v="photobooks"/>
    <x v="1198"/>
    <d v="2015-12-31T03:00:00"/>
  </r>
  <r>
    <x v="0"/>
    <s v="GB"/>
    <s v="GBP"/>
    <n v="1436380200"/>
    <n v="1433615400"/>
    <b v="0"/>
    <n v="9"/>
    <b v="1"/>
    <s v="photography/photobooks"/>
    <n v="1.0131677953348381"/>
    <n v="299.22199999999998"/>
    <x v="8"/>
    <s v="photobooks"/>
    <x v="1199"/>
    <d v="2015-07-08T18:30:00"/>
  </r>
  <r>
    <x v="0"/>
    <s v="US"/>
    <s v="USD"/>
    <n v="1429183656"/>
    <n v="1427369256"/>
    <b v="0"/>
    <n v="103"/>
    <b v="1"/>
    <s v="photography/photobooks"/>
    <n v="1.2560416666666667"/>
    <n v="58.533999999999999"/>
    <x v="8"/>
    <s v="photobooks"/>
    <x v="1200"/>
    <d v="2015-04-16T11:27:36"/>
  </r>
  <r>
    <x v="0"/>
    <s v="GB"/>
    <s v="GBP"/>
    <n v="1468593246"/>
    <n v="1466001246"/>
    <b v="0"/>
    <n v="111"/>
    <b v="1"/>
    <s v="photography/photobooks"/>
    <n v="1.0243783333333334"/>
    <n v="55.372"/>
    <x v="8"/>
    <s v="photobooks"/>
    <x v="1201"/>
    <d v="2016-07-15T14:34:06"/>
  </r>
  <r>
    <x v="0"/>
    <s v="AU"/>
    <s v="AUD"/>
    <n v="1435388154"/>
    <n v="1432796154"/>
    <b v="0"/>
    <n v="271"/>
    <b v="1"/>
    <s v="photography/photobooks"/>
    <n v="1.99244"/>
    <n v="183.804"/>
    <x v="8"/>
    <s v="photobooks"/>
    <x v="1202"/>
    <d v="2015-06-27T06:55:54"/>
  </r>
  <r>
    <x v="0"/>
    <s v="US"/>
    <s v="USD"/>
    <n v="1433083527"/>
    <n v="1430491527"/>
    <b v="0"/>
    <n v="101"/>
    <b v="1"/>
    <s v="photography/photobooks"/>
    <n v="1.0245398773006136"/>
    <n v="165.34700000000001"/>
    <x v="8"/>
    <s v="photobooks"/>
    <x v="1203"/>
    <d v="2015-05-31T14:45:27"/>
  </r>
  <r>
    <x v="0"/>
    <s v="US"/>
    <s v="USD"/>
    <n v="1449205200"/>
    <n v="1445363833"/>
    <b v="0"/>
    <n v="57"/>
    <b v="1"/>
    <s v="photography/photobooks"/>
    <n v="1.0294615384615384"/>
    <n v="234.78899999999999"/>
    <x v="8"/>
    <s v="photobooks"/>
    <x v="1204"/>
    <d v="2015-12-04T05:00:00"/>
  </r>
  <r>
    <x v="0"/>
    <s v="DE"/>
    <s v="EUR"/>
    <n v="1434197351"/>
    <n v="1431605351"/>
    <b v="0"/>
    <n v="62"/>
    <b v="1"/>
    <s v="photography/photobooks"/>
    <n v="1.0086153846153847"/>
    <n v="211.48400000000001"/>
    <x v="8"/>
    <s v="photobooks"/>
    <x v="1205"/>
    <d v="2015-06-13T12:09:11"/>
  </r>
  <r>
    <x v="0"/>
    <s v="AT"/>
    <s v="EUR"/>
    <n v="1489238940"/>
    <n v="1486406253"/>
    <b v="0"/>
    <n v="32"/>
    <b v="1"/>
    <s v="photography/photobooks"/>
    <n v="1.1499999999999999"/>
    <n v="32.344000000000001"/>
    <x v="8"/>
    <s v="photobooks"/>
    <x v="1206"/>
    <d v="2017-03-11T13:29:00"/>
  </r>
  <r>
    <x v="0"/>
    <s v="IT"/>
    <s v="EUR"/>
    <n v="1459418400"/>
    <n v="1456827573"/>
    <b v="0"/>
    <n v="141"/>
    <b v="1"/>
    <s v="photography/photobooks"/>
    <n v="1.0416766467065868"/>
    <n v="123.376"/>
    <x v="8"/>
    <s v="photobooks"/>
    <x v="1207"/>
    <d v="2016-03-31T10:00:00"/>
  </r>
  <r>
    <x v="0"/>
    <s v="US"/>
    <s v="USD"/>
    <n v="1458835264"/>
    <n v="1456246864"/>
    <b v="0"/>
    <n v="75"/>
    <b v="1"/>
    <s v="photography/photobooks"/>
    <n v="1.5529999999999999"/>
    <n v="207.06700000000001"/>
    <x v="8"/>
    <s v="photobooks"/>
    <x v="1208"/>
    <d v="2016-03-24T16:01:04"/>
  </r>
  <r>
    <x v="0"/>
    <s v="US"/>
    <s v="USD"/>
    <n v="1488053905"/>
    <n v="1485461905"/>
    <b v="0"/>
    <n v="46"/>
    <b v="1"/>
    <s v="photography/photobooks"/>
    <n v="1.06"/>
    <n v="138.261"/>
    <x v="8"/>
    <s v="photobooks"/>
    <x v="1209"/>
    <d v="2017-02-25T20:18:25"/>
  </r>
  <r>
    <x v="0"/>
    <s v="SE"/>
    <s v="SEK"/>
    <n v="1433106000"/>
    <n v="1431124572"/>
    <b v="0"/>
    <n v="103"/>
    <b v="1"/>
    <s v="photography/photobooks"/>
    <n v="2.5431499999999998"/>
    <n v="493.81599999999997"/>
    <x v="8"/>
    <s v="photobooks"/>
    <x v="1210"/>
    <d v="2015-05-31T21:00:00"/>
  </r>
  <r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x v="0"/>
    <s v="US"/>
    <s v="USD"/>
    <n v="1448586000"/>
    <n v="1447195695"/>
    <b v="0"/>
    <n v="83"/>
    <b v="1"/>
    <s v="photography/photobooks"/>
    <n v="1.2904"/>
    <n v="38.866999999999997"/>
    <x v="8"/>
    <s v="photobooks"/>
    <x v="1212"/>
    <d v="2015-11-27T01:00:00"/>
  </r>
  <r>
    <x v="0"/>
    <s v="GB"/>
    <s v="GBP"/>
    <n v="1485886100"/>
    <n v="1482862100"/>
    <b v="0"/>
    <n v="108"/>
    <b v="1"/>
    <s v="photography/photobooks"/>
    <n v="1.0223076923076924"/>
    <n v="61.527999999999999"/>
    <x v="8"/>
    <s v="photobooks"/>
    <x v="1213"/>
    <d v="2017-01-31T18:08:20"/>
  </r>
  <r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x v="0"/>
    <s v="US"/>
    <s v="USD"/>
    <n v="1401487756"/>
    <n v="1398895756"/>
    <b v="0"/>
    <n v="549"/>
    <b v="1"/>
    <s v="photography/photobooks"/>
    <n v="7.8608020000000005"/>
    <n v="71.591999999999999"/>
    <x v="8"/>
    <s v="photobooks"/>
    <x v="1215"/>
    <d v="2014-05-30T22:09:16"/>
  </r>
  <r>
    <x v="0"/>
    <s v="US"/>
    <s v="USD"/>
    <n v="1443826980"/>
    <n v="1441032457"/>
    <b v="0"/>
    <n v="222"/>
    <b v="1"/>
    <s v="photography/photobooks"/>
    <n v="1.4570000000000001"/>
    <n v="91.882999999999996"/>
    <x v="8"/>
    <s v="photobooks"/>
    <x v="1216"/>
    <d v="2015-10-02T23:03:00"/>
  </r>
  <r>
    <x v="0"/>
    <s v="US"/>
    <s v="USD"/>
    <n v="1468524340"/>
    <n v="1465932340"/>
    <b v="0"/>
    <n v="183"/>
    <b v="1"/>
    <s v="photography/photobooks"/>
    <n v="1.026"/>
    <n v="148.57400000000001"/>
    <x v="8"/>
    <s v="photobooks"/>
    <x v="1217"/>
    <d v="2016-07-14T19:25:40"/>
  </r>
  <r>
    <x v="0"/>
    <s v="US"/>
    <s v="USD"/>
    <n v="1446346800"/>
    <n v="1443714800"/>
    <b v="0"/>
    <n v="89"/>
    <b v="1"/>
    <s v="photography/photobooks"/>
    <n v="1.7227777777777777"/>
    <n v="174.21299999999999"/>
    <x v="8"/>
    <s v="photobooks"/>
    <x v="1218"/>
    <d v="2015-11-01T03:00:00"/>
  </r>
  <r>
    <x v="0"/>
    <s v="US"/>
    <s v="USD"/>
    <n v="1476961513"/>
    <n v="1474369513"/>
    <b v="0"/>
    <n v="253"/>
    <b v="1"/>
    <s v="photography/photobooks"/>
    <n v="1.5916819571865444"/>
    <n v="102.86199999999999"/>
    <x v="8"/>
    <s v="photobooks"/>
    <x v="1219"/>
    <d v="2016-10-20T11:05:13"/>
  </r>
  <r>
    <x v="0"/>
    <s v="DE"/>
    <s v="EUR"/>
    <n v="1440515112"/>
    <n v="1437923112"/>
    <b v="0"/>
    <n v="140"/>
    <b v="1"/>
    <s v="photography/photobooks"/>
    <n v="1.0376666666666667"/>
    <n v="111.179"/>
    <x v="8"/>
    <s v="photobooks"/>
    <x v="1220"/>
    <d v="2015-08-25T15:05:12"/>
  </r>
  <r>
    <x v="0"/>
    <s v="GB"/>
    <s v="GBP"/>
    <n v="1480809600"/>
    <n v="1478431488"/>
    <b v="0"/>
    <n v="103"/>
    <b v="1"/>
    <s v="photography/photobooks"/>
    <n v="1.1140954545454547"/>
    <n v="23.795999999999999"/>
    <x v="8"/>
    <s v="photobooks"/>
    <x v="1221"/>
    <d v="2016-12-04T00:00:00"/>
  </r>
  <r>
    <x v="0"/>
    <s v="CA"/>
    <s v="CAD"/>
    <n v="1459483200"/>
    <n v="1456852647"/>
    <b v="0"/>
    <n v="138"/>
    <b v="1"/>
    <s v="photography/photobooks"/>
    <n v="2.80375"/>
    <n v="81.268000000000001"/>
    <x v="8"/>
    <s v="photobooks"/>
    <x v="1222"/>
    <d v="2016-04-01T04:00:00"/>
  </r>
  <r>
    <x v="0"/>
    <s v="US"/>
    <s v="USD"/>
    <n v="1478754909"/>
    <n v="1476159309"/>
    <b v="0"/>
    <n v="191"/>
    <b v="1"/>
    <s v="photography/photobooks"/>
    <n v="1.1210606060606061"/>
    <n v="116.215"/>
    <x v="8"/>
    <s v="photobooks"/>
    <x v="1223"/>
    <d v="2016-11-10T05:15:09"/>
  </r>
  <r>
    <x v="1"/>
    <s v="US"/>
    <s v="USD"/>
    <n v="1402060302"/>
    <n v="1396876302"/>
    <b v="0"/>
    <n v="18"/>
    <b v="0"/>
    <s v="music/world music"/>
    <n v="7.0666666666666669E-2"/>
    <n v="58.889000000000003"/>
    <x v="4"/>
    <s v="world music"/>
    <x v="1224"/>
    <d v="2014-06-06T13:11:42"/>
  </r>
  <r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x v="1"/>
    <s v="US"/>
    <s v="USD"/>
    <n v="1317231008"/>
    <n v="1312047008"/>
    <b v="0"/>
    <n v="24"/>
    <b v="0"/>
    <s v="music/world music"/>
    <n v="0.29299999999999998"/>
    <n v="61.042000000000002"/>
    <x v="4"/>
    <s v="world music"/>
    <x v="1228"/>
    <d v="2011-09-28T17:30:08"/>
  </r>
  <r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"/>
    <s v="US"/>
    <s v="USD"/>
    <n v="1329864374"/>
    <n v="1328049974"/>
    <b v="0"/>
    <n v="6"/>
    <b v="0"/>
    <s v="music/world music"/>
    <n v="0.11600000000000001"/>
    <n v="19.332999999999998"/>
    <x v="4"/>
    <s v="world music"/>
    <x v="1233"/>
    <d v="2012-02-21T22:46:14"/>
  </r>
  <r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x v="1"/>
    <s v="US"/>
    <s v="USD"/>
    <n v="1312641536"/>
    <n v="1310049536"/>
    <b v="0"/>
    <n v="3"/>
    <b v="0"/>
    <s v="music/world music"/>
    <n v="0.17799999999999999"/>
    <n v="59.332999999999998"/>
    <x v="4"/>
    <s v="world music"/>
    <x v="1238"/>
    <d v="2011-08-06T14:38:56"/>
  </r>
  <r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x v="1"/>
    <s v="US"/>
    <s v="USD"/>
    <n v="1414994340"/>
    <n v="1413057980"/>
    <b v="0"/>
    <n v="34"/>
    <b v="0"/>
    <s v="music/world music"/>
    <n v="0.50739999999999996"/>
    <n v="74.617999999999995"/>
    <x v="4"/>
    <s v="world music"/>
    <x v="1241"/>
    <d v="2014-11-03T05:59:00"/>
  </r>
  <r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x v="0"/>
    <s v="US"/>
    <s v="USD"/>
    <n v="1366664400"/>
    <n v="1363981723"/>
    <b v="1"/>
    <n v="45"/>
    <b v="1"/>
    <s v="music/rock"/>
    <n v="1.038"/>
    <n v="46.133000000000003"/>
    <x v="4"/>
    <s v="rock"/>
    <x v="1244"/>
    <d v="2013-04-22T21:00:00"/>
  </r>
  <r>
    <x v="0"/>
    <s v="US"/>
    <s v="USD"/>
    <n v="1402755834"/>
    <n v="1400163834"/>
    <b v="1"/>
    <n v="17"/>
    <b v="1"/>
    <s v="music/rock"/>
    <n v="1.2024999999999999"/>
    <n v="141.471"/>
    <x v="4"/>
    <s v="rock"/>
    <x v="1245"/>
    <d v="2014-06-14T14:23:54"/>
  </r>
  <r>
    <x v="0"/>
    <s v="US"/>
    <s v="USD"/>
    <n v="1323136949"/>
    <n v="1319245349"/>
    <b v="1"/>
    <n v="31"/>
    <b v="1"/>
    <s v="music/rock"/>
    <n v="1.17"/>
    <n v="75.483999999999995"/>
    <x v="4"/>
    <s v="rock"/>
    <x v="1246"/>
    <d v="2011-12-06T02:02:29"/>
  </r>
  <r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x v="0"/>
    <s v="US"/>
    <s v="USD"/>
    <n v="1402642740"/>
    <n v="1399563953"/>
    <b v="1"/>
    <n v="59"/>
    <b v="1"/>
    <s v="music/rock"/>
    <n v="1.5164"/>
    <n v="64.254000000000005"/>
    <x v="4"/>
    <s v="rock"/>
    <x v="1248"/>
    <d v="2014-06-13T06:59:00"/>
  </r>
  <r>
    <x v="0"/>
    <s v="US"/>
    <s v="USD"/>
    <n v="1341683211"/>
    <n v="1339091211"/>
    <b v="1"/>
    <n v="81"/>
    <b v="1"/>
    <s v="music/rock"/>
    <n v="1.0444"/>
    <n v="64.468999999999994"/>
    <x v="4"/>
    <s v="rock"/>
    <x v="1249"/>
    <d v="2012-07-07T17:46:51"/>
  </r>
  <r>
    <x v="0"/>
    <s v="US"/>
    <s v="USD"/>
    <n v="1410017131"/>
    <n v="1406129131"/>
    <b v="1"/>
    <n v="508"/>
    <b v="1"/>
    <s v="music/rock"/>
    <n v="2.0015333333333332"/>
    <n v="118.20099999999999"/>
    <x v="4"/>
    <s v="rock"/>
    <x v="1250"/>
    <d v="2014-09-06T15:25:31"/>
  </r>
  <r>
    <x v="0"/>
    <s v="US"/>
    <s v="USD"/>
    <n v="1316979167"/>
    <n v="1311795167"/>
    <b v="1"/>
    <n v="74"/>
    <b v="1"/>
    <s v="music/rock"/>
    <n v="1.018"/>
    <n v="82.540999999999997"/>
    <x v="4"/>
    <s v="rock"/>
    <x v="1251"/>
    <d v="2011-09-25T19:32:47"/>
  </r>
  <r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x v="0"/>
    <s v="US"/>
    <s v="USD"/>
    <n v="1409770107"/>
    <n v="1407178107"/>
    <b v="1"/>
    <n v="711"/>
    <b v="1"/>
    <s v="music/rock"/>
    <n v="3038.3319999999999"/>
    <n v="42.732999999999997"/>
    <x v="4"/>
    <s v="rock"/>
    <x v="1253"/>
    <d v="2014-09-03T18:48:27"/>
  </r>
  <r>
    <x v="0"/>
    <s v="US"/>
    <s v="USD"/>
    <n v="1293857940"/>
    <n v="1288968886"/>
    <b v="1"/>
    <n v="141"/>
    <b v="1"/>
    <s v="music/rock"/>
    <n v="1.9885074626865671"/>
    <n v="94.489000000000004"/>
    <x v="4"/>
    <s v="rock"/>
    <x v="1254"/>
    <d v="2011-01-01T04:59:00"/>
  </r>
  <r>
    <x v="0"/>
    <s v="US"/>
    <s v="USD"/>
    <n v="1385932652"/>
    <n v="1383337052"/>
    <b v="1"/>
    <n v="109"/>
    <b v="1"/>
    <s v="music/rock"/>
    <n v="2.0236666666666667"/>
    <n v="55.697000000000003"/>
    <x v="4"/>
    <s v="rock"/>
    <x v="1255"/>
    <d v="2013-12-01T21:17:32"/>
  </r>
  <r>
    <x v="0"/>
    <s v="US"/>
    <s v="USD"/>
    <n v="1329084231"/>
    <n v="1326492231"/>
    <b v="1"/>
    <n v="361"/>
    <b v="1"/>
    <s v="music/rock"/>
    <n v="1.1796376666666666"/>
    <n v="98.031000000000006"/>
    <x v="4"/>
    <s v="rock"/>
    <x v="1256"/>
    <d v="2012-02-12T22:03:51"/>
  </r>
  <r>
    <x v="0"/>
    <s v="US"/>
    <s v="USD"/>
    <n v="1301792590"/>
    <n v="1297562590"/>
    <b v="1"/>
    <n v="176"/>
    <b v="1"/>
    <s v="music/rock"/>
    <n v="2.9472727272727273"/>
    <n v="92.102000000000004"/>
    <x v="4"/>
    <s v="rock"/>
    <x v="1257"/>
    <d v="2011-04-03T01:03:10"/>
  </r>
  <r>
    <x v="0"/>
    <s v="US"/>
    <s v="USD"/>
    <n v="1377960012"/>
    <n v="1375368012"/>
    <b v="1"/>
    <n v="670"/>
    <b v="1"/>
    <s v="music/rock"/>
    <n v="2.1314633333333335"/>
    <n v="38.174999999999997"/>
    <x v="4"/>
    <s v="rock"/>
    <x v="1258"/>
    <d v="2013-08-31T14:40:12"/>
  </r>
  <r>
    <x v="0"/>
    <s v="US"/>
    <s v="USD"/>
    <n v="1402286340"/>
    <n v="1399504664"/>
    <b v="1"/>
    <n v="96"/>
    <b v="1"/>
    <s v="music/rock"/>
    <n v="1.0424"/>
    <n v="27.146000000000001"/>
    <x v="4"/>
    <s v="rock"/>
    <x v="1259"/>
    <d v="2014-06-09T03:59:00"/>
  </r>
  <r>
    <x v="0"/>
    <s v="US"/>
    <s v="USD"/>
    <n v="1393445620"/>
    <n v="1390853620"/>
    <b v="1"/>
    <n v="74"/>
    <b v="1"/>
    <s v="music/rock"/>
    <n v="1.1366666666666667"/>
    <n v="50.689"/>
    <x v="4"/>
    <s v="rock"/>
    <x v="1260"/>
    <d v="2014-02-26T20:13:40"/>
  </r>
  <r>
    <x v="0"/>
    <s v="US"/>
    <s v="USD"/>
    <n v="1390983227"/>
    <n v="1388391227"/>
    <b v="1"/>
    <n v="52"/>
    <b v="1"/>
    <s v="music/rock"/>
    <n v="1.0125"/>
    <n v="38.942"/>
    <x v="4"/>
    <s v="rock"/>
    <x v="1261"/>
    <d v="2014-01-29T08:13:47"/>
  </r>
  <r>
    <x v="0"/>
    <s v="CA"/>
    <s v="CAD"/>
    <n v="1392574692"/>
    <n v="1389982692"/>
    <b v="1"/>
    <n v="105"/>
    <b v="1"/>
    <s v="music/rock"/>
    <n v="1.2541538461538462"/>
    <n v="77.638000000000005"/>
    <x v="4"/>
    <s v="rock"/>
    <x v="1262"/>
    <d v="2014-02-16T18:18:12"/>
  </r>
  <r>
    <x v="0"/>
    <s v="US"/>
    <s v="USD"/>
    <n v="1396054800"/>
    <n v="1393034470"/>
    <b v="1"/>
    <n v="41"/>
    <b v="1"/>
    <s v="music/rock"/>
    <n v="1.19"/>
    <n v="43.536999999999999"/>
    <x v="4"/>
    <s v="rock"/>
    <x v="1263"/>
    <d v="2014-03-29T01:00:00"/>
  </r>
  <r>
    <x v="0"/>
    <s v="US"/>
    <s v="USD"/>
    <n v="1383062083"/>
    <n v="1380556483"/>
    <b v="1"/>
    <n v="34"/>
    <b v="1"/>
    <s v="music/rock"/>
    <n v="1.6646153846153846"/>
    <n v="31.824000000000002"/>
    <x v="4"/>
    <s v="rock"/>
    <x v="1264"/>
    <d v="2013-10-29T15:54:43"/>
  </r>
  <r>
    <x v="0"/>
    <s v="US"/>
    <s v="USD"/>
    <n v="1291131815"/>
    <n v="1287071015"/>
    <b v="1"/>
    <n v="66"/>
    <b v="1"/>
    <s v="music/rock"/>
    <n v="1.1914771428571429"/>
    <n v="63.183999999999997"/>
    <x v="4"/>
    <s v="rock"/>
    <x v="1265"/>
    <d v="2010-11-30T15:43:35"/>
  </r>
  <r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x v="0"/>
    <s v="US"/>
    <s v="USD"/>
    <n v="1374674558"/>
    <n v="1372082558"/>
    <b v="1"/>
    <n v="159"/>
    <b v="1"/>
    <s v="music/rock"/>
    <n v="1.018"/>
    <n v="140.85499999999999"/>
    <x v="4"/>
    <s v="rock"/>
    <x v="1267"/>
    <d v="2013-07-24T14:02:38"/>
  </r>
  <r>
    <x v="0"/>
    <s v="US"/>
    <s v="USD"/>
    <n v="1379708247"/>
    <n v="1377116247"/>
    <b v="1"/>
    <n v="182"/>
    <b v="1"/>
    <s v="music/rock"/>
    <n v="1.1666666666666667"/>
    <n v="76.923000000000002"/>
    <x v="4"/>
    <s v="rock"/>
    <x v="1268"/>
    <d v="2013-09-20T20:17:27"/>
  </r>
  <r>
    <x v="0"/>
    <s v="US"/>
    <s v="USD"/>
    <n v="1460764800"/>
    <n v="1458157512"/>
    <b v="1"/>
    <n v="206"/>
    <b v="1"/>
    <s v="music/rock"/>
    <n v="1.0864893617021276"/>
    <n v="99.155000000000001"/>
    <x v="4"/>
    <s v="rock"/>
    <x v="1269"/>
    <d v="2016-04-16T00:00:00"/>
  </r>
  <r>
    <x v="0"/>
    <s v="US"/>
    <s v="USD"/>
    <n v="1332704042"/>
    <n v="1327523642"/>
    <b v="1"/>
    <n v="169"/>
    <b v="1"/>
    <s v="music/rock"/>
    <n v="1.1472"/>
    <n v="67.882000000000005"/>
    <x v="4"/>
    <s v="rock"/>
    <x v="1270"/>
    <d v="2012-03-25T19:34:02"/>
  </r>
  <r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x v="0"/>
    <s v="US"/>
    <s v="USD"/>
    <n v="1276574400"/>
    <n v="1270576379"/>
    <b v="1"/>
    <n v="28"/>
    <b v="1"/>
    <s v="music/rock"/>
    <n v="1.06"/>
    <n v="189.286"/>
    <x v="4"/>
    <s v="rock"/>
    <x v="1272"/>
    <d v="2010-06-15T04:00:00"/>
  </r>
  <r>
    <x v="0"/>
    <s v="CA"/>
    <s v="CAD"/>
    <n v="1409506291"/>
    <n v="1406914291"/>
    <b v="1"/>
    <n v="54"/>
    <b v="1"/>
    <s v="music/rock"/>
    <n v="1.0349999999999999"/>
    <n v="76.667000000000002"/>
    <x v="4"/>
    <s v="rock"/>
    <x v="1273"/>
    <d v="2014-08-31T17:31:31"/>
  </r>
  <r>
    <x v="0"/>
    <s v="US"/>
    <s v="USD"/>
    <n v="1346344425"/>
    <n v="1343320425"/>
    <b v="1"/>
    <n v="467"/>
    <b v="1"/>
    <s v="music/rock"/>
    <n v="1.5497535999999998"/>
    <n v="82.962999999999994"/>
    <x v="4"/>
    <s v="rock"/>
    <x v="1274"/>
    <d v="2012-08-30T16:33:45"/>
  </r>
  <r>
    <x v="0"/>
    <s v="US"/>
    <s v="USD"/>
    <n v="1375908587"/>
    <n v="1372884587"/>
    <b v="1"/>
    <n v="389"/>
    <b v="1"/>
    <s v="music/rock"/>
    <n v="1.6214066666666667"/>
    <n v="62.521999999999998"/>
    <x v="4"/>
    <s v="rock"/>
    <x v="1275"/>
    <d v="2013-08-07T20:49:47"/>
  </r>
  <r>
    <x v="0"/>
    <s v="US"/>
    <s v="USD"/>
    <n v="1251777600"/>
    <n v="1247504047"/>
    <b v="1"/>
    <n v="68"/>
    <b v="1"/>
    <s v="music/rock"/>
    <n v="1.0442100000000001"/>
    <n v="46.067999999999998"/>
    <x v="4"/>
    <s v="rock"/>
    <x v="1276"/>
    <d v="2009-09-01T04:00:00"/>
  </r>
  <r>
    <x v="0"/>
    <s v="US"/>
    <s v="USD"/>
    <n v="1346765347"/>
    <n v="1343741347"/>
    <b v="1"/>
    <n v="413"/>
    <b v="1"/>
    <s v="music/rock"/>
    <n v="1.0612433333333333"/>
    <n v="38.543999999999997"/>
    <x v="4"/>
    <s v="rock"/>
    <x v="1277"/>
    <d v="2012-09-04T13:29:07"/>
  </r>
  <r>
    <x v="0"/>
    <s v="US"/>
    <s v="USD"/>
    <n v="1403661600"/>
    <n v="1401196766"/>
    <b v="1"/>
    <n v="190"/>
    <b v="1"/>
    <s v="music/rock"/>
    <n v="1.5493846153846154"/>
    <n v="53.005000000000003"/>
    <x v="4"/>
    <s v="rock"/>
    <x v="1278"/>
    <d v="2014-06-25T02:00:00"/>
  </r>
  <r>
    <x v="0"/>
    <s v="US"/>
    <s v="USD"/>
    <n v="1395624170"/>
    <n v="1392171770"/>
    <b v="1"/>
    <n v="189"/>
    <b v="1"/>
    <s v="music/rock"/>
    <n v="1.1077157238734421"/>
    <n v="73.355000000000004"/>
    <x v="4"/>
    <s v="rock"/>
    <x v="1279"/>
    <d v="2014-03-24T01:22:50"/>
  </r>
  <r>
    <x v="0"/>
    <s v="US"/>
    <s v="USD"/>
    <n v="1299003054"/>
    <n v="1291227054"/>
    <b v="1"/>
    <n v="130"/>
    <b v="1"/>
    <s v="music/rock"/>
    <n v="1.1091186666666666"/>
    <n v="127.97499999999999"/>
    <x v="4"/>
    <s v="rock"/>
    <x v="1280"/>
    <d v="2011-03-01T18:10:54"/>
  </r>
  <r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x v="0"/>
    <s v="US"/>
    <s v="USD"/>
    <n v="1386565140"/>
    <n v="1383909855"/>
    <b v="1"/>
    <n v="274"/>
    <b v="1"/>
    <s v="music/rock"/>
    <n v="1.2361333333333333"/>
    <n v="67.671999999999997"/>
    <x v="4"/>
    <s v="rock"/>
    <x v="1282"/>
    <d v="2013-12-09T04:59:00"/>
  </r>
  <r>
    <x v="0"/>
    <s v="US"/>
    <s v="USD"/>
    <n v="1362974400"/>
    <n v="1360948389"/>
    <b v="1"/>
    <n v="22"/>
    <b v="1"/>
    <s v="music/rock"/>
    <n v="2.1105"/>
    <n v="95.932000000000002"/>
    <x v="4"/>
    <s v="rock"/>
    <x v="1283"/>
    <d v="2013-03-11T04:00:00"/>
  </r>
  <r>
    <x v="0"/>
    <s v="US"/>
    <s v="USD"/>
    <n v="1483203540"/>
    <n v="1481175482"/>
    <b v="0"/>
    <n v="31"/>
    <b v="1"/>
    <s v="theater/plays"/>
    <n v="1.01"/>
    <n v="65.161000000000001"/>
    <x v="1"/>
    <s v="plays"/>
    <x v="1284"/>
    <d v="2016-12-31T16:59:00"/>
  </r>
  <r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x v="0"/>
    <s v="US"/>
    <s v="USD"/>
    <n v="1470801600"/>
    <n v="1468122163"/>
    <b v="0"/>
    <n v="61"/>
    <b v="1"/>
    <s v="theater/plays"/>
    <n v="1.0044999999999999"/>
    <n v="65.869"/>
    <x v="1"/>
    <s v="plays"/>
    <x v="1288"/>
    <d v="2016-08-10T04:00:00"/>
  </r>
  <r>
    <x v="0"/>
    <s v="US"/>
    <s v="USD"/>
    <n v="1483499645"/>
    <n v="1480907645"/>
    <b v="0"/>
    <n v="52"/>
    <b v="1"/>
    <s v="theater/plays"/>
    <n v="1.2506666666666666"/>
    <n v="36.076999999999998"/>
    <x v="1"/>
    <s v="plays"/>
    <x v="1289"/>
    <d v="2017-01-04T03:14:05"/>
  </r>
  <r>
    <x v="0"/>
    <s v="US"/>
    <s v="USD"/>
    <n v="1429772340"/>
    <n v="1427121931"/>
    <b v="0"/>
    <n v="86"/>
    <b v="1"/>
    <s v="theater/plays"/>
    <n v="1.0857142857142856"/>
    <n v="44.186"/>
    <x v="1"/>
    <s v="plays"/>
    <x v="1290"/>
    <d v="2015-04-23T06:59:00"/>
  </r>
  <r>
    <x v="0"/>
    <s v="US"/>
    <s v="USD"/>
    <n v="1428390000"/>
    <n v="1425224391"/>
    <b v="0"/>
    <n v="42"/>
    <b v="1"/>
    <s v="theater/plays"/>
    <n v="1.4570000000000001"/>
    <n v="104.071"/>
    <x v="1"/>
    <s v="plays"/>
    <x v="1291"/>
    <d v="2015-04-07T07:00:00"/>
  </r>
  <r>
    <x v="0"/>
    <s v="GB"/>
    <s v="GBP"/>
    <n v="1444172340"/>
    <n v="1441822828"/>
    <b v="0"/>
    <n v="52"/>
    <b v="1"/>
    <s v="theater/plays"/>
    <n v="1.1000000000000001"/>
    <n v="35.962000000000003"/>
    <x v="1"/>
    <s v="plays"/>
    <x v="1292"/>
    <d v="2015-10-06T22:59:00"/>
  </r>
  <r>
    <x v="0"/>
    <s v="US"/>
    <s v="USD"/>
    <n v="1447523371"/>
    <n v="1444927771"/>
    <b v="0"/>
    <n v="120"/>
    <b v="1"/>
    <s v="theater/plays"/>
    <n v="1.0223333333333333"/>
    <n v="127.792"/>
    <x v="1"/>
    <s v="plays"/>
    <x v="1293"/>
    <d v="2015-11-14T17:49:31"/>
  </r>
  <r>
    <x v="0"/>
    <s v="GB"/>
    <s v="GBP"/>
    <n v="1445252400"/>
    <n v="1443696797"/>
    <b v="0"/>
    <n v="22"/>
    <b v="1"/>
    <s v="theater/plays"/>
    <n v="1.22"/>
    <n v="27.727"/>
    <x v="1"/>
    <s v="plays"/>
    <x v="1294"/>
    <d v="2015-10-19T11:00:00"/>
  </r>
  <r>
    <x v="0"/>
    <s v="GB"/>
    <s v="GBP"/>
    <n v="1438189200"/>
    <n v="1435585497"/>
    <b v="0"/>
    <n v="64"/>
    <b v="1"/>
    <s v="theater/plays"/>
    <n v="1.0196000000000001"/>
    <n v="39.828000000000003"/>
    <x v="1"/>
    <s v="plays"/>
    <x v="1295"/>
    <d v="2015-07-29T17:00:00"/>
  </r>
  <r>
    <x v="0"/>
    <s v="GB"/>
    <s v="GBP"/>
    <n v="1457914373"/>
    <n v="1456189973"/>
    <b v="0"/>
    <n v="23"/>
    <b v="1"/>
    <s v="theater/plays"/>
    <n v="1.411764705882353"/>
    <n v="52.173999999999999"/>
    <x v="1"/>
    <s v="plays"/>
    <x v="1296"/>
    <d v="2016-03-14T00:12:53"/>
  </r>
  <r>
    <x v="0"/>
    <s v="US"/>
    <s v="USD"/>
    <n v="1462125358"/>
    <n v="1459533358"/>
    <b v="0"/>
    <n v="238"/>
    <b v="1"/>
    <s v="theater/plays"/>
    <n v="1.0952500000000001"/>
    <n v="92.037999999999997"/>
    <x v="1"/>
    <s v="plays"/>
    <x v="1297"/>
    <d v="2016-05-01T17:55:58"/>
  </r>
  <r>
    <x v="0"/>
    <s v="GB"/>
    <s v="GBP"/>
    <n v="1461860432"/>
    <n v="1459268432"/>
    <b v="0"/>
    <n v="33"/>
    <b v="1"/>
    <s v="theater/plays"/>
    <n v="1.0465"/>
    <n v="63.423999999999999"/>
    <x v="1"/>
    <s v="plays"/>
    <x v="1298"/>
    <d v="2016-04-28T16:20:32"/>
  </r>
  <r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x v="0"/>
    <s v="US"/>
    <s v="USD"/>
    <n v="1437447600"/>
    <n v="1436551178"/>
    <b v="0"/>
    <n v="29"/>
    <b v="1"/>
    <s v="theater/plays"/>
    <n v="1.0275000000000001"/>
    <n v="70.861999999999995"/>
    <x v="1"/>
    <s v="plays"/>
    <x v="1301"/>
    <d v="2015-07-21T03:00:00"/>
  </r>
  <r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0"/>
    <s v="GB"/>
    <s v="GBP"/>
    <n v="1469962800"/>
    <n v="1468578920"/>
    <b v="0"/>
    <n v="108"/>
    <b v="1"/>
    <s v="theater/plays"/>
    <n v="1.3026085714285716"/>
    <n v="42.213999999999999"/>
    <x v="1"/>
    <s v="plays"/>
    <x v="1303"/>
    <d v="2016-07-31T11:00:00"/>
  </r>
  <r>
    <x v="1"/>
    <s v="GB"/>
    <s v="GBP"/>
    <n v="1489376405"/>
    <n v="1484196005"/>
    <b v="0"/>
    <n v="104"/>
    <b v="0"/>
    <s v="technology/wearables"/>
    <n v="0.39627499999999999"/>
    <n v="152.41300000000001"/>
    <x v="2"/>
    <s v="wearables"/>
    <x v="1304"/>
    <d v="2017-03-13T03:40:05"/>
  </r>
  <r>
    <x v="1"/>
    <s v="US"/>
    <s v="USD"/>
    <n v="1469122200"/>
    <n v="1466611108"/>
    <b v="0"/>
    <n v="86"/>
    <b v="0"/>
    <s v="technology/wearables"/>
    <n v="0.25976666666666665"/>
    <n v="90.616"/>
    <x v="2"/>
    <s v="wearables"/>
    <x v="1305"/>
    <d v="2016-07-21T17:30:00"/>
  </r>
  <r>
    <x v="1"/>
    <s v="US"/>
    <s v="USD"/>
    <n v="1417690734"/>
    <n v="1415098734"/>
    <b v="0"/>
    <n v="356"/>
    <b v="0"/>
    <s v="technology/wearables"/>
    <n v="0.65246363636363636"/>
    <n v="201.60400000000001"/>
    <x v="2"/>
    <s v="wearables"/>
    <x v="1306"/>
    <d v="2014-12-04T10:58:54"/>
  </r>
  <r>
    <x v="1"/>
    <s v="US"/>
    <s v="USD"/>
    <n v="1455710679"/>
    <n v="1453118679"/>
    <b v="0"/>
    <n v="45"/>
    <b v="0"/>
    <s v="technology/wearables"/>
    <n v="0.11514000000000001"/>
    <n v="127.93300000000001"/>
    <x v="2"/>
    <s v="wearables"/>
    <x v="1307"/>
    <d v="2016-02-17T12:04:39"/>
  </r>
  <r>
    <x v="1"/>
    <s v="US"/>
    <s v="USD"/>
    <n v="1475937812"/>
    <n v="1472481812"/>
    <b v="0"/>
    <n v="38"/>
    <b v="0"/>
    <s v="technology/wearables"/>
    <n v="0.11360000000000001"/>
    <n v="29.895"/>
    <x v="2"/>
    <s v="wearables"/>
    <x v="1308"/>
    <d v="2016-10-08T14:43:32"/>
  </r>
  <r>
    <x v="1"/>
    <s v="US"/>
    <s v="USD"/>
    <n v="1444943468"/>
    <n v="1441919468"/>
    <b v="0"/>
    <n v="35"/>
    <b v="0"/>
    <s v="technology/wearables"/>
    <n v="1.1199130434782609"/>
    <n v="367.971"/>
    <x v="2"/>
    <s v="wearables"/>
    <x v="1309"/>
    <d v="2015-10-15T21:11:08"/>
  </r>
  <r>
    <x v="1"/>
    <s v="US"/>
    <s v="USD"/>
    <n v="1471622450"/>
    <n v="1467734450"/>
    <b v="0"/>
    <n v="24"/>
    <b v="0"/>
    <s v="technology/wearables"/>
    <n v="0.155"/>
    <n v="129.167"/>
    <x v="2"/>
    <s v="wearables"/>
    <x v="1310"/>
    <d v="2016-08-19T16:00:50"/>
  </r>
  <r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"/>
    <s v="US"/>
    <s v="USD"/>
    <n v="1457024514"/>
    <n v="1454432514"/>
    <b v="0"/>
    <n v="122"/>
    <b v="0"/>
    <s v="technology/wearables"/>
    <n v="0.31114999999999998"/>
    <n v="102.01600000000001"/>
    <x v="2"/>
    <s v="wearables"/>
    <x v="1313"/>
    <d v="2016-03-03T17:01:54"/>
  </r>
  <r>
    <x v="1"/>
    <s v="US"/>
    <s v="USD"/>
    <n v="1477065860"/>
    <n v="1471881860"/>
    <b v="0"/>
    <n v="11"/>
    <b v="0"/>
    <s v="technology/wearables"/>
    <n v="1.1266666666666666E-2"/>
    <n v="184.364"/>
    <x v="2"/>
    <s v="wearables"/>
    <x v="1314"/>
    <d v="2016-10-21T16:04:20"/>
  </r>
  <r>
    <x v="1"/>
    <s v="US"/>
    <s v="USD"/>
    <n v="1446771600"/>
    <n v="1443700648"/>
    <b v="0"/>
    <n v="248"/>
    <b v="0"/>
    <s v="technology/wearables"/>
    <n v="0.40404000000000001"/>
    <n v="162.91900000000001"/>
    <x v="2"/>
    <s v="wearables"/>
    <x v="1315"/>
    <d v="2015-11-06T01:00:00"/>
  </r>
  <r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"/>
    <s v="DK"/>
    <s v="DKK"/>
    <n v="1469109600"/>
    <n v="1464586746"/>
    <b v="0"/>
    <n v="19"/>
    <b v="0"/>
    <s v="technology/wearables"/>
    <n v="5.7334999999999997E-2"/>
    <n v="603.52599999999995"/>
    <x v="2"/>
    <s v="wearables"/>
    <x v="1317"/>
    <d v="2016-07-21T14:00:00"/>
  </r>
  <r>
    <x v="1"/>
    <s v="US"/>
    <s v="USD"/>
    <n v="1420938172"/>
    <n v="1418346172"/>
    <b v="0"/>
    <n v="135"/>
    <b v="0"/>
    <s v="technology/wearables"/>
    <n v="0.15325"/>
    <n v="45.406999999999996"/>
    <x v="2"/>
    <s v="wearables"/>
    <x v="1318"/>
    <d v="2015-01-11T01:02:52"/>
  </r>
  <r>
    <x v="1"/>
    <s v="GB"/>
    <s v="GBP"/>
    <n v="1405094400"/>
    <n v="1403810965"/>
    <b v="0"/>
    <n v="9"/>
    <b v="0"/>
    <s v="technology/wearables"/>
    <n v="0.15103448275862069"/>
    <n v="97.332999999999998"/>
    <x v="2"/>
    <s v="wearables"/>
    <x v="1319"/>
    <d v="2014-07-11T16:00:00"/>
  </r>
  <r>
    <x v="1"/>
    <s v="NL"/>
    <s v="EUR"/>
    <n v="1483138800"/>
    <n v="1480610046"/>
    <b v="0"/>
    <n v="3"/>
    <b v="0"/>
    <s v="technology/wearables"/>
    <n v="5.0299999999999997E-3"/>
    <n v="167.667"/>
    <x v="2"/>
    <s v="wearables"/>
    <x v="1320"/>
    <d v="2016-12-30T23:00:00"/>
  </r>
  <r>
    <x v="1"/>
    <s v="SE"/>
    <s v="SEK"/>
    <n v="1482515937"/>
    <n v="1479923937"/>
    <b v="0"/>
    <n v="7"/>
    <b v="0"/>
    <s v="technology/wearables"/>
    <n v="1.3028138528138528E-2"/>
    <n v="859.85699999999997"/>
    <x v="2"/>
    <s v="wearables"/>
    <x v="1321"/>
    <d v="2016-12-23T17:58:57"/>
  </r>
  <r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x v="1"/>
    <s v="US"/>
    <s v="USD"/>
    <n v="1461653700"/>
    <n v="1458665146"/>
    <b v="0"/>
    <n v="44"/>
    <b v="0"/>
    <s v="technology/wearables"/>
    <n v="8.8800000000000004E-2"/>
    <n v="30.273"/>
    <x v="2"/>
    <s v="wearables"/>
    <x v="1323"/>
    <d v="2016-04-26T06:55:00"/>
  </r>
  <r>
    <x v="1"/>
    <s v="US"/>
    <s v="USD"/>
    <n v="1476371552"/>
    <n v="1473779552"/>
    <b v="0"/>
    <n v="90"/>
    <b v="0"/>
    <s v="technology/wearables"/>
    <n v="9.8400000000000001E-2"/>
    <n v="54.667000000000002"/>
    <x v="2"/>
    <s v="wearables"/>
    <x v="1324"/>
    <d v="2016-10-13T15:12:32"/>
  </r>
  <r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x v="1"/>
    <s v="US"/>
    <s v="USD"/>
    <n v="1421348428"/>
    <n v="1417460428"/>
    <b v="0"/>
    <n v="11"/>
    <b v="0"/>
    <s v="technology/wearables"/>
    <n v="1.1299999999999999E-2"/>
    <n v="102.727"/>
    <x v="2"/>
    <s v="wearables"/>
    <x v="1326"/>
    <d v="2015-01-15T19:00:28"/>
  </r>
  <r>
    <x v="1"/>
    <s v="US"/>
    <s v="USD"/>
    <n v="1432916235"/>
    <n v="1430324235"/>
    <b v="0"/>
    <n v="41"/>
    <b v="0"/>
    <s v="technology/wearables"/>
    <n v="3.5520833333333335E-2"/>
    <n v="41.585000000000001"/>
    <x v="2"/>
    <s v="wearables"/>
    <x v="1327"/>
    <d v="2015-05-29T16:17:15"/>
  </r>
  <r>
    <x v="1"/>
    <s v="US"/>
    <s v="USD"/>
    <n v="1476458734"/>
    <n v="1472570734"/>
    <b v="0"/>
    <n v="15"/>
    <b v="0"/>
    <s v="technology/wearables"/>
    <n v="2.3306666666666667E-2"/>
    <n v="116.533"/>
    <x v="2"/>
    <s v="wearables"/>
    <x v="1328"/>
    <d v="2016-10-14T15:25:34"/>
  </r>
  <r>
    <x v="1"/>
    <s v="US"/>
    <s v="USD"/>
    <n v="1417501145"/>
    <n v="1414041545"/>
    <b v="0"/>
    <n v="9"/>
    <b v="0"/>
    <s v="technology/wearables"/>
    <n v="8.1600000000000006E-3"/>
    <n v="45.332999999999998"/>
    <x v="2"/>
    <s v="wearables"/>
    <x v="1329"/>
    <d v="2014-12-02T06:19:05"/>
  </r>
  <r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x v="1"/>
    <s v="US"/>
    <s v="USD"/>
    <n v="1457721287"/>
    <n v="1455129287"/>
    <b v="0"/>
    <n v="276"/>
    <b v="0"/>
    <s v="technology/wearables"/>
    <n v="0.10754135338345865"/>
    <n v="51.822000000000003"/>
    <x v="2"/>
    <s v="wearables"/>
    <x v="1334"/>
    <d v="2016-03-11T18:34:47"/>
  </r>
  <r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x v="1"/>
    <s v="US"/>
    <s v="USD"/>
    <n v="1418849028"/>
    <n v="1415825028"/>
    <b v="0"/>
    <n v="224"/>
    <b v="0"/>
    <s v="technology/wearables"/>
    <n v="0.84946999999999995"/>
    <n v="379.22800000000001"/>
    <x v="2"/>
    <s v="wearables"/>
    <x v="1336"/>
    <d v="2014-12-17T20:43:48"/>
  </r>
  <r>
    <x v="1"/>
    <s v="US"/>
    <s v="USD"/>
    <n v="1488549079"/>
    <n v="1485957079"/>
    <b v="0"/>
    <n v="140"/>
    <b v="0"/>
    <s v="technology/wearables"/>
    <n v="0.49381999999999998"/>
    <n v="176.364"/>
    <x v="2"/>
    <s v="wearables"/>
    <x v="1337"/>
    <d v="2017-03-03T13:51:19"/>
  </r>
  <r>
    <x v="1"/>
    <s v="US"/>
    <s v="USD"/>
    <n v="1438543033"/>
    <n v="1435951033"/>
    <b v="0"/>
    <n v="15"/>
    <b v="0"/>
    <s v="technology/wearables"/>
    <n v="3.3033333333333331E-2"/>
    <n v="66.066999999999993"/>
    <x v="2"/>
    <s v="wearables"/>
    <x v="1338"/>
    <d v="2015-08-02T19:17:13"/>
  </r>
  <r>
    <x v="1"/>
    <s v="US"/>
    <s v="USD"/>
    <n v="1418056315"/>
    <n v="1414164715"/>
    <b v="0"/>
    <n v="37"/>
    <b v="0"/>
    <s v="technology/wearables"/>
    <n v="6.6339999999999996E-2"/>
    <n v="89.649000000000001"/>
    <x v="2"/>
    <s v="wearables"/>
    <x v="1339"/>
    <d v="2014-12-08T16:31:55"/>
  </r>
  <r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x v="1"/>
    <s v="GB"/>
    <s v="GBP"/>
    <n v="1475333917"/>
    <n v="1472569117"/>
    <b v="0"/>
    <n v="46"/>
    <b v="0"/>
    <s v="technology/wearables"/>
    <n v="0.7036"/>
    <n v="382.39100000000002"/>
    <x v="2"/>
    <s v="wearables"/>
    <x v="1341"/>
    <d v="2016-10-01T14:58:37"/>
  </r>
  <r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"/>
    <s v="US"/>
    <s v="USD"/>
    <n v="1471579140"/>
    <n v="1466512683"/>
    <b v="0"/>
    <n v="323"/>
    <b v="0"/>
    <s v="technology/wearables"/>
    <n v="1.02298"/>
    <n v="158.35599999999999"/>
    <x v="2"/>
    <s v="wearables"/>
    <x v="1343"/>
    <d v="2016-08-19T03:59:00"/>
  </r>
  <r>
    <x v="0"/>
    <s v="CA"/>
    <s v="CAD"/>
    <n v="1467313039"/>
    <n v="1464807439"/>
    <b v="0"/>
    <n v="139"/>
    <b v="1"/>
    <s v="publishing/nonfiction"/>
    <n v="3.7773333333333334"/>
    <n v="40.762999999999998"/>
    <x v="3"/>
    <s v="nonfiction"/>
    <x v="1344"/>
    <d v="2016-06-30T18:57:19"/>
  </r>
  <r>
    <x v="0"/>
    <s v="US"/>
    <s v="USD"/>
    <n v="1405366359"/>
    <n v="1402342359"/>
    <b v="0"/>
    <n v="7"/>
    <b v="1"/>
    <s v="publishing/nonfiction"/>
    <n v="1.25"/>
    <n v="53.570999999999998"/>
    <x v="3"/>
    <s v="nonfiction"/>
    <x v="1345"/>
    <d v="2014-07-14T19:32:39"/>
  </r>
  <r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x v="0"/>
    <s v="US"/>
    <s v="USD"/>
    <n v="1425741525"/>
    <n v="1423149525"/>
    <b v="0"/>
    <n v="31"/>
    <b v="1"/>
    <s v="publishing/nonfiction"/>
    <n v="1.022"/>
    <n v="82.418999999999997"/>
    <x v="3"/>
    <s v="nonfiction"/>
    <x v="1347"/>
    <d v="2015-03-07T15:18:45"/>
  </r>
  <r>
    <x v="0"/>
    <s v="US"/>
    <s v="USD"/>
    <n v="1418904533"/>
    <n v="1416485333"/>
    <b v="0"/>
    <n v="26"/>
    <b v="1"/>
    <s v="publishing/nonfiction"/>
    <n v="1.018723404255319"/>
    <n v="230.19200000000001"/>
    <x v="3"/>
    <s v="nonfiction"/>
    <x v="1348"/>
    <d v="2014-12-18T12:08:53"/>
  </r>
  <r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x v="0"/>
    <s v="US"/>
    <s v="USD"/>
    <n v="1451089134"/>
    <n v="1448497134"/>
    <b v="0"/>
    <n v="78"/>
    <b v="1"/>
    <s v="publishing/nonfiction"/>
    <n v="1.0405"/>
    <n v="66.698999999999998"/>
    <x v="3"/>
    <s v="nonfiction"/>
    <x v="1350"/>
    <d v="2015-12-26T00:18:54"/>
  </r>
  <r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x v="0"/>
    <s v="US"/>
    <s v="USD"/>
    <n v="1441425540"/>
    <n v="1436968366"/>
    <b v="0"/>
    <n v="227"/>
    <b v="1"/>
    <s v="publishing/nonfiction"/>
    <n v="1.3613999999999999"/>
    <n v="59.973999999999997"/>
    <x v="3"/>
    <s v="nonfiction"/>
    <x v="1352"/>
    <d v="2015-09-05T03:59:00"/>
  </r>
  <r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x v="0"/>
    <s v="GB"/>
    <s v="GBP"/>
    <n v="1465672979"/>
    <n v="1463080979"/>
    <b v="0"/>
    <n v="64"/>
    <b v="1"/>
    <s v="publishing/nonfiction"/>
    <n v="1.3025"/>
    <n v="24.422000000000001"/>
    <x v="3"/>
    <s v="nonfiction"/>
    <x v="1354"/>
    <d v="2016-06-11T19:22:59"/>
  </r>
  <r>
    <x v="0"/>
    <s v="GB"/>
    <s v="GBP"/>
    <n v="1354269600"/>
    <n v="1351663605"/>
    <b v="0"/>
    <n v="121"/>
    <b v="1"/>
    <s v="publishing/nonfiction"/>
    <n v="1.2267999999999999"/>
    <n v="25.347000000000001"/>
    <x v="3"/>
    <s v="nonfiction"/>
    <x v="1355"/>
    <d v="2012-11-30T10:00:00"/>
  </r>
  <r>
    <x v="0"/>
    <s v="US"/>
    <s v="USD"/>
    <n v="1372985760"/>
    <n v="1370393760"/>
    <b v="0"/>
    <n v="87"/>
    <b v="1"/>
    <s v="publishing/nonfiction"/>
    <n v="1.8281058823529412"/>
    <n v="71.442999999999998"/>
    <x v="3"/>
    <s v="nonfiction"/>
    <x v="1356"/>
    <d v="2013-07-05T00:56:00"/>
  </r>
  <r>
    <x v="0"/>
    <s v="US"/>
    <s v="USD"/>
    <n v="1362117540"/>
    <n v="1359587137"/>
    <b v="0"/>
    <n v="65"/>
    <b v="1"/>
    <s v="publishing/nonfiction"/>
    <n v="1.2529999999999999"/>
    <n v="38.554000000000002"/>
    <x v="3"/>
    <s v="nonfiction"/>
    <x v="1357"/>
    <d v="2013-03-01T05:59:00"/>
  </r>
  <r>
    <x v="0"/>
    <s v="US"/>
    <s v="USD"/>
    <n v="1309009323"/>
    <n v="1306417323"/>
    <b v="0"/>
    <n v="49"/>
    <b v="1"/>
    <s v="publishing/nonfiction"/>
    <n v="1.1166666666666667"/>
    <n v="68.367000000000004"/>
    <x v="3"/>
    <s v="nonfiction"/>
    <x v="1358"/>
    <d v="2011-06-25T13:42:03"/>
  </r>
  <r>
    <x v="0"/>
    <s v="US"/>
    <s v="USD"/>
    <n v="1309980790"/>
    <n v="1304623990"/>
    <b v="0"/>
    <n v="19"/>
    <b v="1"/>
    <s v="publishing/nonfiction"/>
    <n v="1.1575757575757575"/>
    <n v="40.210999999999999"/>
    <x v="3"/>
    <s v="nonfiction"/>
    <x v="1359"/>
    <d v="2011-07-06T19:33:10"/>
  </r>
  <r>
    <x v="0"/>
    <s v="US"/>
    <s v="USD"/>
    <n v="1343943420"/>
    <n v="1341524220"/>
    <b v="0"/>
    <n v="81"/>
    <b v="1"/>
    <s v="publishing/nonfiction"/>
    <n v="1.732"/>
    <n v="32.073999999999998"/>
    <x v="3"/>
    <s v="nonfiction"/>
    <x v="1360"/>
    <d v="2012-08-02T21:37:00"/>
  </r>
  <r>
    <x v="0"/>
    <s v="GB"/>
    <s v="GBP"/>
    <n v="1403370772"/>
    <n v="1400778772"/>
    <b v="0"/>
    <n v="264"/>
    <b v="1"/>
    <s v="publishing/nonfiction"/>
    <n v="1.2598333333333334"/>
    <n v="28.632999999999999"/>
    <x v="3"/>
    <s v="nonfiction"/>
    <x v="1361"/>
    <d v="2014-06-21T17:12:52"/>
  </r>
  <r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0"/>
    <s v="DK"/>
    <s v="DKK"/>
    <n v="1420648906"/>
    <n v="1415464906"/>
    <b v="0"/>
    <n v="144"/>
    <b v="1"/>
    <s v="music/rock"/>
    <n v="1.1864285714285714"/>
    <n v="346.04199999999997"/>
    <x v="4"/>
    <s v="rock"/>
    <x v="1364"/>
    <d v="2015-01-07T16:41:46"/>
  </r>
  <r>
    <x v="0"/>
    <s v="US"/>
    <s v="USD"/>
    <n v="1426523752"/>
    <n v="1423935352"/>
    <b v="0"/>
    <n v="92"/>
    <b v="1"/>
    <s v="music/rock"/>
    <n v="1.0026666666666666"/>
    <n v="81.739000000000004"/>
    <x v="4"/>
    <s v="rock"/>
    <x v="1365"/>
    <d v="2015-03-16T16:35:52"/>
  </r>
  <r>
    <x v="0"/>
    <s v="US"/>
    <s v="USD"/>
    <n v="1417049663"/>
    <n v="1413158063"/>
    <b v="0"/>
    <n v="147"/>
    <b v="1"/>
    <s v="music/rock"/>
    <n v="1.2648920000000001"/>
    <n v="64.534999999999997"/>
    <x v="4"/>
    <s v="rock"/>
    <x v="1366"/>
    <d v="2014-11-27T00:54:23"/>
  </r>
  <r>
    <x v="0"/>
    <s v="US"/>
    <s v="USD"/>
    <n v="1447463050"/>
    <n v="1444867450"/>
    <b v="0"/>
    <n v="90"/>
    <b v="1"/>
    <s v="music/rock"/>
    <n v="1.1426000000000001"/>
    <n v="63.478000000000002"/>
    <x v="4"/>
    <s v="rock"/>
    <x v="1367"/>
    <d v="2015-11-14T01:04:10"/>
  </r>
  <r>
    <x v="0"/>
    <s v="US"/>
    <s v="USD"/>
    <n v="1434342894"/>
    <n v="1432269294"/>
    <b v="0"/>
    <n v="87"/>
    <b v="1"/>
    <s v="music/rock"/>
    <n v="1.107"/>
    <n v="63.621000000000002"/>
    <x v="4"/>
    <s v="rock"/>
    <x v="1368"/>
    <d v="2015-06-15T04:34:54"/>
  </r>
  <r>
    <x v="0"/>
    <s v="US"/>
    <s v="USD"/>
    <n v="1397225746"/>
    <n v="1394633746"/>
    <b v="0"/>
    <n v="406"/>
    <b v="1"/>
    <s v="music/rock"/>
    <n v="1.0534805315203954"/>
    <n v="83.966999999999999"/>
    <x v="4"/>
    <s v="rock"/>
    <x v="1369"/>
    <d v="2014-04-11T14:15:46"/>
  </r>
  <r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x v="0"/>
    <s v="US"/>
    <s v="USD"/>
    <n v="1431022342"/>
    <n v="1428430342"/>
    <b v="0"/>
    <n v="70"/>
    <b v="1"/>
    <s v="music/rock"/>
    <n v="1.0708672667523933"/>
    <n v="107.071"/>
    <x v="4"/>
    <s v="rock"/>
    <x v="1371"/>
    <d v="2015-05-07T18:12:22"/>
  </r>
  <r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x v="0"/>
    <s v="US"/>
    <s v="USD"/>
    <n v="1483138233"/>
    <n v="1480546233"/>
    <b v="0"/>
    <n v="52"/>
    <b v="1"/>
    <s v="music/rock"/>
    <n v="1.0501"/>
    <n v="201.94200000000001"/>
    <x v="4"/>
    <s v="rock"/>
    <x v="1373"/>
    <d v="2016-12-30T22:50:33"/>
  </r>
  <r>
    <x v="0"/>
    <s v="US"/>
    <s v="USD"/>
    <n v="1458874388"/>
    <n v="1456285988"/>
    <b v="0"/>
    <n v="66"/>
    <b v="1"/>
    <s v="music/rock"/>
    <n v="1.8946666666666667"/>
    <n v="43.061"/>
    <x v="4"/>
    <s v="rock"/>
    <x v="1374"/>
    <d v="2016-03-25T02:53:08"/>
  </r>
  <r>
    <x v="0"/>
    <s v="FR"/>
    <s v="EUR"/>
    <n v="1484444119"/>
    <n v="1481852119"/>
    <b v="0"/>
    <n v="109"/>
    <b v="1"/>
    <s v="music/rock"/>
    <n v="1.7132499999999999"/>
    <n v="62.872"/>
    <x v="4"/>
    <s v="rock"/>
    <x v="1375"/>
    <d v="2017-01-15T01:35:19"/>
  </r>
  <r>
    <x v="0"/>
    <s v="GB"/>
    <s v="GBP"/>
    <n v="1480784606"/>
    <n v="1478189006"/>
    <b v="0"/>
    <n v="168"/>
    <b v="1"/>
    <s v="music/rock"/>
    <n v="2.5248648648648651"/>
    <n v="55.606999999999999"/>
    <x v="4"/>
    <s v="rock"/>
    <x v="1376"/>
    <d v="2016-12-03T17:03:26"/>
  </r>
  <r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x v="0"/>
    <s v="GB"/>
    <s v="GBP"/>
    <n v="1470075210"/>
    <n v="1468779210"/>
    <b v="0"/>
    <n v="133"/>
    <b v="1"/>
    <s v="music/rock"/>
    <n v="2.0335000000000001"/>
    <n v="30.579000000000001"/>
    <x v="4"/>
    <s v="rock"/>
    <x v="1378"/>
    <d v="2016-08-01T18:13:30"/>
  </r>
  <r>
    <x v="0"/>
    <s v="US"/>
    <s v="USD"/>
    <n v="1433504876"/>
    <n v="1430912876"/>
    <b v="0"/>
    <n v="151"/>
    <b v="1"/>
    <s v="music/rock"/>
    <n v="1.1160000000000001"/>
    <n v="73.906999999999996"/>
    <x v="4"/>
    <s v="rock"/>
    <x v="1379"/>
    <d v="2015-06-05T11:47:56"/>
  </r>
  <r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x v="0"/>
    <s v="US"/>
    <s v="USD"/>
    <n v="1482988125"/>
    <n v="1480396125"/>
    <b v="0"/>
    <n v="73"/>
    <b v="1"/>
    <s v="music/rock"/>
    <n v="1.071"/>
    <n v="73.355999999999995"/>
    <x v="4"/>
    <s v="rock"/>
    <x v="1381"/>
    <d v="2016-12-29T05:08:45"/>
  </r>
  <r>
    <x v="0"/>
    <s v="US"/>
    <s v="USD"/>
    <n v="1367867536"/>
    <n v="1365275536"/>
    <b v="0"/>
    <n v="148"/>
    <b v="1"/>
    <s v="music/rock"/>
    <n v="1.043625"/>
    <n v="56.411999999999999"/>
    <x v="4"/>
    <s v="rock"/>
    <x v="1382"/>
    <d v="2013-05-06T19:12:16"/>
  </r>
  <r>
    <x v="0"/>
    <s v="CA"/>
    <s v="CAD"/>
    <n v="1482457678"/>
    <n v="1480729678"/>
    <b v="0"/>
    <n v="93"/>
    <b v="1"/>
    <s v="music/rock"/>
    <n v="2.124090909090909"/>
    <n v="50.247"/>
    <x v="4"/>
    <s v="rock"/>
    <x v="1383"/>
    <d v="2016-12-23T01:47:58"/>
  </r>
  <r>
    <x v="0"/>
    <s v="US"/>
    <s v="USD"/>
    <n v="1436117922"/>
    <n v="1433525922"/>
    <b v="0"/>
    <n v="63"/>
    <b v="1"/>
    <s v="music/rock"/>
    <n v="1.2408571428571429"/>
    <n v="68.936999999999998"/>
    <x v="4"/>
    <s v="rock"/>
    <x v="1384"/>
    <d v="2015-07-05T17:38:42"/>
  </r>
  <r>
    <x v="0"/>
    <s v="DE"/>
    <s v="EUR"/>
    <n v="1461931860"/>
    <n v="1457109121"/>
    <b v="0"/>
    <n v="134"/>
    <b v="1"/>
    <s v="music/rock"/>
    <n v="1.10406125"/>
    <n v="65.914000000000001"/>
    <x v="4"/>
    <s v="rock"/>
    <x v="1385"/>
    <d v="2016-04-29T12:11:00"/>
  </r>
  <r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x v="0"/>
    <s v="US"/>
    <s v="USD"/>
    <n v="1433305800"/>
    <n v="1430604395"/>
    <b v="0"/>
    <n v="78"/>
    <b v="1"/>
    <s v="music/rock"/>
    <n v="1.36625"/>
    <n v="70.063999999999993"/>
    <x v="4"/>
    <s v="rock"/>
    <x v="1387"/>
    <d v="2015-06-03T04:30:00"/>
  </r>
  <r>
    <x v="0"/>
    <s v="US"/>
    <s v="USD"/>
    <n v="1476720840"/>
    <n v="1474469117"/>
    <b v="0"/>
    <n v="112"/>
    <b v="1"/>
    <s v="music/rock"/>
    <n v="1.348074"/>
    <n v="60.182000000000002"/>
    <x v="4"/>
    <s v="rock"/>
    <x v="1388"/>
    <d v="2016-10-17T16:14:00"/>
  </r>
  <r>
    <x v="0"/>
    <s v="GB"/>
    <s v="GBP"/>
    <n v="1471087957"/>
    <n v="1468495957"/>
    <b v="0"/>
    <n v="34"/>
    <b v="1"/>
    <s v="music/rock"/>
    <n v="1.454"/>
    <n v="21.382000000000001"/>
    <x v="4"/>
    <s v="rock"/>
    <x v="1389"/>
    <d v="2016-08-13T11:32:37"/>
  </r>
  <r>
    <x v="0"/>
    <s v="US"/>
    <s v="USD"/>
    <n v="1430154720"/>
    <n v="1427224606"/>
    <b v="0"/>
    <n v="19"/>
    <b v="1"/>
    <s v="music/rock"/>
    <n v="1.0910714285714285"/>
    <n v="160.78899999999999"/>
    <x v="4"/>
    <s v="rock"/>
    <x v="1390"/>
    <d v="2015-04-27T17:12:00"/>
  </r>
  <r>
    <x v="0"/>
    <s v="US"/>
    <s v="USD"/>
    <n v="1440219540"/>
    <n v="1436369818"/>
    <b v="0"/>
    <n v="13"/>
    <b v="1"/>
    <s v="music/rock"/>
    <n v="1.1020000000000001"/>
    <n v="42.384999999999998"/>
    <x v="4"/>
    <s v="rock"/>
    <x v="1391"/>
    <d v="2015-08-22T04:59:00"/>
  </r>
  <r>
    <x v="0"/>
    <s v="US"/>
    <s v="USD"/>
    <n v="1456976586"/>
    <n v="1454298186"/>
    <b v="0"/>
    <n v="104"/>
    <b v="1"/>
    <s v="music/rock"/>
    <n v="1.1364000000000001"/>
    <n v="27.317"/>
    <x v="4"/>
    <s v="rock"/>
    <x v="1392"/>
    <d v="2016-03-03T03:43:06"/>
  </r>
  <r>
    <x v="0"/>
    <s v="US"/>
    <s v="USD"/>
    <n v="1470068523"/>
    <n v="1467476523"/>
    <b v="0"/>
    <n v="52"/>
    <b v="1"/>
    <s v="music/rock"/>
    <n v="1.0235000000000001"/>
    <n v="196.827"/>
    <x v="4"/>
    <s v="rock"/>
    <x v="1393"/>
    <d v="2016-08-01T16:22:03"/>
  </r>
  <r>
    <x v="0"/>
    <s v="US"/>
    <s v="USD"/>
    <n v="1488337200"/>
    <n v="1484623726"/>
    <b v="0"/>
    <n v="17"/>
    <b v="1"/>
    <s v="music/rock"/>
    <n v="1.2213333333333334"/>
    <n v="53.881999999999998"/>
    <x v="4"/>
    <s v="rock"/>
    <x v="1394"/>
    <d v="2017-03-01T03:00:00"/>
  </r>
  <r>
    <x v="0"/>
    <s v="US"/>
    <s v="USD"/>
    <n v="1484430481"/>
    <n v="1481838481"/>
    <b v="0"/>
    <n v="82"/>
    <b v="1"/>
    <s v="music/rock"/>
    <n v="1.1188571428571428"/>
    <n v="47.756"/>
    <x v="4"/>
    <s v="rock"/>
    <x v="1395"/>
    <d v="2017-01-14T21:48:01"/>
  </r>
  <r>
    <x v="0"/>
    <s v="US"/>
    <s v="USD"/>
    <n v="1423871882"/>
    <n v="1421279882"/>
    <b v="0"/>
    <n v="73"/>
    <b v="1"/>
    <s v="music/rock"/>
    <n v="1.073"/>
    <n v="88.191999999999993"/>
    <x v="4"/>
    <s v="rock"/>
    <x v="1396"/>
    <d v="2015-02-13T23:58:02"/>
  </r>
  <r>
    <x v="0"/>
    <s v="US"/>
    <s v="USD"/>
    <n v="1477603140"/>
    <n v="1475013710"/>
    <b v="0"/>
    <n v="158"/>
    <b v="1"/>
    <s v="music/rock"/>
    <n v="1.1385000000000001"/>
    <n v="72.057000000000002"/>
    <x v="4"/>
    <s v="rock"/>
    <x v="1397"/>
    <d v="2016-10-27T21:19:00"/>
  </r>
  <r>
    <x v="0"/>
    <s v="US"/>
    <s v="USD"/>
    <n v="1467752334"/>
    <n v="1465160334"/>
    <b v="0"/>
    <n v="65"/>
    <b v="1"/>
    <s v="music/rock"/>
    <n v="1.0968181818181819"/>
    <n v="74.245999999999995"/>
    <x v="4"/>
    <s v="rock"/>
    <x v="1398"/>
    <d v="2016-07-05T20:58:54"/>
  </r>
  <r>
    <x v="0"/>
    <s v="US"/>
    <s v="USD"/>
    <n v="1412640373"/>
    <n v="1410048373"/>
    <b v="0"/>
    <n v="184"/>
    <b v="1"/>
    <s v="music/rock"/>
    <n v="1.2614444444444444"/>
    <n v="61.701000000000001"/>
    <x v="4"/>
    <s v="rock"/>
    <x v="1399"/>
    <d v="2014-10-07T00:06:13"/>
  </r>
  <r>
    <x v="0"/>
    <s v="GB"/>
    <s v="GBP"/>
    <n v="1465709400"/>
    <n v="1462695073"/>
    <b v="0"/>
    <n v="34"/>
    <b v="1"/>
    <s v="music/rock"/>
    <n v="1.6742857142857144"/>
    <n v="17.234999999999999"/>
    <x v="4"/>
    <s v="rock"/>
    <x v="1400"/>
    <d v="2016-06-12T05:30:00"/>
  </r>
  <r>
    <x v="0"/>
    <s v="US"/>
    <s v="USD"/>
    <n v="1369612474"/>
    <n v="1367798074"/>
    <b v="0"/>
    <n v="240"/>
    <b v="1"/>
    <s v="music/rock"/>
    <n v="4.9652000000000003"/>
    <n v="51.720999999999997"/>
    <x v="4"/>
    <s v="rock"/>
    <x v="1401"/>
    <d v="2013-05-26T23:54:34"/>
  </r>
  <r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x v="0"/>
    <s v="US"/>
    <s v="USD"/>
    <n v="1374802235"/>
    <n v="1372210235"/>
    <b v="0"/>
    <n v="66"/>
    <b v="1"/>
    <s v="music/rock"/>
    <n v="1.0257499999999999"/>
    <n v="62.167000000000002"/>
    <x v="4"/>
    <s v="rock"/>
    <x v="1403"/>
    <d v="2013-07-26T01:30:35"/>
  </r>
  <r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x v="2"/>
    <s v="US"/>
    <s v="USD"/>
    <n v="1417195201"/>
    <n v="1414599601"/>
    <b v="1"/>
    <n v="17"/>
    <b v="0"/>
    <s v="publishing/translations"/>
    <n v="4.1999999999999997E-3"/>
    <n v="6.1760000000000002"/>
    <x v="3"/>
    <s v="translations"/>
    <x v="1405"/>
    <d v="2014-11-28T17:20:01"/>
  </r>
  <r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2"/>
    <s v="GB"/>
    <s v="GBP"/>
    <n v="1423185900"/>
    <n v="1420766700"/>
    <b v="0"/>
    <n v="3"/>
    <b v="0"/>
    <s v="publishing/translations"/>
    <n v="2.3333333333333335E-3"/>
    <n v="2.3330000000000002"/>
    <x v="3"/>
    <s v="translations"/>
    <x v="1411"/>
    <d v="2015-02-06T01:25:00"/>
  </r>
  <r>
    <x v="2"/>
    <s v="US"/>
    <s v="USD"/>
    <n v="1417656699"/>
    <n v="1415064699"/>
    <b v="0"/>
    <n v="13"/>
    <b v="0"/>
    <s v="publishing/translations"/>
    <n v="4.5714285714285714E-2"/>
    <n v="24.614999999999998"/>
    <x v="3"/>
    <s v="translations"/>
    <x v="1412"/>
    <d v="2014-12-04T01:31:39"/>
  </r>
  <r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2"/>
    <s v="US"/>
    <s v="USD"/>
    <n v="1439741591"/>
    <n v="1436285591"/>
    <b v="0"/>
    <n v="9"/>
    <b v="0"/>
    <s v="publishing/translations"/>
    <n v="0.18181818181818182"/>
    <n v="88.888999999999996"/>
    <x v="3"/>
    <s v="translations"/>
    <x v="1415"/>
    <d v="2015-08-16T16:13:11"/>
  </r>
  <r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2"/>
    <s v="US"/>
    <s v="USD"/>
    <n v="1479233602"/>
    <n v="1478106802"/>
    <b v="0"/>
    <n v="14"/>
    <b v="0"/>
    <s v="publishing/translations"/>
    <n v="0.2036"/>
    <n v="109.071"/>
    <x v="3"/>
    <s v="translations"/>
    <x v="1424"/>
    <d v="2016-11-15T18:13:22"/>
  </r>
  <r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x v="2"/>
    <s v="US"/>
    <s v="USD"/>
    <n v="1448517816"/>
    <n v="1445922216"/>
    <b v="0"/>
    <n v="47"/>
    <b v="0"/>
    <s v="publishing/translations"/>
    <n v="0.31947058823529412"/>
    <n v="115.553"/>
    <x v="3"/>
    <s v="translations"/>
    <x v="1431"/>
    <d v="2015-11-26T06:03:36"/>
  </r>
  <r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x v="2"/>
    <s v="DK"/>
    <s v="DKK"/>
    <n v="1433775600"/>
    <n v="1431973478"/>
    <b v="0"/>
    <n v="11"/>
    <b v="0"/>
    <s v="publishing/translations"/>
    <n v="9.987804878048781E-2"/>
    <n v="744.54499999999996"/>
    <x v="3"/>
    <s v="translations"/>
    <x v="1434"/>
    <d v="2015-06-08T15:00:00"/>
  </r>
  <r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x v="2"/>
    <s v="US"/>
    <s v="USD"/>
    <n v="1405227540"/>
    <n v="1402058739"/>
    <b v="0"/>
    <n v="22"/>
    <b v="0"/>
    <s v="publishing/translations"/>
    <n v="0.26900000000000002"/>
    <n v="36.682000000000002"/>
    <x v="3"/>
    <s v="translations"/>
    <x v="1437"/>
    <d v="2014-07-13T04:59:00"/>
  </r>
  <r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2"/>
    <s v="GB"/>
    <s v="GBP"/>
    <n v="1441995769"/>
    <n v="1436811769"/>
    <b v="0"/>
    <n v="3"/>
    <b v="0"/>
    <s v="publishing/translations"/>
    <n v="1.1222222222222222E-2"/>
    <n v="673.33299999999997"/>
    <x v="3"/>
    <s v="translations"/>
    <x v="1441"/>
    <d v="2015-09-11T18:22:49"/>
  </r>
  <r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"/>
    <s v="IT"/>
    <s v="EUR"/>
    <n v="1483459365"/>
    <n v="1480867365"/>
    <b v="0"/>
    <n v="3"/>
    <b v="0"/>
    <s v="publishing/translations"/>
    <n v="2.9000000000000001E-2"/>
    <n v="48.332999999999998"/>
    <x v="3"/>
    <s v="translations"/>
    <x v="1456"/>
    <d v="2017-01-03T16:02:45"/>
  </r>
  <r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x v="0"/>
    <s v="US"/>
    <s v="USD"/>
    <n v="1413849600"/>
    <n v="1410967754"/>
    <b v="1"/>
    <n v="340"/>
    <b v="1"/>
    <s v="publishing/radio &amp; podcasts"/>
    <n v="1.012446"/>
    <n v="44.667000000000002"/>
    <x v="3"/>
    <s v="radio &amp; podcasts"/>
    <x v="1461"/>
    <d v="2014-10-21T00:00:00"/>
  </r>
  <r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x v="0"/>
    <s v="US"/>
    <s v="USD"/>
    <n v="1361029958"/>
    <n v="1358437958"/>
    <b v="1"/>
    <n v="234"/>
    <b v="1"/>
    <s v="publishing/radio &amp; podcasts"/>
    <n v="1.6319999999999999"/>
    <n v="34.872"/>
    <x v="3"/>
    <s v="radio &amp; podcasts"/>
    <x v="1464"/>
    <d v="2013-02-16T15:52:38"/>
  </r>
  <r>
    <x v="0"/>
    <s v="US"/>
    <s v="USD"/>
    <n v="1332385200"/>
    <n v="1329759452"/>
    <b v="1"/>
    <n v="2602"/>
    <b v="1"/>
    <s v="publishing/radio &amp; podcasts"/>
    <n v="4.5641449999999999"/>
    <n v="52.622999999999998"/>
    <x v="3"/>
    <s v="radio &amp; podcasts"/>
    <x v="1465"/>
    <d v="2012-03-22T03:00:00"/>
  </r>
  <r>
    <x v="0"/>
    <s v="US"/>
    <s v="USD"/>
    <n v="1452574800"/>
    <n v="1449029266"/>
    <b v="1"/>
    <n v="248"/>
    <b v="1"/>
    <s v="publishing/radio &amp; podcasts"/>
    <n v="1.0787731249999999"/>
    <n v="69.597999999999999"/>
    <x v="3"/>
    <s v="radio &amp; podcasts"/>
    <x v="1466"/>
    <d v="2016-01-12T05:00:00"/>
  </r>
  <r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x v="0"/>
    <s v="US"/>
    <s v="USD"/>
    <n v="1307838049"/>
    <n v="1302654049"/>
    <b v="1"/>
    <n v="293"/>
    <b v="1"/>
    <s v="publishing/radio &amp; podcasts"/>
    <n v="1.0236842105263158"/>
    <n v="33.191000000000003"/>
    <x v="3"/>
    <s v="radio &amp; podcasts"/>
    <x v="1468"/>
    <d v="2011-06-12T00:20:49"/>
  </r>
  <r>
    <x v="0"/>
    <s v="US"/>
    <s v="USD"/>
    <n v="1360938109"/>
    <n v="1358346109"/>
    <b v="1"/>
    <n v="321"/>
    <b v="1"/>
    <s v="publishing/radio &amp; podcasts"/>
    <n v="1.0842485875706214"/>
    <n v="149.464"/>
    <x v="3"/>
    <s v="radio &amp; podcasts"/>
    <x v="1469"/>
    <d v="2013-02-15T14:21:49"/>
  </r>
  <r>
    <x v="0"/>
    <s v="US"/>
    <s v="USD"/>
    <n v="1356724263"/>
    <n v="1354909863"/>
    <b v="1"/>
    <n v="81"/>
    <b v="1"/>
    <s v="publishing/radio &amp; podcasts"/>
    <n v="1.2513333333333334"/>
    <n v="23.172999999999998"/>
    <x v="3"/>
    <s v="radio &amp; podcasts"/>
    <x v="1470"/>
    <d v="2012-12-28T19:51:03"/>
  </r>
  <r>
    <x v="0"/>
    <s v="US"/>
    <s v="USD"/>
    <n v="1428620334"/>
    <n v="1426028334"/>
    <b v="1"/>
    <n v="343"/>
    <b v="1"/>
    <s v="publishing/radio &amp; podcasts"/>
    <n v="1.03840625"/>
    <n v="96.878"/>
    <x v="3"/>
    <s v="radio &amp; podcasts"/>
    <x v="1471"/>
    <d v="2015-04-09T22:58:54"/>
  </r>
  <r>
    <x v="0"/>
    <s v="US"/>
    <s v="USD"/>
    <n v="1381928503"/>
    <n v="1379336503"/>
    <b v="1"/>
    <n v="336"/>
    <b v="1"/>
    <s v="publishing/radio &amp; podcasts"/>
    <n v="1.3870400000000001"/>
    <n v="103.202"/>
    <x v="3"/>
    <s v="radio &amp; podcasts"/>
    <x v="1472"/>
    <d v="2013-10-16T13:01:43"/>
  </r>
  <r>
    <x v="0"/>
    <s v="US"/>
    <s v="USD"/>
    <n v="1330644639"/>
    <n v="1328052639"/>
    <b v="1"/>
    <n v="47"/>
    <b v="1"/>
    <s v="publishing/radio &amp; podcasts"/>
    <n v="1.20516"/>
    <n v="38.463000000000001"/>
    <x v="3"/>
    <s v="radio &amp; podcasts"/>
    <x v="1473"/>
    <d v="2012-03-01T23:30:39"/>
  </r>
  <r>
    <x v="0"/>
    <s v="US"/>
    <s v="USD"/>
    <n v="1379093292"/>
    <n v="1376501292"/>
    <b v="1"/>
    <n v="76"/>
    <b v="1"/>
    <s v="publishing/radio &amp; podcasts"/>
    <n v="1.1226666666666667"/>
    <n v="44.316000000000003"/>
    <x v="3"/>
    <s v="radio &amp; podcasts"/>
    <x v="1474"/>
    <d v="2013-09-13T17:28:12"/>
  </r>
  <r>
    <x v="0"/>
    <s v="US"/>
    <s v="USD"/>
    <n v="1419051540"/>
    <n v="1416244863"/>
    <b v="1"/>
    <n v="441"/>
    <b v="1"/>
    <s v="publishing/radio &amp; podcasts"/>
    <n v="1.8866966666666667"/>
    <n v="64.173000000000002"/>
    <x v="3"/>
    <s v="radio &amp; podcasts"/>
    <x v="1475"/>
    <d v="2014-12-20T04:59:00"/>
  </r>
  <r>
    <x v="0"/>
    <s v="US"/>
    <s v="USD"/>
    <n v="1315616422"/>
    <n v="1313024422"/>
    <b v="1"/>
    <n v="916"/>
    <b v="1"/>
    <s v="publishing/radio &amp; podcasts"/>
    <n v="6.6155466666666669"/>
    <n v="43.332999999999998"/>
    <x v="3"/>
    <s v="radio &amp; podcasts"/>
    <x v="1476"/>
    <d v="2011-09-10T01:00:22"/>
  </r>
  <r>
    <x v="0"/>
    <s v="US"/>
    <s v="USD"/>
    <n v="1324609200"/>
    <n v="1319467604"/>
    <b v="1"/>
    <n v="369"/>
    <b v="1"/>
    <s v="publishing/radio &amp; podcasts"/>
    <n v="1.1131"/>
    <n v="90.495999999999995"/>
    <x v="3"/>
    <s v="radio &amp; podcasts"/>
    <x v="1477"/>
    <d v="2011-12-23T03:00:00"/>
  </r>
  <r>
    <x v="0"/>
    <s v="US"/>
    <s v="USD"/>
    <n v="1368564913"/>
    <n v="1367355313"/>
    <b v="1"/>
    <n v="20242"/>
    <b v="1"/>
    <s v="publishing/radio &amp; podcasts"/>
    <n v="11.8161422"/>
    <n v="29.187000000000001"/>
    <x v="3"/>
    <s v="radio &amp; podcasts"/>
    <x v="1478"/>
    <d v="2013-05-14T20:55:13"/>
  </r>
  <r>
    <x v="0"/>
    <s v="US"/>
    <s v="USD"/>
    <n v="1399694340"/>
    <n v="1398448389"/>
    <b v="1"/>
    <n v="71"/>
    <b v="1"/>
    <s v="publishing/radio &amp; podcasts"/>
    <n v="1.37375"/>
    <n v="30.957999999999998"/>
    <x v="3"/>
    <s v="radio &amp; podcasts"/>
    <x v="1479"/>
    <d v="2014-05-10T03:59:00"/>
  </r>
  <r>
    <x v="0"/>
    <s v="US"/>
    <s v="USD"/>
    <n v="1374858000"/>
    <n v="1373408699"/>
    <b v="1"/>
    <n v="635"/>
    <b v="1"/>
    <s v="publishing/radio &amp; podcasts"/>
    <n v="1.170404"/>
    <n v="92.158000000000001"/>
    <x v="3"/>
    <s v="radio &amp; podcasts"/>
    <x v="1480"/>
    <d v="2013-07-26T17:00:00"/>
  </r>
  <r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x v="2"/>
    <s v="US"/>
    <s v="USD"/>
    <n v="1380720474"/>
    <n v="1378214874"/>
    <b v="0"/>
    <n v="19"/>
    <b v="0"/>
    <s v="publishing/fiction"/>
    <n v="0.30862068965517242"/>
    <n v="47.104999999999997"/>
    <x v="3"/>
    <s v="fiction"/>
    <x v="1490"/>
    <d v="2013-10-02T13:27:54"/>
  </r>
  <r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x v="2"/>
    <s v="US"/>
    <s v="USD"/>
    <n v="1428075480"/>
    <n v="1425489613"/>
    <b v="0"/>
    <n v="11"/>
    <b v="0"/>
    <s v="publishing/fiction"/>
    <n v="8.8999999999999996E-2"/>
    <n v="40.454999999999998"/>
    <x v="3"/>
    <s v="fiction"/>
    <x v="1494"/>
    <d v="2015-04-03T15:38:00"/>
  </r>
  <r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2"/>
    <s v="US"/>
    <s v="USD"/>
    <n v="1367444557"/>
    <n v="1364852557"/>
    <b v="0"/>
    <n v="15"/>
    <b v="0"/>
    <s v="publishing/fiction"/>
    <n v="0.25035714285714283"/>
    <n v="46.732999999999997"/>
    <x v="3"/>
    <s v="fiction"/>
    <x v="1500"/>
    <d v="2013-05-01T21:42:37"/>
  </r>
  <r>
    <x v="0"/>
    <s v="CA"/>
    <s v="CAD"/>
    <n v="1436364023"/>
    <n v="1433772023"/>
    <b v="1"/>
    <n v="885"/>
    <b v="1"/>
    <s v="photography/photobooks"/>
    <n v="1.6633076923076924"/>
    <n v="97.730999999999995"/>
    <x v="8"/>
    <s v="photobooks"/>
    <x v="1501"/>
    <d v="2015-07-08T14:00:23"/>
  </r>
  <r>
    <x v="0"/>
    <s v="GB"/>
    <s v="GBP"/>
    <n v="1458943200"/>
    <n v="1456491680"/>
    <b v="1"/>
    <n v="329"/>
    <b v="1"/>
    <s v="photography/photobooks"/>
    <n v="1.0144545454545455"/>
    <n v="67.835999999999999"/>
    <x v="8"/>
    <s v="photobooks"/>
    <x v="1502"/>
    <d v="2016-03-25T22:00:00"/>
  </r>
  <r>
    <x v="0"/>
    <s v="BE"/>
    <s v="EUR"/>
    <n v="1477210801"/>
    <n v="1472026801"/>
    <b v="1"/>
    <n v="71"/>
    <b v="1"/>
    <s v="photography/photobooks"/>
    <n v="1.0789146666666667"/>
    <n v="56.984999999999999"/>
    <x v="8"/>
    <s v="photobooks"/>
    <x v="1503"/>
    <d v="2016-10-23T08:20:01"/>
  </r>
  <r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x v="0"/>
    <s v="DE"/>
    <s v="EUR"/>
    <n v="1458676860"/>
    <n v="1455446303"/>
    <b v="1"/>
    <n v="345"/>
    <b v="1"/>
    <s v="photography/photobooks"/>
    <n v="1.0358125"/>
    <n v="48.037999999999997"/>
    <x v="8"/>
    <s v="photobooks"/>
    <x v="1505"/>
    <d v="2016-03-22T20:01:00"/>
  </r>
  <r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x v="0"/>
    <s v="US"/>
    <s v="USD"/>
    <n v="1273911000"/>
    <n v="1268822909"/>
    <b v="1"/>
    <n v="33"/>
    <b v="1"/>
    <s v="photography/photobooks"/>
    <n v="2.15"/>
    <n v="78.182000000000002"/>
    <x v="8"/>
    <s v="photobooks"/>
    <x v="1507"/>
    <d v="2010-05-15T08:10:00"/>
  </r>
  <r>
    <x v="0"/>
    <s v="US"/>
    <s v="USD"/>
    <n v="1403880281"/>
    <n v="1401201881"/>
    <b v="1"/>
    <n v="211"/>
    <b v="1"/>
    <s v="photography/photobooks"/>
    <n v="1.1076216216216217"/>
    <n v="97.114000000000004"/>
    <x v="8"/>
    <s v="photobooks"/>
    <x v="1508"/>
    <d v="2014-06-27T14:44:41"/>
  </r>
  <r>
    <x v="0"/>
    <s v="DE"/>
    <s v="EUR"/>
    <n v="1487113140"/>
    <n v="1484570885"/>
    <b v="1"/>
    <n v="196"/>
    <b v="1"/>
    <s v="photography/photobooks"/>
    <n v="1.2364125714285714"/>
    <n v="110.39400000000001"/>
    <x v="8"/>
    <s v="photobooks"/>
    <x v="1509"/>
    <d v="2017-02-14T22:59:00"/>
  </r>
  <r>
    <x v="0"/>
    <s v="GB"/>
    <s v="GBP"/>
    <n v="1405761278"/>
    <n v="1403169278"/>
    <b v="1"/>
    <n v="405"/>
    <b v="1"/>
    <s v="photography/photobooks"/>
    <n v="1.0103500000000001"/>
    <n v="39.914999999999999"/>
    <x v="8"/>
    <s v="photobooks"/>
    <x v="1510"/>
    <d v="2014-07-19T09:14:38"/>
  </r>
  <r>
    <x v="0"/>
    <s v="US"/>
    <s v="USD"/>
    <n v="1447858804"/>
    <n v="1445263204"/>
    <b v="1"/>
    <n v="206"/>
    <b v="1"/>
    <s v="photography/photobooks"/>
    <n v="1.1179285714285714"/>
    <n v="75.975999999999999"/>
    <x v="8"/>
    <s v="photobooks"/>
    <x v="1511"/>
    <d v="2015-11-18T15:00:04"/>
  </r>
  <r>
    <x v="0"/>
    <s v="US"/>
    <s v="USD"/>
    <n v="1486311939"/>
    <n v="1483719939"/>
    <b v="1"/>
    <n v="335"/>
    <b v="1"/>
    <s v="photography/photobooks"/>
    <n v="5.5877142857142861"/>
    <n v="58.378999999999998"/>
    <x v="8"/>
    <s v="photobooks"/>
    <x v="1512"/>
    <d v="2017-02-05T16:25:39"/>
  </r>
  <r>
    <x v="0"/>
    <s v="GB"/>
    <s v="GBP"/>
    <n v="1405523866"/>
    <n v="1402931866"/>
    <b v="1"/>
    <n v="215"/>
    <b v="1"/>
    <s v="photography/photobooks"/>
    <n v="1.5001875"/>
    <n v="55.820999999999998"/>
    <x v="8"/>
    <s v="photobooks"/>
    <x v="1513"/>
    <d v="2014-07-16T15:17:46"/>
  </r>
  <r>
    <x v="0"/>
    <s v="US"/>
    <s v="USD"/>
    <n v="1443363640"/>
    <n v="1439907640"/>
    <b v="1"/>
    <n v="176"/>
    <b v="1"/>
    <s v="photography/photobooks"/>
    <n v="1.0647599999999999"/>
    <n v="151.244"/>
    <x v="8"/>
    <s v="photobooks"/>
    <x v="1514"/>
    <d v="2015-09-27T14:20:40"/>
  </r>
  <r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x v="0"/>
    <s v="US"/>
    <s v="USD"/>
    <n v="1475762400"/>
    <n v="1473160292"/>
    <b v="1"/>
    <n v="116"/>
    <b v="1"/>
    <s v="photography/photobooks"/>
    <n v="1.0865882352941176"/>
    <n v="159.24100000000001"/>
    <x v="8"/>
    <s v="photobooks"/>
    <x v="1516"/>
    <d v="2016-10-06T14:00:00"/>
  </r>
  <r>
    <x v="0"/>
    <s v="US"/>
    <s v="USD"/>
    <n v="1417845600"/>
    <n v="1415194553"/>
    <b v="1"/>
    <n v="615"/>
    <b v="1"/>
    <s v="photography/photobooks"/>
    <n v="1.6197999999999999"/>
    <n v="39.506999999999998"/>
    <x v="8"/>
    <s v="photobooks"/>
    <x v="1517"/>
    <d v="2014-12-06T06:00:00"/>
  </r>
  <r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x v="0"/>
    <s v="US"/>
    <s v="USD"/>
    <n v="1403301540"/>
    <n v="1400867283"/>
    <b v="1"/>
    <n v="145"/>
    <b v="1"/>
    <s v="photography/photobooks"/>
    <n v="1.033638888888889"/>
    <n v="64.156999999999996"/>
    <x v="8"/>
    <s v="photobooks"/>
    <x v="1519"/>
    <d v="2014-06-20T21:59:00"/>
  </r>
  <r>
    <x v="0"/>
    <s v="US"/>
    <s v="USD"/>
    <n v="1418961600"/>
    <n v="1415824513"/>
    <b v="1"/>
    <n v="167"/>
    <b v="1"/>
    <s v="photography/photobooks"/>
    <n v="1.0347222222222223"/>
    <n v="111.527"/>
    <x v="8"/>
    <s v="photobooks"/>
    <x v="1520"/>
    <d v="2014-12-19T04:00:00"/>
  </r>
  <r>
    <x v="0"/>
    <s v="US"/>
    <s v="USD"/>
    <n v="1465272091"/>
    <n v="1462248091"/>
    <b v="1"/>
    <n v="235"/>
    <b v="1"/>
    <s v="photography/photobooks"/>
    <n v="1.0681333333333334"/>
    <n v="170.447"/>
    <x v="8"/>
    <s v="photobooks"/>
    <x v="1521"/>
    <d v="2016-06-07T04:01:31"/>
  </r>
  <r>
    <x v="0"/>
    <s v="US"/>
    <s v="USD"/>
    <n v="1413575739"/>
    <n v="1410983739"/>
    <b v="1"/>
    <n v="452"/>
    <b v="1"/>
    <s v="photography/photobooks"/>
    <n v="1.3896574712643677"/>
    <n v="133.739"/>
    <x v="8"/>
    <s v="photobooks"/>
    <x v="1522"/>
    <d v="2014-10-17T19:55:39"/>
  </r>
  <r>
    <x v="0"/>
    <s v="US"/>
    <s v="USD"/>
    <n v="1419292800"/>
    <n v="1416592916"/>
    <b v="1"/>
    <n v="241"/>
    <b v="1"/>
    <s v="photography/photobooks"/>
    <n v="1.2484324324324325"/>
    <n v="95.834000000000003"/>
    <x v="8"/>
    <s v="photobooks"/>
    <x v="1523"/>
    <d v="2014-12-23T00:00:00"/>
  </r>
  <r>
    <x v="0"/>
    <s v="SE"/>
    <s v="SEK"/>
    <n v="1487592090"/>
    <n v="1485000090"/>
    <b v="1"/>
    <n v="28"/>
    <b v="1"/>
    <s v="photography/photobooks"/>
    <n v="2.0699999999999998"/>
    <n v="221.786"/>
    <x v="8"/>
    <s v="photobooks"/>
    <x v="1524"/>
    <d v="2017-02-20T12:01:30"/>
  </r>
  <r>
    <x v="0"/>
    <s v="US"/>
    <s v="USD"/>
    <n v="1471539138"/>
    <n v="1468947138"/>
    <b v="1"/>
    <n v="140"/>
    <b v="1"/>
    <s v="photography/photobooks"/>
    <n v="1.7400576923076922"/>
    <n v="32.314999999999998"/>
    <x v="8"/>
    <s v="photobooks"/>
    <x v="1525"/>
    <d v="2016-08-18T16:52:18"/>
  </r>
  <r>
    <x v="0"/>
    <s v="US"/>
    <s v="USD"/>
    <n v="1453185447"/>
    <n v="1448951847"/>
    <b v="1"/>
    <n v="280"/>
    <b v="1"/>
    <s v="photography/photobooks"/>
    <n v="1.2032608695652174"/>
    <n v="98.838999999999999"/>
    <x v="8"/>
    <s v="photobooks"/>
    <x v="1526"/>
    <d v="2016-01-19T06:37:27"/>
  </r>
  <r>
    <x v="0"/>
    <s v="US"/>
    <s v="USD"/>
    <n v="1489497886"/>
    <n v="1487082286"/>
    <b v="1"/>
    <n v="70"/>
    <b v="1"/>
    <s v="photography/photobooks"/>
    <n v="1.1044428571428573"/>
    <n v="55.222000000000001"/>
    <x v="8"/>
    <s v="photobooks"/>
    <x v="1527"/>
    <d v="2017-03-14T13:24:46"/>
  </r>
  <r>
    <x v="0"/>
    <s v="US"/>
    <s v="USD"/>
    <n v="1485907200"/>
    <n v="1483292122"/>
    <b v="1"/>
    <n v="160"/>
    <b v="1"/>
    <s v="photography/photobooks"/>
    <n v="2.8156666666666665"/>
    <n v="52.793999999999997"/>
    <x v="8"/>
    <s v="photobooks"/>
    <x v="1528"/>
    <d v="2017-02-01T00:00:00"/>
  </r>
  <r>
    <x v="0"/>
    <s v="US"/>
    <s v="USD"/>
    <n v="1426773920"/>
    <n v="1424185520"/>
    <b v="1"/>
    <n v="141"/>
    <b v="1"/>
    <s v="photography/photobooks"/>
    <n v="1.0067894736842105"/>
    <n v="135.667"/>
    <x v="8"/>
    <s v="photobooks"/>
    <x v="1529"/>
    <d v="2015-03-19T14:05:20"/>
  </r>
  <r>
    <x v="0"/>
    <s v="US"/>
    <s v="USD"/>
    <n v="1445624695"/>
    <n v="1443464695"/>
    <b v="1"/>
    <n v="874"/>
    <b v="1"/>
    <s v="photography/photobooks"/>
    <n v="1.3482571428571428"/>
    <n v="53.991999999999997"/>
    <x v="8"/>
    <s v="photobooks"/>
    <x v="1530"/>
    <d v="2015-10-23T18:24:55"/>
  </r>
  <r>
    <x v="0"/>
    <s v="US"/>
    <s v="USD"/>
    <n v="1417402800"/>
    <n v="1414610126"/>
    <b v="1"/>
    <n v="73"/>
    <b v="1"/>
    <s v="photography/photobooks"/>
    <n v="1.7595744680851064"/>
    <n v="56.643999999999998"/>
    <x v="8"/>
    <s v="photobooks"/>
    <x v="1531"/>
    <d v="2014-12-01T03:00:00"/>
  </r>
  <r>
    <x v="0"/>
    <s v="AU"/>
    <s v="AUD"/>
    <n v="1455548400"/>
    <n v="1453461865"/>
    <b v="1"/>
    <n v="294"/>
    <b v="1"/>
    <s v="photography/photobooks"/>
    <n v="4.8402000000000003"/>
    <n v="82.316000000000003"/>
    <x v="8"/>
    <s v="photobooks"/>
    <x v="1532"/>
    <d v="2016-02-15T15:00:00"/>
  </r>
  <r>
    <x v="0"/>
    <s v="US"/>
    <s v="USD"/>
    <n v="1462161540"/>
    <n v="1457913777"/>
    <b v="1"/>
    <n v="740"/>
    <b v="1"/>
    <s v="photography/photobooks"/>
    <n v="1.4514"/>
    <n v="88.260999999999996"/>
    <x v="8"/>
    <s v="photobooks"/>
    <x v="1533"/>
    <d v="2016-05-02T03:59:00"/>
  </r>
  <r>
    <x v="0"/>
    <s v="US"/>
    <s v="USD"/>
    <n v="1441383062"/>
    <n v="1438791062"/>
    <b v="1"/>
    <n v="369"/>
    <b v="1"/>
    <s v="photography/photobooks"/>
    <n v="4.1773333333333333"/>
    <n v="84.905000000000001"/>
    <x v="8"/>
    <s v="photobooks"/>
    <x v="1534"/>
    <d v="2015-09-04T16:11:02"/>
  </r>
  <r>
    <x v="0"/>
    <s v="US"/>
    <s v="USD"/>
    <n v="1464040800"/>
    <n v="1461527631"/>
    <b v="1"/>
    <n v="110"/>
    <b v="1"/>
    <s v="photography/photobooks"/>
    <n v="1.3242499999999999"/>
    <n v="48.155000000000001"/>
    <x v="8"/>
    <s v="photobooks"/>
    <x v="1535"/>
    <d v="2016-05-23T22:00:00"/>
  </r>
  <r>
    <x v="0"/>
    <s v="US"/>
    <s v="USD"/>
    <n v="1440702910"/>
    <n v="1438110910"/>
    <b v="1"/>
    <n v="455"/>
    <b v="1"/>
    <s v="photography/photobooks"/>
    <n v="2.5030841666666666"/>
    <n v="66.015000000000001"/>
    <x v="8"/>
    <s v="photobooks"/>
    <x v="1536"/>
    <d v="2015-08-27T19:15:10"/>
  </r>
  <r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x v="0"/>
    <s v="US"/>
    <s v="USD"/>
    <n v="1421952370"/>
    <n v="1418064370"/>
    <b v="1"/>
    <n v="46"/>
    <b v="1"/>
    <s v="photography/photobooks"/>
    <n v="1.0262857142857142"/>
    <n v="156.17400000000001"/>
    <x v="8"/>
    <s v="photobooks"/>
    <x v="1538"/>
    <d v="2015-01-22T18:46:10"/>
  </r>
  <r>
    <x v="0"/>
    <s v="US"/>
    <s v="USD"/>
    <n v="1483481019"/>
    <n v="1480629819"/>
    <b v="0"/>
    <n v="284"/>
    <b v="1"/>
    <s v="photography/photobooks"/>
    <n v="1.359861"/>
    <n v="95.765000000000001"/>
    <x v="8"/>
    <s v="photobooks"/>
    <x v="1539"/>
    <d v="2017-01-03T22:03:39"/>
  </r>
  <r>
    <x v="0"/>
    <s v="US"/>
    <s v="USD"/>
    <n v="1416964500"/>
    <n v="1414368616"/>
    <b v="1"/>
    <n v="98"/>
    <b v="1"/>
    <s v="photography/photobooks"/>
    <n v="1.1786666666666668"/>
    <n v="180.40799999999999"/>
    <x v="8"/>
    <s v="photobooks"/>
    <x v="1540"/>
    <d v="2014-11-26T01:15:00"/>
  </r>
  <r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2"/>
    <s v="GB"/>
    <s v="GBP"/>
    <n v="1410930399"/>
    <n v="1405746399"/>
    <b v="0"/>
    <n v="11"/>
    <b v="0"/>
    <s v="photography/nature"/>
    <n v="0.28899999999999998"/>
    <n v="26.273"/>
    <x v="8"/>
    <s v="nature"/>
    <x v="1546"/>
    <d v="2014-09-17T05:06:39"/>
  </r>
  <r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2"/>
    <s v="US"/>
    <s v="USD"/>
    <n v="1446524159"/>
    <n v="1443928559"/>
    <b v="0"/>
    <n v="6"/>
    <b v="0"/>
    <s v="photography/nature"/>
    <n v="0.34"/>
    <n v="28.332999999999998"/>
    <x v="8"/>
    <s v="nature"/>
    <x v="1549"/>
    <d v="2015-11-03T04:15:59"/>
  </r>
  <r>
    <x v="2"/>
    <s v="GB"/>
    <s v="GBP"/>
    <n v="1463050034"/>
    <n v="1460458034"/>
    <b v="0"/>
    <n v="7"/>
    <b v="0"/>
    <s v="photography/nature"/>
    <n v="0.13466666666666666"/>
    <n v="14.429"/>
    <x v="8"/>
    <s v="nature"/>
    <x v="1550"/>
    <d v="2016-05-12T10:47:14"/>
  </r>
  <r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x v="2"/>
    <s v="US"/>
    <s v="USD"/>
    <n v="1412135940"/>
    <n v="1410366708"/>
    <b v="0"/>
    <n v="16"/>
    <b v="0"/>
    <s v="photography/nature"/>
    <n v="0.49186046511627907"/>
    <n v="132.18799999999999"/>
    <x v="8"/>
    <s v="nature"/>
    <x v="1552"/>
    <d v="2014-10-01T03:59:00"/>
  </r>
  <r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x v="2"/>
    <s v="CA"/>
    <s v="CAD"/>
    <n v="1467603624"/>
    <n v="1465011624"/>
    <b v="0"/>
    <n v="12"/>
    <b v="0"/>
    <s v="photography/nature"/>
    <n v="0.45133333333333331"/>
    <n v="56.417000000000002"/>
    <x v="8"/>
    <s v="nature"/>
    <x v="1556"/>
    <d v="2016-07-04T03:40:24"/>
  </r>
  <r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2"/>
    <s v="GB"/>
    <s v="GBP"/>
    <n v="1440763920"/>
    <n v="1435656759"/>
    <b v="0"/>
    <n v="3"/>
    <b v="0"/>
    <s v="photography/nature"/>
    <n v="4.6666666666666669E-2"/>
    <n v="11.667"/>
    <x v="8"/>
    <s v="nature"/>
    <x v="1558"/>
    <d v="2015-08-28T12:12:00"/>
  </r>
  <r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"/>
    <s v="US"/>
    <s v="USD"/>
    <n v="1469656800"/>
    <n v="1467151204"/>
    <b v="0"/>
    <n v="59"/>
    <b v="0"/>
    <s v="publishing/art books"/>
    <n v="0.21249999999999999"/>
    <n v="108.051"/>
    <x v="3"/>
    <s v="art books"/>
    <x v="1566"/>
    <d v="2016-07-27T22:00:00"/>
  </r>
  <r>
    <x v="1"/>
    <s v="US"/>
    <s v="USD"/>
    <n v="1392595200"/>
    <n v="1391293745"/>
    <b v="0"/>
    <n v="13"/>
    <b v="0"/>
    <s v="publishing/art books"/>
    <n v="4.1176470588235294E-2"/>
    <n v="26.922999999999998"/>
    <x v="3"/>
    <s v="art books"/>
    <x v="1567"/>
    <d v="2014-02-17T00:00:00"/>
  </r>
  <r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x v="1"/>
    <s v="US"/>
    <s v="USD"/>
    <n v="1460140282"/>
    <n v="1457551882"/>
    <b v="0"/>
    <n v="52"/>
    <b v="0"/>
    <s v="publishing/art books"/>
    <n v="0.41399999999999998"/>
    <n v="47.768999999999998"/>
    <x v="3"/>
    <s v="art books"/>
    <x v="1570"/>
    <d v="2016-04-08T18:31:22"/>
  </r>
  <r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"/>
    <s v="GB"/>
    <s v="GBP"/>
    <n v="1456703940"/>
    <n v="1454546859"/>
    <b v="0"/>
    <n v="3"/>
    <b v="0"/>
    <s v="publishing/art books"/>
    <n v="0.05"/>
    <n v="41.667000000000002"/>
    <x v="3"/>
    <s v="art books"/>
    <x v="1572"/>
    <d v="2016-02-28T23:59:00"/>
  </r>
  <r>
    <x v="1"/>
    <s v="CA"/>
    <s v="CAD"/>
    <n v="1491019140"/>
    <n v="1487548802"/>
    <b v="0"/>
    <n v="3"/>
    <b v="0"/>
    <s v="publishing/art books"/>
    <n v="2.4777777777777777E-2"/>
    <n v="74.332999999999998"/>
    <x v="3"/>
    <s v="art books"/>
    <x v="1573"/>
    <d v="2017-04-01T03:59:00"/>
  </r>
  <r>
    <x v="1"/>
    <s v="US"/>
    <s v="USD"/>
    <n v="1424211329"/>
    <n v="1421187329"/>
    <b v="0"/>
    <n v="6"/>
    <b v="0"/>
    <s v="publishing/art books"/>
    <n v="5.0599999999999999E-2"/>
    <n v="84.332999999999998"/>
    <x v="3"/>
    <s v="art books"/>
    <x v="1574"/>
    <d v="2015-02-17T22:15:29"/>
  </r>
  <r>
    <x v="1"/>
    <s v="US"/>
    <s v="USD"/>
    <n v="1404909296"/>
    <n v="1402317296"/>
    <b v="0"/>
    <n v="35"/>
    <b v="0"/>
    <s v="publishing/art books"/>
    <n v="0.2291"/>
    <n v="65.456999999999994"/>
    <x v="3"/>
    <s v="art books"/>
    <x v="1575"/>
    <d v="2014-07-09T12:34:56"/>
  </r>
  <r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x v="2"/>
    <s v="CA"/>
    <s v="CAD"/>
    <n v="1482663600"/>
    <n v="1480800568"/>
    <b v="0"/>
    <n v="12"/>
    <b v="0"/>
    <s v="photography/places"/>
    <n v="0.79"/>
    <n v="131.667"/>
    <x v="8"/>
    <s v="places"/>
    <x v="1585"/>
    <d v="2016-12-25T11:00:00"/>
  </r>
  <r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2"/>
    <s v="GB"/>
    <s v="GBP"/>
    <n v="1459700741"/>
    <n v="1457112341"/>
    <b v="0"/>
    <n v="92"/>
    <b v="0"/>
    <s v="photography/places"/>
    <n v="0.29228571428571426"/>
    <n v="44.478000000000002"/>
    <x v="8"/>
    <s v="places"/>
    <x v="1591"/>
    <d v="2016-04-03T16:25:41"/>
  </r>
  <r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x v="2"/>
    <s v="US"/>
    <s v="USD"/>
    <n v="1405401060"/>
    <n v="1401585752"/>
    <b v="0"/>
    <n v="9"/>
    <b v="0"/>
    <s v="photography/places"/>
    <n v="7.3400000000000007E-2"/>
    <n v="40.777999999999999"/>
    <x v="8"/>
    <s v="places"/>
    <x v="1600"/>
    <d v="2014-07-15T05:11:00"/>
  </r>
  <r>
    <x v="0"/>
    <s v="US"/>
    <s v="USD"/>
    <n v="1304561633"/>
    <n v="1301969633"/>
    <b v="0"/>
    <n v="56"/>
    <b v="1"/>
    <s v="music/rock"/>
    <n v="1.082492"/>
    <n v="48.326000000000001"/>
    <x v="4"/>
    <s v="rock"/>
    <x v="1601"/>
    <d v="2011-05-05T02:13:53"/>
  </r>
  <r>
    <x v="0"/>
    <s v="US"/>
    <s v="USD"/>
    <n v="1318633200"/>
    <n v="1314947317"/>
    <b v="0"/>
    <n v="32"/>
    <b v="1"/>
    <s v="music/rock"/>
    <n v="1.0016666666666667"/>
    <n v="46.953000000000003"/>
    <x v="4"/>
    <s v="rock"/>
    <x v="1602"/>
    <d v="2011-10-14T23:00:00"/>
  </r>
  <r>
    <x v="0"/>
    <s v="US"/>
    <s v="USD"/>
    <n v="1327723459"/>
    <n v="1322539459"/>
    <b v="0"/>
    <n v="30"/>
    <b v="1"/>
    <s v="music/rock"/>
    <n v="1.0003299999999999"/>
    <n v="66.688999999999993"/>
    <x v="4"/>
    <s v="rock"/>
    <x v="1603"/>
    <d v="2012-01-28T04:04:19"/>
  </r>
  <r>
    <x v="0"/>
    <s v="US"/>
    <s v="USD"/>
    <n v="1332011835"/>
    <n v="1328559435"/>
    <b v="0"/>
    <n v="70"/>
    <b v="1"/>
    <s v="music/rock"/>
    <n v="1.2210714285714286"/>
    <n v="48.843000000000004"/>
    <x v="4"/>
    <s v="rock"/>
    <x v="1604"/>
    <d v="2012-03-17T19:17:15"/>
  </r>
  <r>
    <x v="0"/>
    <s v="US"/>
    <s v="USD"/>
    <n v="1312182000"/>
    <n v="1311380313"/>
    <b v="0"/>
    <n v="44"/>
    <b v="1"/>
    <s v="music/rock"/>
    <n v="1.0069333333333335"/>
    <n v="137.309"/>
    <x v="4"/>
    <s v="rock"/>
    <x v="1605"/>
    <d v="2011-08-01T07:00:00"/>
  </r>
  <r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x v="0"/>
    <s v="US"/>
    <s v="USD"/>
    <n v="1339701851"/>
    <n v="1337887451"/>
    <b v="0"/>
    <n v="205"/>
    <b v="1"/>
    <s v="music/rock"/>
    <n v="1.4511000000000001"/>
    <n v="70.784999999999997"/>
    <x v="4"/>
    <s v="rock"/>
    <x v="1607"/>
    <d v="2012-06-14T19:24:11"/>
  </r>
  <r>
    <x v="0"/>
    <s v="US"/>
    <s v="USD"/>
    <n v="1388553960"/>
    <n v="1385754986"/>
    <b v="0"/>
    <n v="23"/>
    <b v="1"/>
    <s v="music/rock"/>
    <n v="1.0125"/>
    <n v="52.826000000000001"/>
    <x v="4"/>
    <s v="rock"/>
    <x v="1608"/>
    <d v="2014-01-01T05:26:00"/>
  </r>
  <r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x v="0"/>
    <s v="US"/>
    <s v="USD"/>
    <n v="1355609510"/>
    <n v="1353017510"/>
    <b v="0"/>
    <n v="112"/>
    <b v="1"/>
    <s v="music/rock"/>
    <n v="2.7185000000000001"/>
    <n v="48.545000000000002"/>
    <x v="4"/>
    <s v="rock"/>
    <x v="1610"/>
    <d v="2012-12-15T22:11:50"/>
  </r>
  <r>
    <x v="0"/>
    <s v="US"/>
    <s v="USD"/>
    <n v="1370390432"/>
    <n v="1368576032"/>
    <b v="0"/>
    <n v="27"/>
    <b v="1"/>
    <s v="music/rock"/>
    <n v="1.25125"/>
    <n v="37.073999999999998"/>
    <x v="4"/>
    <s v="rock"/>
    <x v="1611"/>
    <d v="2013-06-05T00:00:32"/>
  </r>
  <r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0"/>
    <s v="US"/>
    <s v="USD"/>
    <n v="1342921202"/>
    <n v="1340329202"/>
    <b v="0"/>
    <n v="26"/>
    <b v="1"/>
    <s v="music/rock"/>
    <n v="1.0149999999999999"/>
    <n v="39.037999999999997"/>
    <x v="4"/>
    <s v="rock"/>
    <x v="1613"/>
    <d v="2012-07-22T01:40:02"/>
  </r>
  <r>
    <x v="0"/>
    <s v="US"/>
    <s v="USD"/>
    <n v="1407085200"/>
    <n v="1401924769"/>
    <b v="0"/>
    <n v="77"/>
    <b v="1"/>
    <s v="music/rock"/>
    <n v="1.0269999999999999"/>
    <n v="66.688000000000002"/>
    <x v="4"/>
    <s v="rock"/>
    <x v="1614"/>
    <d v="2014-08-03T17:00:00"/>
  </r>
  <r>
    <x v="0"/>
    <s v="US"/>
    <s v="USD"/>
    <n v="1323742396"/>
    <n v="1319850796"/>
    <b v="0"/>
    <n v="136"/>
    <b v="1"/>
    <s v="music/rock"/>
    <n v="1.1412500000000001"/>
    <n v="67.132000000000005"/>
    <x v="4"/>
    <s v="rock"/>
    <x v="1615"/>
    <d v="2011-12-13T02:13:16"/>
  </r>
  <r>
    <x v="0"/>
    <s v="US"/>
    <s v="USD"/>
    <n v="1353621600"/>
    <n v="1350061821"/>
    <b v="0"/>
    <n v="157"/>
    <b v="1"/>
    <s v="music/rock"/>
    <n v="1.042"/>
    <n v="66.369"/>
    <x v="4"/>
    <s v="rock"/>
    <x v="1616"/>
    <d v="2012-11-22T22:00:00"/>
  </r>
  <r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x v="0"/>
    <s v="US"/>
    <s v="USD"/>
    <n v="1410755286"/>
    <n v="1408940886"/>
    <b v="0"/>
    <n v="23"/>
    <b v="1"/>
    <s v="music/rock"/>
    <n v="1.3333333333333333"/>
    <n v="86.956999999999994"/>
    <x v="4"/>
    <s v="rock"/>
    <x v="1619"/>
    <d v="2014-09-15T04:28:06"/>
  </r>
  <r>
    <x v="0"/>
    <s v="US"/>
    <s v="USD"/>
    <n v="1361606940"/>
    <n v="1361002140"/>
    <b v="0"/>
    <n v="17"/>
    <b v="1"/>
    <s v="music/rock"/>
    <n v="1.1299999999999999"/>
    <n v="66.471000000000004"/>
    <x v="4"/>
    <s v="rock"/>
    <x v="1620"/>
    <d v="2013-02-23T08:09:00"/>
  </r>
  <r>
    <x v="0"/>
    <s v="US"/>
    <s v="USD"/>
    <n v="1338177540"/>
    <n v="1333550015"/>
    <b v="0"/>
    <n v="37"/>
    <b v="1"/>
    <s v="music/rock"/>
    <n v="1.212"/>
    <n v="163.78399999999999"/>
    <x v="4"/>
    <s v="rock"/>
    <x v="1621"/>
    <d v="2012-05-28T03:59:00"/>
  </r>
  <r>
    <x v="0"/>
    <s v="US"/>
    <s v="USD"/>
    <n v="1418803140"/>
    <n v="1415343874"/>
    <b v="0"/>
    <n v="65"/>
    <b v="1"/>
    <s v="music/rock"/>
    <n v="1.0172463768115942"/>
    <n v="107.985"/>
    <x v="4"/>
    <s v="rock"/>
    <x v="1622"/>
    <d v="2014-12-17T07:59:00"/>
  </r>
  <r>
    <x v="0"/>
    <s v="GB"/>
    <s v="GBP"/>
    <n v="1377621089"/>
    <n v="1372437089"/>
    <b v="0"/>
    <n v="18"/>
    <b v="1"/>
    <s v="music/rock"/>
    <n v="1.0106666666666666"/>
    <n v="42.110999999999997"/>
    <x v="4"/>
    <s v="rock"/>
    <x v="1623"/>
    <d v="2013-08-27T16:31:29"/>
  </r>
  <r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x v="0"/>
    <s v="US"/>
    <s v="USD"/>
    <n v="1347382053"/>
    <n v="1344962853"/>
    <b v="0"/>
    <n v="104"/>
    <b v="1"/>
    <s v="music/rock"/>
    <n v="1.5533333333333332"/>
    <n v="112.01900000000001"/>
    <x v="4"/>
    <s v="rock"/>
    <x v="1625"/>
    <d v="2012-09-11T16:47:33"/>
  </r>
  <r>
    <x v="0"/>
    <s v="US"/>
    <s v="USD"/>
    <n v="1385932867"/>
    <n v="1383337267"/>
    <b v="0"/>
    <n v="108"/>
    <b v="1"/>
    <s v="music/rock"/>
    <n v="1.0118750000000001"/>
    <n v="74.953999999999994"/>
    <x v="4"/>
    <s v="rock"/>
    <x v="1626"/>
    <d v="2013-12-01T21:21:07"/>
  </r>
  <r>
    <x v="0"/>
    <s v="US"/>
    <s v="USD"/>
    <n v="1353905940"/>
    <n v="1351011489"/>
    <b v="0"/>
    <n v="38"/>
    <b v="1"/>
    <s v="music/rock"/>
    <n v="1.17"/>
    <n v="61.579000000000001"/>
    <x v="4"/>
    <s v="rock"/>
    <x v="1627"/>
    <d v="2012-11-26T04:59:00"/>
  </r>
  <r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x v="0"/>
    <s v="US"/>
    <s v="USD"/>
    <n v="1392929333"/>
    <n v="1389041333"/>
    <b v="0"/>
    <n v="82"/>
    <b v="1"/>
    <s v="music/rock"/>
    <n v="1.0366666666666666"/>
    <n v="75.853999999999999"/>
    <x v="4"/>
    <s v="rock"/>
    <x v="1629"/>
    <d v="2014-02-20T20:48:53"/>
  </r>
  <r>
    <x v="0"/>
    <s v="US"/>
    <s v="USD"/>
    <n v="1330671540"/>
    <n v="1328040375"/>
    <b v="0"/>
    <n v="126"/>
    <b v="1"/>
    <s v="music/rock"/>
    <n v="2.6524999999999999"/>
    <n v="84.206000000000003"/>
    <x v="4"/>
    <s v="rock"/>
    <x v="1630"/>
    <d v="2012-03-02T06:59:00"/>
  </r>
  <r>
    <x v="0"/>
    <s v="US"/>
    <s v="USD"/>
    <n v="1350074261"/>
    <n v="1347482261"/>
    <b v="0"/>
    <n v="133"/>
    <b v="1"/>
    <s v="music/rock"/>
    <n v="1.5590999999999999"/>
    <n v="117.226"/>
    <x v="4"/>
    <s v="rock"/>
    <x v="1631"/>
    <d v="2012-10-12T20:37:41"/>
  </r>
  <r>
    <x v="0"/>
    <s v="US"/>
    <s v="USD"/>
    <n v="1316851854"/>
    <n v="1311667854"/>
    <b v="0"/>
    <n v="47"/>
    <b v="1"/>
    <s v="music/rock"/>
    <n v="1.0162500000000001"/>
    <n v="86.489000000000004"/>
    <x v="4"/>
    <s v="rock"/>
    <x v="1632"/>
    <d v="2011-09-24T08:10:54"/>
  </r>
  <r>
    <x v="0"/>
    <s v="US"/>
    <s v="USD"/>
    <n v="1326690000"/>
    <n v="1324329156"/>
    <b v="0"/>
    <n v="58"/>
    <b v="1"/>
    <s v="music/rock"/>
    <n v="1"/>
    <n v="172.41399999999999"/>
    <x v="4"/>
    <s v="rock"/>
    <x v="1633"/>
    <d v="2012-01-16T05:00:00"/>
  </r>
  <r>
    <x v="0"/>
    <s v="US"/>
    <s v="USD"/>
    <n v="1306994340"/>
    <n v="1303706001"/>
    <b v="0"/>
    <n v="32"/>
    <b v="1"/>
    <s v="music/rock"/>
    <n v="1.0049999999999999"/>
    <n v="62.813000000000002"/>
    <x v="4"/>
    <s v="rock"/>
    <x v="1634"/>
    <d v="2011-06-02T05:59:00"/>
  </r>
  <r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x v="0"/>
    <s v="US"/>
    <s v="USD"/>
    <n v="1307851200"/>
    <n v="1304129088"/>
    <b v="0"/>
    <n v="87"/>
    <b v="1"/>
    <s v="music/rock"/>
    <n v="1.0355555555555556"/>
    <n v="53.563000000000002"/>
    <x v="4"/>
    <s v="rock"/>
    <x v="1636"/>
    <d v="2011-06-12T04:00:00"/>
  </r>
  <r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x v="0"/>
    <s v="US"/>
    <s v="USD"/>
    <n v="1362086700"/>
    <n v="1358180968"/>
    <b v="0"/>
    <n v="27"/>
    <b v="1"/>
    <s v="music/rock"/>
    <n v="1.05"/>
    <n v="38.889000000000003"/>
    <x v="4"/>
    <s v="rock"/>
    <x v="1638"/>
    <d v="2013-02-28T21:25:00"/>
  </r>
  <r>
    <x v="0"/>
    <s v="US"/>
    <s v="USD"/>
    <n v="1330789165"/>
    <n v="1328197165"/>
    <b v="0"/>
    <n v="19"/>
    <b v="1"/>
    <s v="music/rock"/>
    <n v="1"/>
    <n v="94.736999999999995"/>
    <x v="4"/>
    <s v="rock"/>
    <x v="1639"/>
    <d v="2012-03-03T15:39:25"/>
  </r>
  <r>
    <x v="0"/>
    <s v="US"/>
    <s v="USD"/>
    <n v="1280800740"/>
    <n v="1279603955"/>
    <b v="0"/>
    <n v="17"/>
    <b v="1"/>
    <s v="music/rock"/>
    <n v="1.6986000000000001"/>
    <n v="39.966999999999999"/>
    <x v="4"/>
    <s v="rock"/>
    <x v="1640"/>
    <d v="2010-08-03T01:59:00"/>
  </r>
  <r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x v="0"/>
    <s v="US"/>
    <s v="USD"/>
    <n v="1308011727"/>
    <n v="1306283727"/>
    <b v="0"/>
    <n v="28"/>
    <b v="1"/>
    <s v="music/pop"/>
    <n v="1"/>
    <n v="42.856999999999999"/>
    <x v="4"/>
    <s v="pop"/>
    <x v="1642"/>
    <d v="2011-06-14T00:35:27"/>
  </r>
  <r>
    <x v="0"/>
    <s v="US"/>
    <s v="USD"/>
    <n v="1348516012"/>
    <n v="1345924012"/>
    <b v="0"/>
    <n v="37"/>
    <b v="1"/>
    <s v="music/pop"/>
    <n v="1.2470000000000001"/>
    <n v="168.51400000000001"/>
    <x v="4"/>
    <s v="pop"/>
    <x v="1643"/>
    <d v="2012-09-24T19:46:52"/>
  </r>
  <r>
    <x v="0"/>
    <s v="US"/>
    <s v="USD"/>
    <n v="1353551160"/>
    <n v="1348363560"/>
    <b v="0"/>
    <n v="128"/>
    <b v="1"/>
    <s v="music/pop"/>
    <n v="1.095"/>
    <n v="85.546999999999997"/>
    <x v="4"/>
    <s v="pop"/>
    <x v="1644"/>
    <d v="2012-11-22T02:26:00"/>
  </r>
  <r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0"/>
    <s v="GB"/>
    <s v="GBP"/>
    <n v="1408039860"/>
    <n v="1405248503"/>
    <b v="0"/>
    <n v="83"/>
    <b v="1"/>
    <s v="music/pop"/>
    <n v="1.1020000000000001"/>
    <n v="26.553999999999998"/>
    <x v="4"/>
    <s v="pop"/>
    <x v="1646"/>
    <d v="2014-08-14T18:11:00"/>
  </r>
  <r>
    <x v="0"/>
    <s v="US"/>
    <s v="USD"/>
    <n v="1339235377"/>
    <n v="1336643377"/>
    <b v="0"/>
    <n v="46"/>
    <b v="1"/>
    <s v="music/pop"/>
    <n v="1.0471999999999999"/>
    <n v="113.82599999999999"/>
    <x v="4"/>
    <s v="pop"/>
    <x v="1647"/>
    <d v="2012-06-09T09:49:37"/>
  </r>
  <r>
    <x v="0"/>
    <s v="US"/>
    <s v="USD"/>
    <n v="1300636482"/>
    <n v="1298048082"/>
    <b v="0"/>
    <n v="90"/>
    <b v="1"/>
    <s v="music/pop"/>
    <n v="1.2526086956521738"/>
    <n v="32.011000000000003"/>
    <x v="4"/>
    <s v="pop"/>
    <x v="1648"/>
    <d v="2011-03-20T15:54:42"/>
  </r>
  <r>
    <x v="0"/>
    <s v="US"/>
    <s v="USD"/>
    <n v="1400862355"/>
    <n v="1396974355"/>
    <b v="0"/>
    <n v="81"/>
    <b v="1"/>
    <s v="music/pop"/>
    <n v="1.0058763157894737"/>
    <n v="47.189"/>
    <x v="4"/>
    <s v="pop"/>
    <x v="1649"/>
    <d v="2014-05-23T16:25:55"/>
  </r>
  <r>
    <x v="0"/>
    <s v="US"/>
    <s v="USD"/>
    <n v="1381314437"/>
    <n v="1378722437"/>
    <b v="0"/>
    <n v="32"/>
    <b v="1"/>
    <s v="music/pop"/>
    <n v="1.4155"/>
    <n v="88.468999999999994"/>
    <x v="4"/>
    <s v="pop"/>
    <x v="1650"/>
    <d v="2013-10-09T10:27:17"/>
  </r>
  <r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x v="0"/>
    <s v="US"/>
    <s v="USD"/>
    <n v="1385297393"/>
    <n v="1382701793"/>
    <b v="0"/>
    <n v="70"/>
    <b v="1"/>
    <s v="music/pop"/>
    <n v="1.0066666666666666"/>
    <n v="64.713999999999999"/>
    <x v="4"/>
    <s v="pop"/>
    <x v="1652"/>
    <d v="2013-11-24T12:49:53"/>
  </r>
  <r>
    <x v="0"/>
    <s v="US"/>
    <s v="USD"/>
    <n v="1303675296"/>
    <n v="1300996896"/>
    <b v="0"/>
    <n v="168"/>
    <b v="1"/>
    <s v="music/pop"/>
    <n v="1.7423040000000001"/>
    <n v="51.853999999999999"/>
    <x v="4"/>
    <s v="pop"/>
    <x v="1653"/>
    <d v="2011-04-24T20:01:36"/>
  </r>
  <r>
    <x v="0"/>
    <s v="US"/>
    <s v="USD"/>
    <n v="1334784160"/>
    <n v="1332192160"/>
    <b v="0"/>
    <n v="34"/>
    <b v="1"/>
    <s v="music/pop"/>
    <n v="1.199090909090909"/>
    <n v="38.793999999999997"/>
    <x v="4"/>
    <s v="pop"/>
    <x v="1654"/>
    <d v="2012-04-18T21:22:40"/>
  </r>
  <r>
    <x v="0"/>
    <s v="US"/>
    <s v="USD"/>
    <n v="1333648820"/>
    <n v="1331060420"/>
    <b v="0"/>
    <n v="48"/>
    <b v="1"/>
    <s v="music/pop"/>
    <n v="1.4286666666666668"/>
    <n v="44.646000000000001"/>
    <x v="4"/>
    <s v="pop"/>
    <x v="1655"/>
    <d v="2012-04-05T18:00:20"/>
  </r>
  <r>
    <x v="0"/>
    <s v="US"/>
    <s v="USD"/>
    <n v="1355437052"/>
    <n v="1352845052"/>
    <b v="0"/>
    <n v="48"/>
    <b v="1"/>
    <s v="music/pop"/>
    <n v="1.0033493333333334"/>
    <n v="156.773"/>
    <x v="4"/>
    <s v="pop"/>
    <x v="1656"/>
    <d v="2012-12-13T22:17:32"/>
  </r>
  <r>
    <x v="0"/>
    <s v="US"/>
    <s v="USD"/>
    <n v="1337885168"/>
    <n v="1335293168"/>
    <b v="0"/>
    <n v="221"/>
    <b v="1"/>
    <s v="music/pop"/>
    <n v="1.0493380000000001"/>
    <n v="118.703"/>
    <x v="4"/>
    <s v="pop"/>
    <x v="1657"/>
    <d v="2012-05-24T18:46:08"/>
  </r>
  <r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x v="0"/>
    <s v="GB"/>
    <s v="GBP"/>
    <n v="1387281600"/>
    <n v="1384811721"/>
    <b v="0"/>
    <n v="45"/>
    <b v="1"/>
    <s v="music/pop"/>
    <n v="1.1279999999999999"/>
    <n v="12.532999999999999"/>
    <x v="4"/>
    <s v="pop"/>
    <x v="1659"/>
    <d v="2013-12-17T12:00:00"/>
  </r>
  <r>
    <x v="0"/>
    <s v="IT"/>
    <s v="EUR"/>
    <n v="1462053540"/>
    <n v="1459355950"/>
    <b v="0"/>
    <n v="36"/>
    <b v="1"/>
    <s v="music/pop"/>
    <n v="12.5375"/>
    <n v="27.861000000000001"/>
    <x v="4"/>
    <s v="pop"/>
    <x v="1660"/>
    <d v="2016-04-30T21:59:00"/>
  </r>
  <r>
    <x v="0"/>
    <s v="AT"/>
    <s v="EUR"/>
    <n v="1453064400"/>
    <n v="1449359831"/>
    <b v="0"/>
    <n v="101"/>
    <b v="1"/>
    <s v="music/pop"/>
    <n v="1.0250632911392406"/>
    <n v="80.177999999999997"/>
    <x v="4"/>
    <s v="pop"/>
    <x v="1661"/>
    <d v="2016-01-17T21:00:00"/>
  </r>
  <r>
    <x v="0"/>
    <s v="US"/>
    <s v="USD"/>
    <n v="1325310336"/>
    <n v="1320122736"/>
    <b v="0"/>
    <n v="62"/>
    <b v="1"/>
    <s v="music/pop"/>
    <n v="1.026375"/>
    <n v="132.435"/>
    <x v="4"/>
    <s v="pop"/>
    <x v="1662"/>
    <d v="2011-12-31T05:45:36"/>
  </r>
  <r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x v="0"/>
    <s v="US"/>
    <s v="USD"/>
    <n v="1331870340"/>
    <n v="1328033818"/>
    <b v="0"/>
    <n v="89"/>
    <b v="1"/>
    <s v="music/pop"/>
    <n v="1.2240879999999998"/>
    <n v="34.384"/>
    <x v="4"/>
    <s v="pop"/>
    <x v="1664"/>
    <d v="2012-03-16T03:59:00"/>
  </r>
  <r>
    <x v="0"/>
    <s v="US"/>
    <s v="USD"/>
    <n v="1298343600"/>
    <n v="1295624113"/>
    <b v="0"/>
    <n v="93"/>
    <b v="1"/>
    <s v="music/pop"/>
    <n v="1.1945714285714286"/>
    <n v="44.957000000000001"/>
    <x v="4"/>
    <s v="pop"/>
    <x v="1665"/>
    <d v="2011-02-22T03:00:00"/>
  </r>
  <r>
    <x v="0"/>
    <s v="US"/>
    <s v="USD"/>
    <n v="1364447073"/>
    <n v="1361858673"/>
    <b v="0"/>
    <n v="98"/>
    <b v="1"/>
    <s v="music/pop"/>
    <n v="1.6088"/>
    <n v="41.040999999999997"/>
    <x v="4"/>
    <s v="pop"/>
    <x v="1666"/>
    <d v="2013-03-28T05:04:33"/>
  </r>
  <r>
    <x v="0"/>
    <s v="US"/>
    <s v="USD"/>
    <n v="1394521140"/>
    <n v="1392169298"/>
    <b v="0"/>
    <n v="82"/>
    <b v="1"/>
    <s v="music/pop"/>
    <n v="1.2685294117647059"/>
    <n v="52.597999999999999"/>
    <x v="4"/>
    <s v="pop"/>
    <x v="1667"/>
    <d v="2014-03-11T06:59:00"/>
  </r>
  <r>
    <x v="0"/>
    <s v="US"/>
    <s v="USD"/>
    <n v="1322454939"/>
    <n v="1319859339"/>
    <b v="0"/>
    <n v="116"/>
    <b v="1"/>
    <s v="music/pop"/>
    <n v="1.026375"/>
    <n v="70.784000000000006"/>
    <x v="4"/>
    <s v="pop"/>
    <x v="1668"/>
    <d v="2011-11-28T04:35:39"/>
  </r>
  <r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x v="0"/>
    <s v="US"/>
    <s v="USD"/>
    <n v="1278302400"/>
    <n v="1273961999"/>
    <b v="0"/>
    <n v="23"/>
    <b v="1"/>
    <s v="music/pop"/>
    <n v="1.026"/>
    <n v="44.609000000000002"/>
    <x v="4"/>
    <s v="pop"/>
    <x v="1670"/>
    <d v="2010-07-05T04:00:00"/>
  </r>
  <r>
    <x v="0"/>
    <s v="US"/>
    <s v="USD"/>
    <n v="1470056614"/>
    <n v="1467464614"/>
    <b v="0"/>
    <n v="77"/>
    <b v="1"/>
    <s v="music/pop"/>
    <n v="1.0067349999999999"/>
    <n v="26.149000000000001"/>
    <x v="4"/>
    <s v="pop"/>
    <x v="1671"/>
    <d v="2016-08-01T13:03:34"/>
  </r>
  <r>
    <x v="0"/>
    <s v="US"/>
    <s v="USD"/>
    <n v="1338824730"/>
    <n v="1336232730"/>
    <b v="0"/>
    <n v="49"/>
    <b v="1"/>
    <s v="music/pop"/>
    <n v="1.1294117647058823"/>
    <n v="39.183999999999997"/>
    <x v="4"/>
    <s v="pop"/>
    <x v="1672"/>
    <d v="2012-06-04T15:45:30"/>
  </r>
  <r>
    <x v="0"/>
    <s v="US"/>
    <s v="USD"/>
    <n v="1425675892"/>
    <n v="1423083892"/>
    <b v="0"/>
    <n v="59"/>
    <b v="1"/>
    <s v="music/pop"/>
    <n v="1.2809523809523808"/>
    <n v="45.593000000000004"/>
    <x v="4"/>
    <s v="pop"/>
    <x v="1673"/>
    <d v="2015-03-06T21:04:52"/>
  </r>
  <r>
    <x v="0"/>
    <s v="US"/>
    <s v="USD"/>
    <n v="1471503540"/>
    <n v="1468852306"/>
    <b v="0"/>
    <n v="113"/>
    <b v="1"/>
    <s v="music/pop"/>
    <n v="2.0169999999999999"/>
    <n v="89.248000000000005"/>
    <x v="4"/>
    <s v="pop"/>
    <x v="1674"/>
    <d v="2016-08-18T06:59:00"/>
  </r>
  <r>
    <x v="0"/>
    <s v="US"/>
    <s v="USD"/>
    <n v="1318802580"/>
    <n v="1316194540"/>
    <b v="0"/>
    <n v="34"/>
    <b v="1"/>
    <s v="music/pop"/>
    <n v="1.37416"/>
    <n v="40.415999999999997"/>
    <x v="4"/>
    <s v="pop"/>
    <x v="1675"/>
    <d v="2011-10-16T22:03:00"/>
  </r>
  <r>
    <x v="0"/>
    <s v="US"/>
    <s v="USD"/>
    <n v="1334980740"/>
    <n v="1330968347"/>
    <b v="0"/>
    <n v="42"/>
    <b v="1"/>
    <s v="music/pop"/>
    <n v="1.1533333333333333"/>
    <n v="82.381"/>
    <x v="4"/>
    <s v="pop"/>
    <x v="1676"/>
    <d v="2012-04-21T03:59:00"/>
  </r>
  <r>
    <x v="0"/>
    <s v="ES"/>
    <s v="EUR"/>
    <n v="1460786340"/>
    <n v="1455615976"/>
    <b v="0"/>
    <n v="42"/>
    <b v="1"/>
    <s v="music/pop"/>
    <n v="1.1166666666666667"/>
    <n v="159.524"/>
    <x v="4"/>
    <s v="pop"/>
    <x v="1677"/>
    <d v="2016-04-16T05:59:00"/>
  </r>
  <r>
    <x v="0"/>
    <s v="US"/>
    <s v="USD"/>
    <n v="1391718671"/>
    <n v="1390509071"/>
    <b v="0"/>
    <n v="49"/>
    <b v="1"/>
    <s v="music/pop"/>
    <n v="1.1839999999999999"/>
    <n v="36.244999999999997"/>
    <x v="4"/>
    <s v="pop"/>
    <x v="1678"/>
    <d v="2014-02-06T20:31:11"/>
  </r>
  <r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3"/>
    <s v="US"/>
    <s v="USD"/>
    <n v="1490752800"/>
    <n v="1486522484"/>
    <b v="0"/>
    <n v="884"/>
    <b v="0"/>
    <s v="music/faith"/>
    <n v="1.0142212307692309"/>
    <n v="74.575000000000003"/>
    <x v="4"/>
    <s v="faith"/>
    <x v="1681"/>
    <d v="2017-03-29T02:00:00"/>
  </r>
  <r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3"/>
    <s v="US"/>
    <s v="USD"/>
    <n v="1489775641"/>
    <n v="1487360041"/>
    <b v="0"/>
    <n v="101"/>
    <b v="0"/>
    <s v="music/faith"/>
    <n v="1.0912500000000001"/>
    <n v="86.436000000000007"/>
    <x v="4"/>
    <s v="faith"/>
    <x v="1684"/>
    <d v="2017-03-17T18:34:01"/>
  </r>
  <r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3"/>
    <s v="US"/>
    <s v="USD"/>
    <n v="1491855300"/>
    <n v="1488935245"/>
    <b v="0"/>
    <n v="39"/>
    <b v="0"/>
    <s v="music/faith"/>
    <n v="0.3125"/>
    <n v="80.128"/>
    <x v="4"/>
    <s v="faith"/>
    <x v="1687"/>
    <d v="2017-04-10T20:15:00"/>
  </r>
  <r>
    <x v="3"/>
    <s v="US"/>
    <s v="USD"/>
    <n v="1491738594"/>
    <n v="1489150194"/>
    <b v="0"/>
    <n v="7"/>
    <b v="0"/>
    <s v="music/faith"/>
    <n v="0.443"/>
    <n v="253.143"/>
    <x v="4"/>
    <s v="faith"/>
    <x v="1688"/>
    <d v="2017-04-09T11:49:54"/>
  </r>
  <r>
    <x v="3"/>
    <s v="US"/>
    <s v="USD"/>
    <n v="1489700230"/>
    <n v="1487111830"/>
    <b v="0"/>
    <n v="14"/>
    <b v="0"/>
    <s v="music/faith"/>
    <n v="1"/>
    <n v="171.429"/>
    <x v="4"/>
    <s v="faith"/>
    <x v="1689"/>
    <d v="2017-03-16T21:37:10"/>
  </r>
  <r>
    <x v="3"/>
    <s v="US"/>
    <s v="USD"/>
    <n v="1491470442"/>
    <n v="1488882042"/>
    <b v="0"/>
    <n v="11"/>
    <b v="0"/>
    <s v="music/faith"/>
    <n v="0.254"/>
    <n v="57.726999999999997"/>
    <x v="4"/>
    <s v="faith"/>
    <x v="1690"/>
    <d v="2017-04-06T09:20:42"/>
  </r>
  <r>
    <x v="3"/>
    <s v="US"/>
    <s v="USD"/>
    <n v="1491181200"/>
    <n v="1488387008"/>
    <b v="0"/>
    <n v="38"/>
    <b v="0"/>
    <s v="music/faith"/>
    <n v="0.33473333333333333"/>
    <n v="264.26299999999998"/>
    <x v="4"/>
    <s v="faith"/>
    <x v="1691"/>
    <d v="2017-04-03T01:00:00"/>
  </r>
  <r>
    <x v="3"/>
    <s v="US"/>
    <s v="USD"/>
    <n v="1490572740"/>
    <n v="1487734667"/>
    <b v="0"/>
    <n v="15"/>
    <b v="0"/>
    <s v="music/faith"/>
    <n v="0.47799999999999998"/>
    <n v="159.333"/>
    <x v="4"/>
    <s v="faith"/>
    <x v="1692"/>
    <d v="2017-03-26T23:59:00"/>
  </r>
  <r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3"/>
    <s v="US"/>
    <s v="USD"/>
    <n v="1491786000"/>
    <n v="1488847514"/>
    <b v="0"/>
    <n v="23"/>
    <b v="0"/>
    <s v="music/faith"/>
    <n v="0.11708333333333333"/>
    <n v="61.087000000000003"/>
    <x v="4"/>
    <s v="faith"/>
    <x v="1695"/>
    <d v="2017-04-10T01:00:00"/>
  </r>
  <r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x v="3"/>
    <s v="US"/>
    <s v="USD"/>
    <n v="1491781648"/>
    <n v="1489193248"/>
    <b v="0"/>
    <n v="22"/>
    <b v="0"/>
    <s v="music/faith"/>
    <n v="0.20208000000000001"/>
    <n v="114.818"/>
    <x v="4"/>
    <s v="faith"/>
    <x v="1697"/>
    <d v="2017-04-09T23:47:28"/>
  </r>
  <r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3"/>
    <s v="US"/>
    <s v="USD"/>
    <n v="1491019200"/>
    <n v="1488418990"/>
    <b v="0"/>
    <n v="79"/>
    <b v="0"/>
    <s v="music/faith"/>
    <n v="0.2606"/>
    <n v="65.974999999999994"/>
    <x v="4"/>
    <s v="faith"/>
    <x v="1700"/>
    <d v="2017-04-01T04:00:00"/>
  </r>
  <r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x v="2"/>
    <s v="US"/>
    <s v="USD"/>
    <n v="1424056873"/>
    <n v="1421464873"/>
    <b v="0"/>
    <n v="11"/>
    <b v="0"/>
    <s v="music/faith"/>
    <n v="0.65100000000000002"/>
    <n v="118.364"/>
    <x v="4"/>
    <s v="faith"/>
    <x v="1704"/>
    <d v="2015-02-16T03:21:13"/>
  </r>
  <r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x v="2"/>
    <s v="US"/>
    <s v="USD"/>
    <n v="1459181895"/>
    <n v="1456593495"/>
    <b v="0"/>
    <n v="9"/>
    <b v="0"/>
    <s v="music/faith"/>
    <n v="9.74E-2"/>
    <n v="54.110999999999997"/>
    <x v="4"/>
    <s v="faith"/>
    <x v="1707"/>
    <d v="2016-03-28T16:18:15"/>
  </r>
  <r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2"/>
    <s v="US"/>
    <s v="USD"/>
    <n v="1430517761"/>
    <n v="1427925761"/>
    <b v="0"/>
    <n v="17"/>
    <b v="0"/>
    <s v="music/faith"/>
    <n v="7.868E-2"/>
    <n v="115.706"/>
    <x v="4"/>
    <s v="faith"/>
    <x v="1714"/>
    <d v="2015-05-01T22:02:41"/>
  </r>
  <r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2"/>
    <s v="US"/>
    <s v="USD"/>
    <n v="1461211200"/>
    <n v="1459467238"/>
    <b v="0"/>
    <n v="41"/>
    <b v="0"/>
    <s v="music/faith"/>
    <n v="0.42725880551301687"/>
    <n v="34.024000000000001"/>
    <x v="4"/>
    <s v="faith"/>
    <x v="1717"/>
    <d v="2016-04-21T04:00:00"/>
  </r>
  <r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x v="2"/>
    <s v="US"/>
    <s v="USD"/>
    <n v="1410958191"/>
    <n v="1408366191"/>
    <b v="0"/>
    <n v="3"/>
    <b v="0"/>
    <s v="music/faith"/>
    <n v="8.7500000000000008E-3"/>
    <n v="11.667"/>
    <x v="4"/>
    <s v="faith"/>
    <x v="1719"/>
    <d v="2014-09-17T12:49:51"/>
  </r>
  <r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2"/>
    <s v="US"/>
    <s v="USD"/>
    <n v="1435730400"/>
    <n v="1430855315"/>
    <b v="0"/>
    <n v="3"/>
    <b v="0"/>
    <s v="music/faith"/>
    <n v="6.5000000000000002E-2"/>
    <n v="216.667"/>
    <x v="4"/>
    <s v="faith"/>
    <x v="1723"/>
    <d v="2015-07-01T06:00:00"/>
  </r>
  <r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x v="2"/>
    <s v="US"/>
    <s v="USD"/>
    <n v="1408922049"/>
    <n v="1406330049"/>
    <b v="0"/>
    <n v="9"/>
    <b v="0"/>
    <s v="music/faith"/>
    <n v="0.10181818181818182"/>
    <n v="62.222000000000001"/>
    <x v="4"/>
    <s v="faith"/>
    <x v="1725"/>
    <d v="2014-08-24T23:14:09"/>
  </r>
  <r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2"/>
    <s v="US"/>
    <s v="USD"/>
    <n v="1445439674"/>
    <n v="1442847674"/>
    <b v="0"/>
    <n v="7"/>
    <b v="0"/>
    <s v="music/faith"/>
    <n v="0.68400000000000005"/>
    <n v="122.143"/>
    <x v="4"/>
    <s v="faith"/>
    <x v="1728"/>
    <d v="2015-10-21T15:01:14"/>
  </r>
  <r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2"/>
    <s v="US"/>
    <s v="USD"/>
    <n v="1437432392"/>
    <n v="1434840392"/>
    <b v="0"/>
    <n v="15"/>
    <b v="0"/>
    <s v="music/faith"/>
    <n v="0.21249999999999999"/>
    <n v="56.667000000000002"/>
    <x v="4"/>
    <s v="faith"/>
    <x v="1737"/>
    <d v="2015-07-20T22:46:32"/>
  </r>
  <r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x v="0"/>
    <s v="GB"/>
    <s v="GBP"/>
    <n v="1433948671"/>
    <n v="1430060671"/>
    <b v="0"/>
    <n v="52"/>
    <b v="1"/>
    <s v="photography/photobooks"/>
    <n v="1.1083333333333334"/>
    <n v="25.577000000000002"/>
    <x v="8"/>
    <s v="photobooks"/>
    <x v="1741"/>
    <d v="2015-06-10T15:04:31"/>
  </r>
  <r>
    <x v="0"/>
    <s v="US"/>
    <s v="USD"/>
    <n v="1483822800"/>
    <n v="1481058170"/>
    <b v="0"/>
    <n v="34"/>
    <b v="1"/>
    <s v="photography/photobooks"/>
    <n v="1.0874999999999999"/>
    <n v="63.970999999999997"/>
    <x v="8"/>
    <s v="photobooks"/>
    <x v="1742"/>
    <d v="2017-01-07T21:00:00"/>
  </r>
  <r>
    <x v="0"/>
    <s v="US"/>
    <s v="USD"/>
    <n v="1472270340"/>
    <n v="1470348775"/>
    <b v="0"/>
    <n v="67"/>
    <b v="1"/>
    <s v="photography/photobooks"/>
    <n v="1.0041666666666667"/>
    <n v="89.924999999999997"/>
    <x v="8"/>
    <s v="photobooks"/>
    <x v="1743"/>
    <d v="2016-08-27T03:59:00"/>
  </r>
  <r>
    <x v="0"/>
    <s v="GB"/>
    <s v="GBP"/>
    <n v="1425821477"/>
    <n v="1421937077"/>
    <b v="0"/>
    <n v="70"/>
    <b v="1"/>
    <s v="photography/photobooks"/>
    <n v="1.1845454545454546"/>
    <n v="93.070999999999998"/>
    <x v="8"/>
    <s v="photobooks"/>
    <x v="1744"/>
    <d v="2015-03-08T13:31:17"/>
  </r>
  <r>
    <x v="0"/>
    <s v="US"/>
    <s v="USD"/>
    <n v="1482372000"/>
    <n v="1479276838"/>
    <b v="0"/>
    <n v="89"/>
    <b v="1"/>
    <s v="photography/photobooks"/>
    <n v="1.1401428571428571"/>
    <n v="89.674000000000007"/>
    <x v="8"/>
    <s v="photobooks"/>
    <x v="1745"/>
    <d v="2016-12-22T02:00:00"/>
  </r>
  <r>
    <x v="0"/>
    <s v="US"/>
    <s v="USD"/>
    <n v="1479952800"/>
    <n v="1477368867"/>
    <b v="0"/>
    <n v="107"/>
    <b v="1"/>
    <s v="photography/photobooks"/>
    <n v="1.4810000000000001"/>
    <n v="207.61699999999999"/>
    <x v="8"/>
    <s v="photobooks"/>
    <x v="1746"/>
    <d v="2016-11-24T02:00:00"/>
  </r>
  <r>
    <x v="0"/>
    <s v="GB"/>
    <s v="GBP"/>
    <n v="1447426800"/>
    <n v="1444904830"/>
    <b v="0"/>
    <n v="159"/>
    <b v="1"/>
    <s v="photography/photobooks"/>
    <n v="1.0495555555555556"/>
    <n v="59.408999999999999"/>
    <x v="8"/>
    <s v="photobooks"/>
    <x v="1747"/>
    <d v="2015-11-13T15:00:00"/>
  </r>
  <r>
    <x v="0"/>
    <s v="CA"/>
    <s v="CAD"/>
    <n v="1441234143"/>
    <n v="1438642143"/>
    <b v="0"/>
    <n v="181"/>
    <b v="1"/>
    <s v="photography/photobooks"/>
    <n v="1.29948"/>
    <n v="358.97199999999998"/>
    <x v="8"/>
    <s v="photobooks"/>
    <x v="1748"/>
    <d v="2015-09-02T22:49:03"/>
  </r>
  <r>
    <x v="0"/>
    <s v="LU"/>
    <s v="EUR"/>
    <n v="1488394800"/>
    <n v="1485213921"/>
    <b v="0"/>
    <n v="131"/>
    <b v="1"/>
    <s v="photography/photobooks"/>
    <n v="1.2348756218905472"/>
    <n v="94.736999999999995"/>
    <x v="8"/>
    <s v="photobooks"/>
    <x v="1749"/>
    <d v="2017-03-01T19:00:00"/>
  </r>
  <r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x v="0"/>
    <s v="US"/>
    <s v="USD"/>
    <n v="1426787123"/>
    <n v="1424198723"/>
    <b v="0"/>
    <n v="61"/>
    <b v="1"/>
    <s v="photography/photobooks"/>
    <n v="1.0289999999999999"/>
    <n v="168.68899999999999"/>
    <x v="8"/>
    <s v="photobooks"/>
    <x v="1751"/>
    <d v="2015-03-19T17:45:23"/>
  </r>
  <r>
    <x v="0"/>
    <s v="GB"/>
    <s v="GBP"/>
    <n v="1476425082"/>
    <n v="1473833082"/>
    <b v="0"/>
    <n v="90"/>
    <b v="1"/>
    <s v="photography/photobooks"/>
    <n v="2.6016666666666666"/>
    <n v="34.689"/>
    <x v="8"/>
    <s v="photobooks"/>
    <x v="1752"/>
    <d v="2016-10-14T06:04:42"/>
  </r>
  <r>
    <x v="0"/>
    <s v="DK"/>
    <s v="DKK"/>
    <n v="1458579568"/>
    <n v="1455991168"/>
    <b v="0"/>
    <n v="35"/>
    <b v="1"/>
    <s v="photography/photobooks"/>
    <n v="1.08"/>
    <n v="462.85700000000003"/>
    <x v="8"/>
    <s v="photobooks"/>
    <x v="1753"/>
    <d v="2016-03-21T16:59:28"/>
  </r>
  <r>
    <x v="0"/>
    <s v="CA"/>
    <s v="CAD"/>
    <n v="1428091353"/>
    <n v="1425502953"/>
    <b v="0"/>
    <n v="90"/>
    <b v="1"/>
    <s v="photography/photobooks"/>
    <n v="1.1052941176470588"/>
    <n v="104.389"/>
    <x v="8"/>
    <s v="photobooks"/>
    <x v="1754"/>
    <d v="2015-04-03T20:02:33"/>
  </r>
  <r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x v="0"/>
    <s v="US"/>
    <s v="USD"/>
    <n v="1485631740"/>
    <n v="1483041083"/>
    <b v="0"/>
    <n v="14"/>
    <b v="1"/>
    <s v="photography/photobooks"/>
    <n v="1.1599999999999999"/>
    <n v="414.286"/>
    <x v="8"/>
    <s v="photobooks"/>
    <x v="1757"/>
    <d v="2017-01-28T19:29:00"/>
  </r>
  <r>
    <x v="0"/>
    <s v="US"/>
    <s v="USD"/>
    <n v="1468536992"/>
    <n v="1463352992"/>
    <b v="0"/>
    <n v="27"/>
    <b v="1"/>
    <s v="photography/photobooks"/>
    <n v="1.147"/>
    <n v="42.481000000000002"/>
    <x v="8"/>
    <s v="photobooks"/>
    <x v="1758"/>
    <d v="2016-07-14T22:56:32"/>
  </r>
  <r>
    <x v="0"/>
    <s v="US"/>
    <s v="USD"/>
    <n v="1427309629"/>
    <n v="1425585229"/>
    <b v="0"/>
    <n v="49"/>
    <b v="1"/>
    <s v="photography/photobooks"/>
    <n v="1.0660000000000001"/>
    <n v="108.776"/>
    <x v="8"/>
    <s v="photobooks"/>
    <x v="1759"/>
    <d v="2015-03-25T18:53:49"/>
  </r>
  <r>
    <x v="0"/>
    <s v="US"/>
    <s v="USD"/>
    <n v="1456416513"/>
    <n v="1454688513"/>
    <b v="0"/>
    <n v="102"/>
    <b v="1"/>
    <s v="photography/photobooks"/>
    <n v="1.6544000000000001"/>
    <n v="81.097999999999999"/>
    <x v="8"/>
    <s v="photobooks"/>
    <x v="1760"/>
    <d v="2016-02-25T16:08:33"/>
  </r>
  <r>
    <x v="0"/>
    <s v="GB"/>
    <s v="GBP"/>
    <n v="1442065060"/>
    <n v="1437745060"/>
    <b v="0"/>
    <n v="3"/>
    <b v="1"/>
    <s v="photography/photobooks"/>
    <n v="1.55"/>
    <n v="51.667000000000002"/>
    <x v="8"/>
    <s v="photobooks"/>
    <x v="1761"/>
    <d v="2015-09-12T13:37:40"/>
  </r>
  <r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x v="0"/>
    <s v="US"/>
    <s v="USD"/>
    <n v="1477255840"/>
    <n v="1474663840"/>
    <b v="0"/>
    <n v="118"/>
    <b v="1"/>
    <s v="photography/photobooks"/>
    <n v="1.0190833333333333"/>
    <n v="103.636"/>
    <x v="8"/>
    <s v="photobooks"/>
    <x v="1763"/>
    <d v="2016-10-23T20:50:40"/>
  </r>
  <r>
    <x v="2"/>
    <s v="GB"/>
    <s v="GBP"/>
    <n v="1407065979"/>
    <n v="1404560379"/>
    <b v="1"/>
    <n v="39"/>
    <b v="0"/>
    <s v="photography/photobooks"/>
    <n v="0.19600000000000001"/>
    <n v="55.281999999999996"/>
    <x v="8"/>
    <s v="photobooks"/>
    <x v="1764"/>
    <d v="2014-08-03T11:39:39"/>
  </r>
  <r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x v="2"/>
    <s v="US"/>
    <s v="USD"/>
    <n v="1407080884"/>
    <n v="1404488884"/>
    <b v="1"/>
    <n v="39"/>
    <b v="0"/>
    <s v="photography/photobooks"/>
    <n v="0.4572"/>
    <n v="58.615000000000002"/>
    <x v="8"/>
    <s v="photobooks"/>
    <x v="1767"/>
    <d v="2014-08-03T15:48:04"/>
  </r>
  <r>
    <x v="2"/>
    <s v="US"/>
    <s v="USD"/>
    <n v="1411824444"/>
    <n v="1406640444"/>
    <b v="1"/>
    <n v="15"/>
    <b v="0"/>
    <s v="photography/photobooks"/>
    <n v="3.7400000000000003E-2"/>
    <n v="12.467000000000001"/>
    <x v="8"/>
    <s v="photobooks"/>
    <x v="1768"/>
    <d v="2014-09-27T13:27:24"/>
  </r>
  <r>
    <x v="2"/>
    <s v="US"/>
    <s v="USD"/>
    <n v="1421177959"/>
    <n v="1418585959"/>
    <b v="1"/>
    <n v="22"/>
    <b v="0"/>
    <s v="photography/photobooks"/>
    <n v="2.7025E-2"/>
    <n v="49.136000000000003"/>
    <x v="8"/>
    <s v="photobooks"/>
    <x v="1769"/>
    <d v="2015-01-13T19:39:19"/>
  </r>
  <r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x v="2"/>
    <s v="GB"/>
    <s v="GBP"/>
    <n v="1404666836"/>
    <n v="1399482836"/>
    <b v="1"/>
    <n v="19"/>
    <b v="0"/>
    <s v="photography/photobooks"/>
    <n v="0.156"/>
    <n v="45.158000000000001"/>
    <x v="8"/>
    <s v="photobooks"/>
    <x v="1772"/>
    <d v="2014-07-06T17:13:56"/>
  </r>
  <r>
    <x v="2"/>
    <s v="US"/>
    <s v="USD"/>
    <n v="1421691298"/>
    <n v="1417803298"/>
    <b v="1"/>
    <n v="19"/>
    <b v="0"/>
    <s v="photography/photobooks"/>
    <n v="6.2566666666666673E-2"/>
    <n v="98.789000000000001"/>
    <x v="8"/>
    <s v="photobooks"/>
    <x v="1773"/>
    <d v="2015-01-19T18:14:58"/>
  </r>
  <r>
    <x v="2"/>
    <s v="US"/>
    <s v="USD"/>
    <n v="1417273140"/>
    <n v="1413609292"/>
    <b v="1"/>
    <n v="13"/>
    <b v="0"/>
    <s v="photography/photobooks"/>
    <n v="0.4592"/>
    <n v="88.308000000000007"/>
    <x v="8"/>
    <s v="photobooks"/>
    <x v="1774"/>
    <d v="2014-11-29T14:59:00"/>
  </r>
  <r>
    <x v="2"/>
    <s v="US"/>
    <s v="USD"/>
    <n v="1414193160"/>
    <n v="1410305160"/>
    <b v="1"/>
    <n v="124"/>
    <b v="0"/>
    <s v="photography/photobooks"/>
    <n v="0.65101538461538466"/>
    <n v="170.62899999999999"/>
    <x v="8"/>
    <s v="photobooks"/>
    <x v="1775"/>
    <d v="2014-10-24T23:26:00"/>
  </r>
  <r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x v="2"/>
    <s v="US"/>
    <s v="USD"/>
    <n v="1427485395"/>
    <n v="1423600995"/>
    <b v="1"/>
    <n v="15"/>
    <b v="0"/>
    <s v="photography/photobooks"/>
    <n v="1.9900000000000001E-2"/>
    <n v="66.332999999999998"/>
    <x v="8"/>
    <s v="photobooks"/>
    <x v="1778"/>
    <d v="2015-03-27T19:43:15"/>
  </r>
  <r>
    <x v="2"/>
    <s v="US"/>
    <s v="USD"/>
    <n v="1472834180"/>
    <n v="1470242180"/>
    <b v="1"/>
    <n v="38"/>
    <b v="0"/>
    <s v="photography/photobooks"/>
    <n v="0.36236363636363639"/>
    <n v="104.895"/>
    <x v="8"/>
    <s v="photobooks"/>
    <x v="1779"/>
    <d v="2016-09-02T16:36:20"/>
  </r>
  <r>
    <x v="2"/>
    <s v="US"/>
    <s v="USD"/>
    <n v="1467469510"/>
    <n v="1462285510"/>
    <b v="1"/>
    <n v="152"/>
    <b v="0"/>
    <s v="photography/photobooks"/>
    <n v="0.39743333333333336"/>
    <n v="78.441000000000003"/>
    <x v="8"/>
    <s v="photobooks"/>
    <x v="1780"/>
    <d v="2016-07-02T14:25:10"/>
  </r>
  <r>
    <x v="2"/>
    <s v="US"/>
    <s v="USD"/>
    <n v="1473950945"/>
    <n v="1471272545"/>
    <b v="1"/>
    <n v="24"/>
    <b v="0"/>
    <s v="photography/photobooks"/>
    <n v="0.25763636363636366"/>
    <n v="59.042000000000002"/>
    <x v="8"/>
    <s v="photobooks"/>
    <x v="1781"/>
    <d v="2016-09-15T14:49:05"/>
  </r>
  <r>
    <x v="2"/>
    <s v="US"/>
    <s v="USD"/>
    <n v="1456062489"/>
    <n v="1453211289"/>
    <b v="1"/>
    <n v="76"/>
    <b v="0"/>
    <s v="photography/photobooks"/>
    <n v="0.15491428571428573"/>
    <n v="71.341999999999999"/>
    <x v="8"/>
    <s v="photobooks"/>
    <x v="1782"/>
    <d v="2016-02-21T13:48:09"/>
  </r>
  <r>
    <x v="2"/>
    <s v="US"/>
    <s v="USD"/>
    <n v="1432248478"/>
    <n v="1429656478"/>
    <b v="1"/>
    <n v="185"/>
    <b v="0"/>
    <s v="photography/photobooks"/>
    <n v="0.236925"/>
    <n v="51.226999999999997"/>
    <x v="8"/>
    <s v="photobooks"/>
    <x v="1783"/>
    <d v="2015-05-21T22:47:58"/>
  </r>
  <r>
    <x v="2"/>
    <s v="US"/>
    <s v="USD"/>
    <n v="1422674700"/>
    <n v="1419954240"/>
    <b v="1"/>
    <n v="33"/>
    <b v="0"/>
    <s v="photography/photobooks"/>
    <n v="0.39760000000000001"/>
    <n v="60.241999999999997"/>
    <x v="8"/>
    <s v="photobooks"/>
    <x v="1784"/>
    <d v="2015-01-31T03:25:00"/>
  </r>
  <r>
    <x v="2"/>
    <s v="US"/>
    <s v="USD"/>
    <n v="1413417600"/>
    <n v="1410750855"/>
    <b v="1"/>
    <n v="108"/>
    <b v="0"/>
    <s v="photography/photobooks"/>
    <n v="0.20220833333333332"/>
    <n v="44.935000000000002"/>
    <x v="8"/>
    <s v="photobooks"/>
    <x v="1785"/>
    <d v="2014-10-16T00:00:00"/>
  </r>
  <r>
    <x v="2"/>
    <s v="NL"/>
    <s v="EUR"/>
    <n v="1418649177"/>
    <n v="1416057177"/>
    <b v="1"/>
    <n v="29"/>
    <b v="0"/>
    <s v="photography/photobooks"/>
    <n v="0.47631578947368419"/>
    <n v="31.207000000000001"/>
    <x v="8"/>
    <s v="photobooks"/>
    <x v="1786"/>
    <d v="2014-12-15T13:12:57"/>
  </r>
  <r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2"/>
    <s v="US"/>
    <s v="USD"/>
    <n v="1423152678"/>
    <n v="1420560678"/>
    <b v="1"/>
    <n v="15"/>
    <b v="0"/>
    <s v="photography/photobooks"/>
    <n v="4.9575757575757579E-2"/>
    <n v="109.06699999999999"/>
    <x v="8"/>
    <s v="photobooks"/>
    <x v="1790"/>
    <d v="2015-02-05T16:11:18"/>
  </r>
  <r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x v="2"/>
    <s v="US"/>
    <s v="USD"/>
    <n v="1439189940"/>
    <n v="1435970682"/>
    <b v="1"/>
    <n v="139"/>
    <b v="0"/>
    <s v="photography/photobooks"/>
    <n v="0.61124000000000001"/>
    <n v="109.935"/>
    <x v="8"/>
    <s v="photobooks"/>
    <x v="1792"/>
    <d v="2015-08-10T06:59:00"/>
  </r>
  <r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2"/>
    <s v="US"/>
    <s v="USD"/>
    <n v="1423660422"/>
    <n v="1420636422"/>
    <b v="1"/>
    <n v="18"/>
    <b v="0"/>
    <s v="photography/photobooks"/>
    <n v="0.11077777777777778"/>
    <n v="55.389000000000003"/>
    <x v="8"/>
    <s v="photobooks"/>
    <x v="1794"/>
    <d v="2015-02-11T13:13:42"/>
  </r>
  <r>
    <x v="2"/>
    <s v="DE"/>
    <s v="EUR"/>
    <n v="1476460800"/>
    <n v="1473922541"/>
    <b v="1"/>
    <n v="81"/>
    <b v="0"/>
    <s v="photography/photobooks"/>
    <n v="0.38735714285714284"/>
    <n v="133.90100000000001"/>
    <x v="8"/>
    <s v="photobooks"/>
    <x v="1795"/>
    <d v="2016-10-14T16:00:00"/>
  </r>
  <r>
    <x v="2"/>
    <s v="GB"/>
    <s v="GBP"/>
    <n v="1469356366"/>
    <n v="1464172366"/>
    <b v="1"/>
    <n v="86"/>
    <b v="0"/>
    <s v="photography/photobooks"/>
    <n v="0.22052631578947368"/>
    <n v="48.720999999999997"/>
    <x v="8"/>
    <s v="photobooks"/>
    <x v="1796"/>
    <d v="2016-07-24T10:32:46"/>
  </r>
  <r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x v="2"/>
    <s v="US"/>
    <s v="USD"/>
    <n v="1454572233"/>
    <n v="1449388233"/>
    <b v="1"/>
    <n v="37"/>
    <b v="0"/>
    <s v="photography/photobooks"/>
    <n v="0.136375"/>
    <n v="58.972999999999999"/>
    <x v="8"/>
    <s v="photobooks"/>
    <x v="1798"/>
    <d v="2016-02-04T07:50:33"/>
  </r>
  <r>
    <x v="2"/>
    <s v="GB"/>
    <s v="GBP"/>
    <n v="1415740408"/>
    <n v="1414008808"/>
    <b v="1"/>
    <n v="6"/>
    <b v="0"/>
    <s v="photography/photobooks"/>
    <n v="1.7457500000000001E-2"/>
    <n v="11.638"/>
    <x v="8"/>
    <s v="photobooks"/>
    <x v="1799"/>
    <d v="2014-11-11T21:13:28"/>
  </r>
  <r>
    <x v="2"/>
    <s v="GB"/>
    <s v="GBP"/>
    <n v="1476109970"/>
    <n v="1473517970"/>
    <b v="1"/>
    <n v="113"/>
    <b v="0"/>
    <s v="photography/photobooks"/>
    <n v="0.20449632511889321"/>
    <n v="83.716999999999999"/>
    <x v="8"/>
    <s v="photobooks"/>
    <x v="1800"/>
    <d v="2016-10-10T14:32:50"/>
  </r>
  <r>
    <x v="2"/>
    <s v="GB"/>
    <s v="GBP"/>
    <n v="1450181400"/>
    <n v="1447429868"/>
    <b v="1"/>
    <n v="37"/>
    <b v="0"/>
    <s v="photography/photobooks"/>
    <n v="0.13852941176470587"/>
    <n v="63.649000000000001"/>
    <x v="8"/>
    <s v="photobooks"/>
    <x v="1801"/>
    <d v="2015-12-15T12:10:00"/>
  </r>
  <r>
    <x v="2"/>
    <s v="DE"/>
    <s v="EUR"/>
    <n v="1435442340"/>
    <n v="1433416830"/>
    <b v="1"/>
    <n v="18"/>
    <b v="0"/>
    <s v="photography/photobooks"/>
    <n v="0.48485714285714288"/>
    <n v="94.278000000000006"/>
    <x v="8"/>
    <s v="photobooks"/>
    <x v="1802"/>
    <d v="2015-06-27T21:59:00"/>
  </r>
  <r>
    <x v="2"/>
    <s v="US"/>
    <s v="USD"/>
    <n v="1423878182"/>
    <n v="1421199782"/>
    <b v="1"/>
    <n v="75"/>
    <b v="0"/>
    <s v="photography/photobooks"/>
    <n v="0.308"/>
    <n v="71.867000000000004"/>
    <x v="8"/>
    <s v="photobooks"/>
    <x v="1803"/>
    <d v="2015-02-14T01:43:02"/>
  </r>
  <r>
    <x v="2"/>
    <s v="US"/>
    <s v="USD"/>
    <n v="1447521404"/>
    <n v="1444061804"/>
    <b v="1"/>
    <n v="52"/>
    <b v="0"/>
    <s v="photography/photobooks"/>
    <n v="0.35174193548387095"/>
    <n v="104.846"/>
    <x v="8"/>
    <s v="photobooks"/>
    <x v="1804"/>
    <d v="2015-11-14T17:16:44"/>
  </r>
  <r>
    <x v="2"/>
    <s v="DE"/>
    <s v="EUR"/>
    <n v="1443808800"/>
    <n v="1441048658"/>
    <b v="1"/>
    <n v="122"/>
    <b v="0"/>
    <s v="photography/photobooks"/>
    <n v="0.36404444444444445"/>
    <n v="67.138999999999996"/>
    <x v="8"/>
    <s v="photobooks"/>
    <x v="1805"/>
    <d v="2015-10-02T18:00:00"/>
  </r>
  <r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x v="2"/>
    <s v="US"/>
    <s v="USD"/>
    <n v="1486830030"/>
    <n v="1483806030"/>
    <b v="1"/>
    <n v="96"/>
    <b v="0"/>
    <s v="photography/photobooks"/>
    <n v="0.41407142857142859"/>
    <n v="120.771"/>
    <x v="8"/>
    <s v="photobooks"/>
    <x v="1808"/>
    <d v="2017-02-11T16:20:30"/>
  </r>
  <r>
    <x v="2"/>
    <s v="CA"/>
    <s v="CAD"/>
    <n v="1425246439"/>
    <n v="1422222439"/>
    <b v="1"/>
    <n v="9"/>
    <b v="0"/>
    <s v="photography/photobooks"/>
    <n v="0.10857142857142857"/>
    <n v="42.222000000000001"/>
    <x v="8"/>
    <s v="photobooks"/>
    <x v="1809"/>
    <d v="2015-03-01T21:47:19"/>
  </r>
  <r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x v="2"/>
    <s v="US"/>
    <s v="USD"/>
    <n v="1414123200"/>
    <n v="1408962270"/>
    <b v="0"/>
    <n v="26"/>
    <b v="0"/>
    <s v="photography/photobooks"/>
    <n v="7.407407407407407E-4"/>
    <n v="1.538"/>
    <x v="8"/>
    <s v="photobooks"/>
    <x v="1811"/>
    <d v="2014-10-24T04:00:00"/>
  </r>
  <r>
    <x v="2"/>
    <s v="GB"/>
    <s v="GBP"/>
    <n v="1467531536"/>
    <n v="1464939536"/>
    <b v="0"/>
    <n v="23"/>
    <b v="0"/>
    <s v="photography/photobooks"/>
    <n v="0.13307692307692306"/>
    <n v="37.609000000000002"/>
    <x v="8"/>
    <s v="photobooks"/>
    <x v="1812"/>
    <d v="2016-07-03T07:38:56"/>
  </r>
  <r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x v="2"/>
    <s v="GB"/>
    <s v="GBP"/>
    <n v="1425108736"/>
    <n v="1422516736"/>
    <b v="0"/>
    <n v="140"/>
    <b v="0"/>
    <s v="photography/photobooks"/>
    <n v="0.49183333333333334"/>
    <n v="42.156999999999996"/>
    <x v="8"/>
    <s v="photobooks"/>
    <x v="1814"/>
    <d v="2015-02-28T07:32:16"/>
  </r>
  <r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x v="2"/>
    <s v="CH"/>
    <s v="CHF"/>
    <n v="1469473200"/>
    <n v="1467061303"/>
    <b v="0"/>
    <n v="6"/>
    <b v="0"/>
    <s v="photography/photobooks"/>
    <n v="2.036E-2"/>
    <n v="84.832999999999998"/>
    <x v="8"/>
    <s v="photobooks"/>
    <x v="1816"/>
    <d v="2016-07-25T19:00:00"/>
  </r>
  <r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x v="0"/>
    <s v="US"/>
    <s v="USD"/>
    <n v="1330760367"/>
    <n v="1326872367"/>
    <b v="0"/>
    <n v="57"/>
    <b v="1"/>
    <s v="music/rock"/>
    <n v="1.3489"/>
    <n v="59.161999999999999"/>
    <x v="4"/>
    <s v="rock"/>
    <x v="1821"/>
    <d v="2012-03-03T07:39:27"/>
  </r>
  <r>
    <x v="0"/>
    <s v="CA"/>
    <s v="CAD"/>
    <n v="1391194860"/>
    <n v="1388084862"/>
    <b v="0"/>
    <n v="11"/>
    <b v="1"/>
    <s v="music/rock"/>
    <n v="1"/>
    <n v="27.273"/>
    <x v="4"/>
    <s v="rock"/>
    <x v="1822"/>
    <d v="2014-01-31T19:01:00"/>
  </r>
  <r>
    <x v="0"/>
    <s v="US"/>
    <s v="USD"/>
    <n v="1351095976"/>
    <n v="1348503976"/>
    <b v="0"/>
    <n v="33"/>
    <b v="1"/>
    <s v="music/rock"/>
    <n v="1.1585714285714286"/>
    <n v="24.576000000000001"/>
    <x v="4"/>
    <s v="rock"/>
    <x v="1823"/>
    <d v="2012-10-24T16:26:16"/>
  </r>
  <r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x v="0"/>
    <s v="US"/>
    <s v="USD"/>
    <n v="1392675017"/>
    <n v="1390083017"/>
    <b v="0"/>
    <n v="38"/>
    <b v="1"/>
    <s v="music/rock"/>
    <n v="1.01"/>
    <n v="53.158000000000001"/>
    <x v="4"/>
    <s v="rock"/>
    <x v="1826"/>
    <d v="2014-02-17T22:10:17"/>
  </r>
  <r>
    <x v="0"/>
    <s v="US"/>
    <s v="USD"/>
    <n v="1299138561"/>
    <n v="1294818561"/>
    <b v="0"/>
    <n v="96"/>
    <b v="1"/>
    <s v="music/rock"/>
    <n v="1.0066250000000001"/>
    <n v="83.885000000000005"/>
    <x v="4"/>
    <s v="rock"/>
    <x v="1827"/>
    <d v="2011-03-03T07:49:21"/>
  </r>
  <r>
    <x v="0"/>
    <s v="US"/>
    <s v="USD"/>
    <n v="1399672800"/>
    <n v="1396906530"/>
    <b v="0"/>
    <n v="48"/>
    <b v="1"/>
    <s v="music/rock"/>
    <n v="1.0016"/>
    <n v="417.33300000000003"/>
    <x v="4"/>
    <s v="rock"/>
    <x v="1828"/>
    <d v="2014-05-09T22:00:00"/>
  </r>
  <r>
    <x v="0"/>
    <s v="US"/>
    <s v="USD"/>
    <n v="1295647200"/>
    <n v="1291428371"/>
    <b v="0"/>
    <n v="33"/>
    <b v="1"/>
    <s v="music/rock"/>
    <n v="1.6668333333333334"/>
    <n v="75.765000000000001"/>
    <x v="4"/>
    <s v="rock"/>
    <x v="1829"/>
    <d v="2011-01-21T22:00:00"/>
  </r>
  <r>
    <x v="0"/>
    <s v="US"/>
    <s v="USD"/>
    <n v="1393259107"/>
    <n v="1390667107"/>
    <b v="0"/>
    <n v="226"/>
    <b v="1"/>
    <s v="music/rock"/>
    <n v="1.0153333333333334"/>
    <n v="67.388999999999996"/>
    <x v="4"/>
    <s v="rock"/>
    <x v="1830"/>
    <d v="2014-02-24T16:25:07"/>
  </r>
  <r>
    <x v="0"/>
    <s v="US"/>
    <s v="USD"/>
    <n v="1336866863"/>
    <n v="1335570863"/>
    <b v="0"/>
    <n v="14"/>
    <b v="1"/>
    <s v="music/rock"/>
    <n v="1.03"/>
    <n v="73.570999999999998"/>
    <x v="4"/>
    <s v="rock"/>
    <x v="1831"/>
    <d v="2012-05-12T23:54:23"/>
  </r>
  <r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0"/>
    <s v="US"/>
    <s v="USD"/>
    <n v="1422140895"/>
    <n v="1418684895"/>
    <b v="0"/>
    <n v="90"/>
    <b v="1"/>
    <s v="music/rock"/>
    <n v="1.1805000000000001"/>
    <n v="131.167"/>
    <x v="4"/>
    <s v="rock"/>
    <x v="1834"/>
    <d v="2015-01-24T23:08:15"/>
  </r>
  <r>
    <x v="0"/>
    <s v="GB"/>
    <s v="GBP"/>
    <n v="1459439471"/>
    <n v="1456851071"/>
    <b v="0"/>
    <n v="11"/>
    <b v="1"/>
    <s v="music/rock"/>
    <n v="1.04"/>
    <n v="47.273000000000003"/>
    <x v="4"/>
    <s v="rock"/>
    <x v="1835"/>
    <d v="2016-03-31T15:51:11"/>
  </r>
  <r>
    <x v="0"/>
    <s v="US"/>
    <s v="USD"/>
    <n v="1361129129"/>
    <n v="1359660329"/>
    <b v="0"/>
    <n v="55"/>
    <b v="1"/>
    <s v="music/rock"/>
    <n v="2.0034000000000001"/>
    <n v="182.12700000000001"/>
    <x v="4"/>
    <s v="rock"/>
    <x v="1836"/>
    <d v="2013-02-17T19:25:29"/>
  </r>
  <r>
    <x v="0"/>
    <s v="US"/>
    <s v="USD"/>
    <n v="1332029335"/>
    <n v="1326848935"/>
    <b v="0"/>
    <n v="30"/>
    <b v="1"/>
    <s v="music/rock"/>
    <n v="3.0683333333333334"/>
    <n v="61.366999999999997"/>
    <x v="4"/>
    <s v="rock"/>
    <x v="1837"/>
    <d v="2012-03-18T00:08:55"/>
  </r>
  <r>
    <x v="0"/>
    <s v="US"/>
    <s v="USD"/>
    <n v="1317438000"/>
    <n v="1314989557"/>
    <b v="0"/>
    <n v="28"/>
    <b v="1"/>
    <s v="music/rock"/>
    <n v="1.00149"/>
    <n v="35.768000000000001"/>
    <x v="4"/>
    <s v="rock"/>
    <x v="1838"/>
    <d v="2011-10-01T03:00:00"/>
  </r>
  <r>
    <x v="0"/>
    <s v="US"/>
    <s v="USD"/>
    <n v="1475342382"/>
    <n v="1472750382"/>
    <b v="0"/>
    <n v="45"/>
    <b v="1"/>
    <s v="music/rock"/>
    <n v="2.0529999999999999"/>
    <n v="45.622"/>
    <x v="4"/>
    <s v="rock"/>
    <x v="1839"/>
    <d v="2016-10-01T17:19:42"/>
  </r>
  <r>
    <x v="0"/>
    <s v="US"/>
    <s v="USD"/>
    <n v="1367902740"/>
    <n v="1366251510"/>
    <b v="0"/>
    <n v="13"/>
    <b v="1"/>
    <s v="music/rock"/>
    <n v="1.0888888888888888"/>
    <n v="75.385000000000005"/>
    <x v="4"/>
    <s v="rock"/>
    <x v="1840"/>
    <d v="2013-05-07T04:59:00"/>
  </r>
  <r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x v="0"/>
    <s v="US"/>
    <s v="USD"/>
    <n v="1425275940"/>
    <n v="1422371381"/>
    <b v="0"/>
    <n v="21"/>
    <b v="1"/>
    <s v="music/rock"/>
    <n v="1.2524999999999999"/>
    <n v="119.286"/>
    <x v="4"/>
    <s v="rock"/>
    <x v="1842"/>
    <d v="2015-03-02T05:59:00"/>
  </r>
  <r>
    <x v="0"/>
    <s v="US"/>
    <s v="USD"/>
    <n v="1298245954"/>
    <n v="1295653954"/>
    <b v="0"/>
    <n v="134"/>
    <b v="1"/>
    <s v="music/rock"/>
    <n v="1.2400610000000001"/>
    <n v="92.542000000000002"/>
    <x v="4"/>
    <s v="rock"/>
    <x v="1843"/>
    <d v="2011-02-20T23:52:34"/>
  </r>
  <r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x v="0"/>
    <s v="US"/>
    <s v="USD"/>
    <n v="1466139300"/>
    <n v="1464854398"/>
    <b v="0"/>
    <n v="19"/>
    <b v="1"/>
    <s v="music/rock"/>
    <n v="1"/>
    <n v="52.631999999999998"/>
    <x v="4"/>
    <s v="rock"/>
    <x v="1845"/>
    <d v="2016-06-17T04:55:00"/>
  </r>
  <r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x v="0"/>
    <s v="US"/>
    <s v="USD"/>
    <n v="1429594832"/>
    <n v="1427780432"/>
    <b v="0"/>
    <n v="38"/>
    <b v="1"/>
    <s v="music/rock"/>
    <n v="1.2088000000000001"/>
    <n v="79.525999999999996"/>
    <x v="4"/>
    <s v="rock"/>
    <x v="1847"/>
    <d v="2015-04-21T05:40:32"/>
  </r>
  <r>
    <x v="0"/>
    <s v="US"/>
    <s v="USD"/>
    <n v="1312095540"/>
    <n v="1306608888"/>
    <b v="0"/>
    <n v="24"/>
    <b v="1"/>
    <s v="music/rock"/>
    <n v="1.0736666666666668"/>
    <n v="134.208"/>
    <x v="4"/>
    <s v="rock"/>
    <x v="1848"/>
    <d v="2011-07-31T06:59:00"/>
  </r>
  <r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x v="0"/>
    <s v="US"/>
    <s v="USD"/>
    <n v="1405033300"/>
    <n v="1402441300"/>
    <b v="0"/>
    <n v="179"/>
    <b v="1"/>
    <s v="music/rock"/>
    <n v="1.0152222222222222"/>
    <n v="51.045000000000002"/>
    <x v="4"/>
    <s v="rock"/>
    <x v="1850"/>
    <d v="2014-07-10T23:01:40"/>
  </r>
  <r>
    <x v="0"/>
    <s v="US"/>
    <s v="USD"/>
    <n v="1406509200"/>
    <n v="1404769538"/>
    <b v="0"/>
    <n v="26"/>
    <b v="1"/>
    <s v="music/rock"/>
    <n v="1.0007692307692309"/>
    <n v="50.037999999999997"/>
    <x v="4"/>
    <s v="rock"/>
    <x v="1851"/>
    <d v="2014-07-28T01:00:00"/>
  </r>
  <r>
    <x v="0"/>
    <s v="US"/>
    <s v="USD"/>
    <n v="1429920000"/>
    <n v="1426703452"/>
    <b v="0"/>
    <n v="131"/>
    <b v="1"/>
    <s v="music/rock"/>
    <n v="1.1696666666666666"/>
    <n v="133.93100000000001"/>
    <x v="4"/>
    <s v="rock"/>
    <x v="1852"/>
    <d v="2015-04-25T00:00:00"/>
  </r>
  <r>
    <x v="0"/>
    <s v="US"/>
    <s v="USD"/>
    <n v="1352860017"/>
    <n v="1348536417"/>
    <b v="0"/>
    <n v="14"/>
    <b v="1"/>
    <s v="music/rock"/>
    <n v="1.01875"/>
    <n v="58.213999999999999"/>
    <x v="4"/>
    <s v="rock"/>
    <x v="1853"/>
    <d v="2012-11-14T02:26:57"/>
  </r>
  <r>
    <x v="0"/>
    <s v="US"/>
    <s v="USD"/>
    <n v="1369355437"/>
    <n v="1366763437"/>
    <b v="0"/>
    <n v="174"/>
    <b v="1"/>
    <s v="music/rock"/>
    <n v="1.0212366666666666"/>
    <n v="88.037999999999997"/>
    <x v="4"/>
    <s v="rock"/>
    <x v="1854"/>
    <d v="2013-05-24T00:30:37"/>
  </r>
  <r>
    <x v="0"/>
    <s v="CA"/>
    <s v="CAD"/>
    <n v="1389012940"/>
    <n v="1385124940"/>
    <b v="0"/>
    <n v="191"/>
    <b v="1"/>
    <s v="music/rock"/>
    <n v="1.5405897142857143"/>
    <n v="70.576999999999998"/>
    <x v="4"/>
    <s v="rock"/>
    <x v="1855"/>
    <d v="2014-01-06T12:55:40"/>
  </r>
  <r>
    <x v="0"/>
    <s v="US"/>
    <s v="USD"/>
    <n v="1405715472"/>
    <n v="1403901072"/>
    <b v="0"/>
    <n v="38"/>
    <b v="1"/>
    <s v="music/rock"/>
    <n v="1.0125"/>
    <n v="53.289000000000001"/>
    <x v="4"/>
    <s v="rock"/>
    <x v="1856"/>
    <d v="2014-07-18T20:31:12"/>
  </r>
  <r>
    <x v="0"/>
    <s v="US"/>
    <s v="USD"/>
    <n v="1410546413"/>
    <n v="1407954413"/>
    <b v="0"/>
    <n v="22"/>
    <b v="1"/>
    <s v="music/rock"/>
    <n v="1"/>
    <n v="136.364"/>
    <x v="4"/>
    <s v="rock"/>
    <x v="1857"/>
    <d v="2014-09-12T18:26:53"/>
  </r>
  <r>
    <x v="0"/>
    <s v="US"/>
    <s v="USD"/>
    <n v="1324014521"/>
    <n v="1318826921"/>
    <b v="0"/>
    <n v="149"/>
    <b v="1"/>
    <s v="music/rock"/>
    <n v="1.0874800874800874"/>
    <n v="40.546999999999997"/>
    <x v="4"/>
    <s v="rock"/>
    <x v="1858"/>
    <d v="2011-12-16T05:48:41"/>
  </r>
  <r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x v="0"/>
    <s v="US"/>
    <s v="USD"/>
    <n v="1391706084"/>
    <n v="1389891684"/>
    <b v="0"/>
    <n v="19"/>
    <b v="1"/>
    <s v="music/rock"/>
    <n v="1.3346666666666667"/>
    <n v="52.683999999999997"/>
    <x v="4"/>
    <s v="rock"/>
    <x v="1860"/>
    <d v="2014-02-06T17:01:24"/>
  </r>
  <r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x v="2"/>
    <s v="US"/>
    <s v="USD"/>
    <n v="1488958200"/>
    <n v="1484912974"/>
    <b v="0"/>
    <n v="16"/>
    <b v="0"/>
    <s v="games/mobile games"/>
    <n v="8.0833333333333326E-2"/>
    <n v="90.938000000000002"/>
    <x v="6"/>
    <s v="mobile games"/>
    <x v="1862"/>
    <d v="2017-03-08T07:30:00"/>
  </r>
  <r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2"/>
    <s v="US"/>
    <s v="USD"/>
    <n v="1399223500"/>
    <n v="1396631500"/>
    <b v="0"/>
    <n v="48"/>
    <b v="0"/>
    <s v="games/mobile games"/>
    <n v="0.42892307692307691"/>
    <n v="58.082999999999998"/>
    <x v="6"/>
    <s v="mobile games"/>
    <x v="1864"/>
    <d v="2014-05-04T17:11:40"/>
  </r>
  <r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2"/>
    <s v="US"/>
    <s v="USD"/>
    <n v="1450166340"/>
    <n v="1448044925"/>
    <b v="0"/>
    <n v="17"/>
    <b v="0"/>
    <s v="games/mobile games"/>
    <n v="4.8680000000000001E-2"/>
    <n v="71.587999999999994"/>
    <x v="6"/>
    <s v="mobile games"/>
    <x v="1868"/>
    <d v="2015-12-15T07:59:00"/>
  </r>
  <r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x v="2"/>
    <s v="US"/>
    <s v="USD"/>
    <n v="1454213820"/>
    <n v="1451723535"/>
    <b v="0"/>
    <n v="11"/>
    <b v="0"/>
    <s v="games/mobile games"/>
    <n v="0.10314285714285715"/>
    <n v="32.817999999999998"/>
    <x v="6"/>
    <s v="mobile games"/>
    <x v="1870"/>
    <d v="2016-01-31T04:17:00"/>
  </r>
  <r>
    <x v="2"/>
    <s v="US"/>
    <s v="USD"/>
    <n v="1416512901"/>
    <n v="1413053301"/>
    <b v="0"/>
    <n v="95"/>
    <b v="0"/>
    <s v="games/mobile games"/>
    <n v="0.7178461538461538"/>
    <n v="49.116"/>
    <x v="6"/>
    <s v="mobile games"/>
    <x v="1871"/>
    <d v="2014-11-20T19:48:21"/>
  </r>
  <r>
    <x v="2"/>
    <s v="US"/>
    <s v="USD"/>
    <n v="1435633602"/>
    <n v="1433041602"/>
    <b v="0"/>
    <n v="13"/>
    <b v="0"/>
    <s v="games/mobile games"/>
    <n v="1.06E-2"/>
    <n v="16.308"/>
    <x v="6"/>
    <s v="mobile games"/>
    <x v="1872"/>
    <d v="2015-06-30T03:06:42"/>
  </r>
  <r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2"/>
    <s v="GB"/>
    <s v="GBP"/>
    <n v="1459341380"/>
    <n v="1456839380"/>
    <b v="0"/>
    <n v="24"/>
    <b v="0"/>
    <s v="games/mobile games"/>
    <n v="0.20080000000000001"/>
    <n v="41.832999999999998"/>
    <x v="6"/>
    <s v="mobile games"/>
    <x v="1880"/>
    <d v="2016-03-30T12:36:20"/>
  </r>
  <r>
    <x v="0"/>
    <s v="US"/>
    <s v="USD"/>
    <n v="1425955189"/>
    <n v="1423366789"/>
    <b v="0"/>
    <n v="70"/>
    <b v="1"/>
    <s v="music/indie rock"/>
    <n v="1.726845"/>
    <n v="49.338000000000001"/>
    <x v="4"/>
    <s v="indie rock"/>
    <x v="1881"/>
    <d v="2015-03-10T02:39:49"/>
  </r>
  <r>
    <x v="0"/>
    <s v="US"/>
    <s v="USD"/>
    <n v="1341964080"/>
    <n v="1339109212"/>
    <b v="0"/>
    <n v="81"/>
    <b v="1"/>
    <s v="music/indie rock"/>
    <n v="1.008955223880597"/>
    <n v="41.728000000000002"/>
    <x v="4"/>
    <s v="indie rock"/>
    <x v="1882"/>
    <d v="2012-07-10T23:48:00"/>
  </r>
  <r>
    <x v="0"/>
    <s v="US"/>
    <s v="USD"/>
    <n v="1333921508"/>
    <n v="1331333108"/>
    <b v="0"/>
    <n v="32"/>
    <b v="1"/>
    <s v="music/indie rock"/>
    <n v="1.0480480480480481"/>
    <n v="32.719000000000001"/>
    <x v="4"/>
    <s v="indie rock"/>
    <x v="1883"/>
    <d v="2012-04-08T21:45:08"/>
  </r>
  <r>
    <x v="0"/>
    <s v="US"/>
    <s v="USD"/>
    <n v="1354017600"/>
    <n v="1350967535"/>
    <b v="0"/>
    <n v="26"/>
    <b v="1"/>
    <s v="music/indie rock"/>
    <n v="1.351"/>
    <n v="51.962000000000003"/>
    <x v="4"/>
    <s v="indie rock"/>
    <x v="1884"/>
    <d v="2012-11-27T12:00:00"/>
  </r>
  <r>
    <x v="0"/>
    <s v="US"/>
    <s v="USD"/>
    <n v="1344636000"/>
    <n v="1341800110"/>
    <b v="0"/>
    <n v="105"/>
    <b v="1"/>
    <s v="music/indie rock"/>
    <n v="1.1632786885245903"/>
    <n v="50.686"/>
    <x v="4"/>
    <s v="indie rock"/>
    <x v="1885"/>
    <d v="2012-08-10T22:00:00"/>
  </r>
  <r>
    <x v="0"/>
    <s v="US"/>
    <s v="USD"/>
    <n v="1415832338"/>
    <n v="1413236738"/>
    <b v="0"/>
    <n v="29"/>
    <b v="1"/>
    <s v="music/indie rock"/>
    <n v="1.0208333333333333"/>
    <n v="42.241"/>
    <x v="4"/>
    <s v="indie rock"/>
    <x v="1886"/>
    <d v="2014-11-12T22:45:38"/>
  </r>
  <r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x v="0"/>
    <s v="US"/>
    <s v="USD"/>
    <n v="1275368340"/>
    <n v="1272692732"/>
    <b v="0"/>
    <n v="89"/>
    <b v="1"/>
    <s v="music/indie rock"/>
    <n v="1.6608000000000001"/>
    <n v="46.652000000000001"/>
    <x v="4"/>
    <s v="indie rock"/>
    <x v="1888"/>
    <d v="2010-06-01T04:59:00"/>
  </r>
  <r>
    <x v="0"/>
    <s v="US"/>
    <s v="USD"/>
    <n v="1363024946"/>
    <n v="1359140546"/>
    <b v="0"/>
    <n v="44"/>
    <b v="1"/>
    <s v="music/indie rock"/>
    <n v="1.0660000000000001"/>
    <n v="48.454999999999998"/>
    <x v="4"/>
    <s v="indie rock"/>
    <x v="1889"/>
    <d v="2013-03-11T18:02:26"/>
  </r>
  <r>
    <x v="0"/>
    <s v="US"/>
    <s v="USD"/>
    <n v="1355597528"/>
    <n v="1353005528"/>
    <b v="0"/>
    <n v="246"/>
    <b v="1"/>
    <s v="music/indie rock"/>
    <n v="1.4458441666666668"/>
    <n v="70.528999999999996"/>
    <x v="4"/>
    <s v="indie rock"/>
    <x v="1890"/>
    <d v="2012-12-15T18:52:08"/>
  </r>
  <r>
    <x v="0"/>
    <s v="US"/>
    <s v="USD"/>
    <n v="1279778400"/>
    <n v="1275851354"/>
    <b v="0"/>
    <n v="120"/>
    <b v="1"/>
    <s v="music/indie rock"/>
    <n v="1.0555000000000001"/>
    <n v="87.957999999999998"/>
    <x v="4"/>
    <s v="indie rock"/>
    <x v="1891"/>
    <d v="2010-07-22T06:00:00"/>
  </r>
  <r>
    <x v="0"/>
    <s v="US"/>
    <s v="USD"/>
    <n v="1307459881"/>
    <n v="1304867881"/>
    <b v="0"/>
    <n v="26"/>
    <b v="1"/>
    <s v="music/indie rock"/>
    <n v="1.3660000000000001"/>
    <n v="26.268999999999998"/>
    <x v="4"/>
    <s v="indie rock"/>
    <x v="1892"/>
    <d v="2011-06-07T15:18:01"/>
  </r>
  <r>
    <x v="0"/>
    <s v="US"/>
    <s v="USD"/>
    <n v="1302926340"/>
    <n v="1301524585"/>
    <b v="0"/>
    <n v="45"/>
    <b v="1"/>
    <s v="music/indie rock"/>
    <n v="1.04"/>
    <n v="57.777999999999999"/>
    <x v="4"/>
    <s v="indie rock"/>
    <x v="1893"/>
    <d v="2011-04-16T03:59:00"/>
  </r>
  <r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0"/>
    <s v="US"/>
    <s v="USD"/>
    <n v="1393966800"/>
    <n v="1392040806"/>
    <b v="0"/>
    <n v="183"/>
    <b v="1"/>
    <s v="music/indie rock"/>
    <n v="1.0245669291338582"/>
    <n v="35.552"/>
    <x v="4"/>
    <s v="indie rock"/>
    <x v="1897"/>
    <d v="2014-03-04T21:00:00"/>
  </r>
  <r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x v="0"/>
    <s v="US"/>
    <s v="USD"/>
    <n v="1427319366"/>
    <n v="1424730966"/>
    <b v="0"/>
    <n v="42"/>
    <b v="1"/>
    <s v="music/indie rock"/>
    <n v="1.3333333333333333"/>
    <n v="28.571000000000002"/>
    <x v="4"/>
    <s v="indie rock"/>
    <x v="1899"/>
    <d v="2015-03-25T21:36:06"/>
  </r>
  <r>
    <x v="0"/>
    <s v="US"/>
    <s v="USD"/>
    <n v="1349517540"/>
    <n v="1347137731"/>
    <b v="0"/>
    <n v="54"/>
    <b v="1"/>
    <s v="music/indie rock"/>
    <n v="1.0936440000000001"/>
    <n v="50.631999999999998"/>
    <x v="4"/>
    <s v="indie rock"/>
    <x v="1900"/>
    <d v="2012-10-06T09:59:00"/>
  </r>
  <r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2"/>
    <s v="US"/>
    <s v="USD"/>
    <n v="1485541791"/>
    <n v="1480357791"/>
    <b v="0"/>
    <n v="41"/>
    <b v="0"/>
    <s v="technology/gadgets"/>
    <n v="0.46600000000000003"/>
    <n v="34.097999999999999"/>
    <x v="2"/>
    <s v="gadgets"/>
    <x v="1903"/>
    <d v="2017-01-27T18:29:51"/>
  </r>
  <r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x v="2"/>
    <s v="US"/>
    <s v="USD"/>
    <n v="1414059479"/>
    <n v="1411467479"/>
    <b v="0"/>
    <n v="38"/>
    <b v="0"/>
    <s v="technology/gadgets"/>
    <n v="0.14111428571428572"/>
    <n v="129.97399999999999"/>
    <x v="2"/>
    <s v="gadgets"/>
    <x v="1909"/>
    <d v="2014-10-23T10:17:59"/>
  </r>
  <r>
    <x v="2"/>
    <s v="NL"/>
    <s v="EUR"/>
    <n v="1446331500"/>
    <n v="1442531217"/>
    <b v="0"/>
    <n v="285"/>
    <b v="0"/>
    <s v="technology/gadgets"/>
    <n v="0.39395294117647056"/>
    <n v="117.495"/>
    <x v="2"/>
    <s v="gadgets"/>
    <x v="1910"/>
    <d v="2015-10-31T22:45:00"/>
  </r>
  <r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2"/>
    <s v="US"/>
    <s v="USD"/>
    <n v="1433395560"/>
    <n v="1430803560"/>
    <b v="0"/>
    <n v="42"/>
    <b v="0"/>
    <s v="technology/gadgets"/>
    <n v="0.59299999999999997"/>
    <n v="70.594999999999999"/>
    <x v="2"/>
    <s v="gadgets"/>
    <x v="1912"/>
    <d v="2015-06-04T05:26:00"/>
  </r>
  <r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2"/>
    <s v="HK"/>
    <s v="HKD"/>
    <n v="1486708133"/>
    <n v="1484116133"/>
    <b v="0"/>
    <n v="70"/>
    <b v="0"/>
    <s v="technology/gadgets"/>
    <n v="0.52570512820512816"/>
    <n v="2928.9290000000001"/>
    <x v="2"/>
    <s v="gadgets"/>
    <x v="1917"/>
    <d v="2017-02-10T06:28:53"/>
  </r>
  <r>
    <x v="2"/>
    <s v="US"/>
    <s v="USD"/>
    <n v="1407869851"/>
    <n v="1404845851"/>
    <b v="0"/>
    <n v="9"/>
    <b v="0"/>
    <s v="technology/gadgets"/>
    <n v="1.04E-2"/>
    <n v="28.888999999999999"/>
    <x v="2"/>
    <s v="gadgets"/>
    <x v="1918"/>
    <d v="2014-08-12T18:57:31"/>
  </r>
  <r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x v="2"/>
    <s v="GB"/>
    <s v="GBP"/>
    <n v="1445468400"/>
    <n v="1443042061"/>
    <b v="0"/>
    <n v="105"/>
    <b v="0"/>
    <s v="technology/gadgets"/>
    <n v="0.43030000000000002"/>
    <n v="40.981000000000002"/>
    <x v="2"/>
    <s v="gadgets"/>
    <x v="1920"/>
    <d v="2015-10-21T23:00:00"/>
  </r>
  <r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x v="0"/>
    <s v="US"/>
    <s v="USD"/>
    <n v="1386828507"/>
    <n v="1384236507"/>
    <b v="0"/>
    <n v="64"/>
    <b v="1"/>
    <s v="music/indie rock"/>
    <n v="1.1555"/>
    <n v="36.109000000000002"/>
    <x v="4"/>
    <s v="indie rock"/>
    <x v="1922"/>
    <d v="2013-12-12T06:08:27"/>
  </r>
  <r>
    <x v="0"/>
    <s v="US"/>
    <s v="USD"/>
    <n v="1317099540"/>
    <n v="1313612532"/>
    <b v="0"/>
    <n v="13"/>
    <b v="1"/>
    <s v="music/indie rock"/>
    <n v="2.4079999999999999"/>
    <n v="23.154"/>
    <x v="4"/>
    <s v="indie rock"/>
    <x v="1923"/>
    <d v="2011-09-27T04:59:00"/>
  </r>
  <r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0"/>
    <s v="US"/>
    <s v="USD"/>
    <n v="1381449600"/>
    <n v="1379540288"/>
    <b v="0"/>
    <n v="52"/>
    <b v="1"/>
    <s v="music/indie rock"/>
    <n v="1.1033333333333333"/>
    <n v="31.827000000000002"/>
    <x v="4"/>
    <s v="indie rock"/>
    <x v="1925"/>
    <d v="2013-10-11T00:00:00"/>
  </r>
  <r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x v="0"/>
    <s v="US"/>
    <s v="USD"/>
    <n v="1331182740"/>
    <n v="1329856839"/>
    <b v="0"/>
    <n v="11"/>
    <b v="1"/>
    <s v="music/indie rock"/>
    <n v="1.0333333333333334"/>
    <n v="56.363999999999997"/>
    <x v="4"/>
    <s v="indie rock"/>
    <x v="1927"/>
    <d v="2012-03-08T04:59:00"/>
  </r>
  <r>
    <x v="0"/>
    <s v="US"/>
    <s v="USD"/>
    <n v="1367940794"/>
    <n v="1365348794"/>
    <b v="0"/>
    <n v="34"/>
    <b v="1"/>
    <s v="music/indie rock"/>
    <n v="1.031372549019608"/>
    <n v="77.352999999999994"/>
    <x v="4"/>
    <s v="indie rock"/>
    <x v="1928"/>
    <d v="2013-05-07T15:33:14"/>
  </r>
  <r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x v="0"/>
    <s v="US"/>
    <s v="USD"/>
    <n v="1373203482"/>
    <n v="1368019482"/>
    <b v="0"/>
    <n v="26"/>
    <b v="1"/>
    <s v="music/indie rock"/>
    <n v="1.27"/>
    <n v="48.845999999999997"/>
    <x v="4"/>
    <s v="indie rock"/>
    <x v="1930"/>
    <d v="2013-07-07T13:24:42"/>
  </r>
  <r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x v="0"/>
    <s v="US"/>
    <s v="USD"/>
    <n v="1327433173"/>
    <n v="1325618773"/>
    <b v="0"/>
    <n v="80"/>
    <b v="1"/>
    <s v="music/indie rock"/>
    <n v="1.0699047619047619"/>
    <n v="70.212999999999994"/>
    <x v="4"/>
    <s v="indie rock"/>
    <x v="1932"/>
    <d v="2012-01-24T19:26:13"/>
  </r>
  <r>
    <x v="0"/>
    <s v="US"/>
    <s v="USD"/>
    <n v="1411787307"/>
    <n v="1409195307"/>
    <b v="0"/>
    <n v="110"/>
    <b v="1"/>
    <s v="music/indie rock"/>
    <n v="1.7243333333333333"/>
    <n v="94.055000000000007"/>
    <x v="4"/>
    <s v="indie rock"/>
    <x v="1933"/>
    <d v="2014-09-27T03:08:27"/>
  </r>
  <r>
    <x v="0"/>
    <s v="US"/>
    <s v="USD"/>
    <n v="1324789200"/>
    <n v="1321649321"/>
    <b v="0"/>
    <n v="77"/>
    <b v="1"/>
    <s v="music/indie rock"/>
    <n v="1.2362"/>
    <n v="80.272999999999996"/>
    <x v="4"/>
    <s v="indie rock"/>
    <x v="1934"/>
    <d v="2011-12-25T05:00:00"/>
  </r>
  <r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x v="0"/>
    <s v="US"/>
    <s v="USD"/>
    <n v="1323151140"/>
    <n v="1320528070"/>
    <b v="0"/>
    <n v="145"/>
    <b v="1"/>
    <s v="music/indie rock"/>
    <n v="1.1652013333333333"/>
    <n v="60.268999999999998"/>
    <x v="4"/>
    <s v="indie rock"/>
    <x v="1936"/>
    <d v="2011-12-06T05:59:00"/>
  </r>
  <r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x v="0"/>
    <s v="US"/>
    <s v="USD"/>
    <n v="1372741200"/>
    <n v="1370067231"/>
    <b v="0"/>
    <n v="114"/>
    <b v="1"/>
    <s v="music/indie rock"/>
    <n v="1.1593333333333333"/>
    <n v="152.54400000000001"/>
    <x v="4"/>
    <s v="indie rock"/>
    <x v="1938"/>
    <d v="2013-07-02T05:00:00"/>
  </r>
  <r>
    <x v="0"/>
    <s v="US"/>
    <s v="USD"/>
    <n v="1362955108"/>
    <n v="1360366708"/>
    <b v="0"/>
    <n v="96"/>
    <b v="1"/>
    <s v="music/indie rock"/>
    <n v="1.107"/>
    <n v="115.313"/>
    <x v="4"/>
    <s v="indie rock"/>
    <x v="1939"/>
    <d v="2013-03-10T22:38:28"/>
  </r>
  <r>
    <x v="0"/>
    <s v="US"/>
    <s v="USD"/>
    <n v="1308110340"/>
    <n v="1304770233"/>
    <b v="0"/>
    <n v="31"/>
    <b v="1"/>
    <s v="music/indie rock"/>
    <n v="1.7092307692307693"/>
    <n v="35.838999999999999"/>
    <x v="4"/>
    <s v="indie rock"/>
    <x v="1940"/>
    <d v="2011-06-15T03:59:00"/>
  </r>
  <r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x v="0"/>
    <s v="US"/>
    <s v="USD"/>
    <n v="1470896916"/>
    <n v="1467008916"/>
    <b v="1"/>
    <n v="2478"/>
    <b v="1"/>
    <s v="technology/hardware"/>
    <n v="17.052499999999998"/>
    <n v="68.816000000000003"/>
    <x v="2"/>
    <s v="hardware"/>
    <x v="1943"/>
    <d v="2016-08-11T06:28:36"/>
  </r>
  <r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x v="0"/>
    <s v="ES"/>
    <s v="EUR"/>
    <n v="1436680958"/>
    <n v="1433224958"/>
    <b v="1"/>
    <n v="680"/>
    <b v="1"/>
    <s v="technology/hardware"/>
    <n v="3.4801799999999998"/>
    <n v="511.791"/>
    <x v="2"/>
    <s v="hardware"/>
    <x v="1945"/>
    <d v="2015-07-12T06:02:38"/>
  </r>
  <r>
    <x v="0"/>
    <s v="US"/>
    <s v="USD"/>
    <n v="1397961361"/>
    <n v="1392780961"/>
    <b v="1"/>
    <n v="70"/>
    <b v="1"/>
    <s v="technology/hardware"/>
    <n v="1.4974666666666667"/>
    <n v="160.44300000000001"/>
    <x v="2"/>
    <s v="hardware"/>
    <x v="1946"/>
    <d v="2014-04-20T02:36:01"/>
  </r>
  <r>
    <x v="0"/>
    <s v="US"/>
    <s v="USD"/>
    <n v="1258955940"/>
    <n v="1255730520"/>
    <b v="1"/>
    <n v="23"/>
    <b v="1"/>
    <s v="technology/hardware"/>
    <n v="1.0063375000000001"/>
    <n v="35.003"/>
    <x v="2"/>
    <s v="hardware"/>
    <x v="1947"/>
    <d v="2009-11-23T05:59:00"/>
  </r>
  <r>
    <x v="0"/>
    <s v="US"/>
    <s v="USD"/>
    <n v="1465232520"/>
    <n v="1460557809"/>
    <b v="1"/>
    <n v="4245"/>
    <b v="1"/>
    <s v="technology/hardware"/>
    <n v="8.0021100000000001"/>
    <n v="188.50700000000001"/>
    <x v="2"/>
    <s v="hardware"/>
    <x v="1948"/>
    <d v="2016-06-06T17:02:00"/>
  </r>
  <r>
    <x v="0"/>
    <s v="GB"/>
    <s v="GBP"/>
    <n v="1404986951"/>
    <n v="1402394951"/>
    <b v="1"/>
    <n v="943"/>
    <b v="1"/>
    <s v="technology/hardware"/>
    <n v="1.0600260000000001"/>
    <n v="56.204999999999998"/>
    <x v="2"/>
    <s v="hardware"/>
    <x v="1949"/>
    <d v="2014-07-10T10:09:11"/>
  </r>
  <r>
    <x v="0"/>
    <s v="US"/>
    <s v="USD"/>
    <n v="1303446073"/>
    <n v="1300767673"/>
    <b v="1"/>
    <n v="1876"/>
    <b v="1"/>
    <s v="technology/hardware"/>
    <n v="2.0051866666666669"/>
    <n v="51.305"/>
    <x v="2"/>
    <s v="hardware"/>
    <x v="1950"/>
    <d v="2011-04-22T04:21:13"/>
  </r>
  <r>
    <x v="0"/>
    <s v="US"/>
    <s v="USD"/>
    <n v="1478516737"/>
    <n v="1475921137"/>
    <b v="1"/>
    <n v="834"/>
    <b v="1"/>
    <s v="technology/hardware"/>
    <n v="2.1244399999999999"/>
    <n v="127.36499999999999"/>
    <x v="2"/>
    <s v="hardware"/>
    <x v="1951"/>
    <d v="2016-11-07T11:05:37"/>
  </r>
  <r>
    <x v="0"/>
    <s v="CA"/>
    <s v="CAD"/>
    <n v="1381934015"/>
    <n v="1378737215"/>
    <b v="1"/>
    <n v="682"/>
    <b v="1"/>
    <s v="technology/hardware"/>
    <n v="1.9847237142857144"/>
    <n v="101.855"/>
    <x v="2"/>
    <s v="hardware"/>
    <x v="1952"/>
    <d v="2013-10-16T14:33:35"/>
  </r>
  <r>
    <x v="0"/>
    <s v="US"/>
    <s v="USD"/>
    <n v="1330657200"/>
    <n v="1328158065"/>
    <b v="1"/>
    <n v="147"/>
    <b v="1"/>
    <s v="technology/hardware"/>
    <n v="2.2594666666666665"/>
    <n v="230.55799999999999"/>
    <x v="2"/>
    <s v="hardware"/>
    <x v="1953"/>
    <d v="2012-03-02T03:00:00"/>
  </r>
  <r>
    <x v="0"/>
    <s v="US"/>
    <s v="USD"/>
    <n v="1457758800"/>
    <n v="1453730176"/>
    <b v="1"/>
    <n v="415"/>
    <b v="1"/>
    <s v="technology/hardware"/>
    <n v="6.9894800000000004"/>
    <n v="842.10599999999999"/>
    <x v="2"/>
    <s v="hardware"/>
    <x v="1954"/>
    <d v="2016-03-12T05:00:00"/>
  </r>
  <r>
    <x v="0"/>
    <s v="US"/>
    <s v="USD"/>
    <n v="1337799600"/>
    <n v="1334989881"/>
    <b v="1"/>
    <n v="290"/>
    <b v="1"/>
    <s v="technology/hardware"/>
    <n v="3.9859528571428569"/>
    <n v="577.27599999999995"/>
    <x v="2"/>
    <s v="hardware"/>
    <x v="1955"/>
    <d v="2012-05-23T19:00:00"/>
  </r>
  <r>
    <x v="0"/>
    <s v="US"/>
    <s v="USD"/>
    <n v="1429391405"/>
    <n v="1425507005"/>
    <b v="1"/>
    <n v="365"/>
    <b v="1"/>
    <s v="technology/hardware"/>
    <n v="2.9403333333333332"/>
    <n v="483.34199999999998"/>
    <x v="2"/>
    <s v="hardware"/>
    <x v="1956"/>
    <d v="2015-04-18T21:10:05"/>
  </r>
  <r>
    <x v="0"/>
    <s v="US"/>
    <s v="USD"/>
    <n v="1351304513"/>
    <n v="1348712513"/>
    <b v="1"/>
    <n v="660"/>
    <b v="1"/>
    <s v="technology/hardware"/>
    <n v="1.6750470000000002"/>
    <n v="76.138999999999996"/>
    <x v="2"/>
    <s v="hardware"/>
    <x v="1957"/>
    <d v="2012-10-27T02:21:53"/>
  </r>
  <r>
    <x v="0"/>
    <s v="US"/>
    <s v="USD"/>
    <n v="1364078561"/>
    <n v="1361490161"/>
    <b v="1"/>
    <n v="1356"/>
    <b v="1"/>
    <s v="technology/hardware"/>
    <n v="14.355717142857143"/>
    <n v="74.108000000000004"/>
    <x v="2"/>
    <s v="hardware"/>
    <x v="1958"/>
    <d v="2013-03-23T22:42:41"/>
  </r>
  <r>
    <x v="0"/>
    <s v="US"/>
    <s v="USD"/>
    <n v="1412121600"/>
    <n v="1408565860"/>
    <b v="1"/>
    <n v="424"/>
    <b v="1"/>
    <s v="technology/hardware"/>
    <n v="1.5673440000000001"/>
    <n v="36.966000000000001"/>
    <x v="2"/>
    <s v="hardware"/>
    <x v="1959"/>
    <d v="2014-10-01T00:00:00"/>
  </r>
  <r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x v="0"/>
    <s v="US"/>
    <s v="USD"/>
    <n v="1400006636"/>
    <n v="1397414636"/>
    <b v="1"/>
    <n v="306"/>
    <b v="1"/>
    <s v="technology/hardware"/>
    <n v="1.9292499999999999"/>
    <n v="63.046999999999997"/>
    <x v="2"/>
    <s v="hardware"/>
    <x v="1962"/>
    <d v="2014-05-13T18:43:56"/>
  </r>
  <r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x v="0"/>
    <s v="IT"/>
    <s v="EUR"/>
    <n v="1461306772"/>
    <n v="1458714772"/>
    <b v="1"/>
    <n v="1281"/>
    <b v="1"/>
    <s v="technology/hardware"/>
    <n v="2.5957748878923765"/>
    <n v="180.75200000000001"/>
    <x v="2"/>
    <s v="hardware"/>
    <x v="1964"/>
    <d v="2016-04-22T06:32:52"/>
  </r>
  <r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x v="0"/>
    <s v="US"/>
    <s v="USD"/>
    <n v="1408021098"/>
    <n v="1405429098"/>
    <b v="1"/>
    <n v="1513"/>
    <b v="1"/>
    <s v="technology/hardware"/>
    <n v="2.0674309000000002"/>
    <n v="136.64400000000001"/>
    <x v="2"/>
    <s v="hardware"/>
    <x v="1966"/>
    <d v="2014-08-14T12:58:18"/>
  </r>
  <r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x v="0"/>
    <s v="US"/>
    <s v="USD"/>
    <n v="1480777515"/>
    <n v="1478095515"/>
    <b v="1"/>
    <n v="510"/>
    <b v="1"/>
    <s v="technology/hardware"/>
    <n v="2.8496600000000001"/>
    <n v="279.37799999999999"/>
    <x v="2"/>
    <s v="hardware"/>
    <x v="1968"/>
    <d v="2016-12-03T15:05:15"/>
  </r>
  <r>
    <x v="0"/>
    <s v="GB"/>
    <s v="GBP"/>
    <n v="1470423668"/>
    <n v="1467831668"/>
    <b v="1"/>
    <n v="1887"/>
    <b v="1"/>
    <s v="technology/hardware"/>
    <n v="5.7907999999999999"/>
    <n v="61.375999999999998"/>
    <x v="2"/>
    <s v="hardware"/>
    <x v="1969"/>
    <d v="2016-08-05T19:01:08"/>
  </r>
  <r>
    <x v="0"/>
    <s v="US"/>
    <s v="USD"/>
    <n v="1366429101"/>
    <n v="1361248701"/>
    <b v="1"/>
    <n v="701"/>
    <b v="1"/>
    <s v="technology/hardware"/>
    <n v="11.318"/>
    <n v="80.727999999999994"/>
    <x v="2"/>
    <s v="hardware"/>
    <x v="1970"/>
    <d v="2013-04-20T03:38:21"/>
  </r>
  <r>
    <x v="0"/>
    <s v="US"/>
    <s v="USD"/>
    <n v="1384488000"/>
    <n v="1381752061"/>
    <b v="1"/>
    <n v="3863"/>
    <b v="1"/>
    <s v="technology/hardware"/>
    <n v="2.6302771750000002"/>
    <n v="272.35599999999999"/>
    <x v="2"/>
    <s v="hardware"/>
    <x v="1971"/>
    <d v="2013-11-15T04:00:00"/>
  </r>
  <r>
    <x v="0"/>
    <s v="US"/>
    <s v="USD"/>
    <n v="1353201444"/>
    <n v="1350605844"/>
    <b v="1"/>
    <n v="238"/>
    <b v="1"/>
    <s v="technology/hardware"/>
    <n v="6.7447999999999997"/>
    <n v="70.849000000000004"/>
    <x v="2"/>
    <s v="hardware"/>
    <x v="1972"/>
    <d v="2012-11-18T01:17:24"/>
  </r>
  <r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x v="0"/>
    <s v="GB"/>
    <s v="GBP"/>
    <n v="1376899269"/>
    <n v="1371715269"/>
    <b v="1"/>
    <n v="402"/>
    <b v="1"/>
    <s v="technology/hardware"/>
    <n v="3.7549600000000001"/>
    <n v="186.81399999999999"/>
    <x v="2"/>
    <s v="hardware"/>
    <x v="1974"/>
    <d v="2013-08-19T08:01:09"/>
  </r>
  <r>
    <x v="0"/>
    <s v="US"/>
    <s v="USD"/>
    <n v="1362938851"/>
    <n v="1360346851"/>
    <b v="1"/>
    <n v="253"/>
    <b v="1"/>
    <s v="technology/hardware"/>
    <n v="2.0870837499999997"/>
    <n v="131.989"/>
    <x v="2"/>
    <s v="hardware"/>
    <x v="1975"/>
    <d v="2013-03-10T18:07:31"/>
  </r>
  <r>
    <x v="0"/>
    <s v="GB"/>
    <s v="GBP"/>
    <n v="1373751325"/>
    <n v="1371159325"/>
    <b v="1"/>
    <n v="473"/>
    <b v="1"/>
    <s v="technology/hardware"/>
    <n v="3.4660000000000002"/>
    <n v="29.311"/>
    <x v="2"/>
    <s v="hardware"/>
    <x v="1976"/>
    <d v="2013-07-13T21:35:25"/>
  </r>
  <r>
    <x v="0"/>
    <s v="US"/>
    <s v="USD"/>
    <n v="1450511940"/>
    <n v="1446527540"/>
    <b v="1"/>
    <n v="821"/>
    <b v="1"/>
    <s v="technology/hardware"/>
    <n v="4.0232999999999999"/>
    <n v="245.024"/>
    <x v="2"/>
    <s v="hardware"/>
    <x v="1977"/>
    <d v="2015-12-19T07:59:00"/>
  </r>
  <r>
    <x v="0"/>
    <s v="US"/>
    <s v="USD"/>
    <n v="1339484400"/>
    <n v="1336627492"/>
    <b v="1"/>
    <n v="388"/>
    <b v="1"/>
    <s v="technology/hardware"/>
    <n v="10.2684514"/>
    <n v="1323.2539999999999"/>
    <x v="2"/>
    <s v="hardware"/>
    <x v="1978"/>
    <d v="2012-06-12T07:00:00"/>
  </r>
  <r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x v="0"/>
    <s v="DE"/>
    <s v="EUR"/>
    <n v="1459684862"/>
    <n v="1456232462"/>
    <b v="1"/>
    <n v="1945"/>
    <b v="1"/>
    <s v="technology/hardware"/>
    <n v="3.5482402000000004"/>
    <n v="91.213999999999999"/>
    <x v="2"/>
    <s v="hardware"/>
    <x v="1980"/>
    <d v="2016-04-03T12:01:02"/>
  </r>
  <r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x v="2"/>
    <s v="US"/>
    <s v="USD"/>
    <n v="1472799600"/>
    <n v="1470874618"/>
    <b v="0"/>
    <n v="16"/>
    <b v="0"/>
    <s v="photography/people"/>
    <n v="4.2999999999999997E-2"/>
    <n v="88.688000000000002"/>
    <x v="8"/>
    <s v="people"/>
    <x v="1983"/>
    <d v="2016-09-02T07:00:00"/>
  </r>
  <r>
    <x v="2"/>
    <s v="US"/>
    <s v="USD"/>
    <n v="1417377481"/>
    <n v="1412189881"/>
    <b v="0"/>
    <n v="7"/>
    <b v="0"/>
    <s v="photography/people"/>
    <n v="0.21146666666666666"/>
    <n v="453.14299999999997"/>
    <x v="8"/>
    <s v="people"/>
    <x v="1984"/>
    <d v="2014-11-30T19:58:01"/>
  </r>
  <r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2"/>
    <s v="GB"/>
    <s v="GBP"/>
    <n v="1425223276"/>
    <n v="1422631276"/>
    <b v="0"/>
    <n v="28"/>
    <b v="0"/>
    <s v="photography/people"/>
    <n v="0.42472727272727273"/>
    <n v="83.429000000000002"/>
    <x v="8"/>
    <s v="people"/>
    <x v="1987"/>
    <d v="2015-03-01T15:21:16"/>
  </r>
  <r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x v="2"/>
    <s v="US"/>
    <s v="USD"/>
    <n v="1435958786"/>
    <n v="1434144386"/>
    <b v="0"/>
    <n v="3"/>
    <b v="0"/>
    <s v="photography/people"/>
    <n v="7.0000000000000007E-2"/>
    <n v="46.667000000000002"/>
    <x v="8"/>
    <s v="people"/>
    <x v="1991"/>
    <d v="2015-07-03T21:26:26"/>
  </r>
  <r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x v="2"/>
    <s v="US"/>
    <s v="USD"/>
    <n v="1406861438"/>
    <n v="1402973438"/>
    <b v="0"/>
    <n v="3"/>
    <b v="0"/>
    <s v="photography/people"/>
    <n v="0.26200000000000001"/>
    <n v="218.333"/>
    <x v="8"/>
    <s v="people"/>
    <x v="1998"/>
    <d v="2014-08-01T02:50:38"/>
  </r>
  <r>
    <x v="2"/>
    <s v="GB"/>
    <s v="GBP"/>
    <n v="1415882108"/>
    <n v="1413286508"/>
    <b v="0"/>
    <n v="7"/>
    <b v="0"/>
    <s v="photography/people"/>
    <n v="7.6129032258064515E-3"/>
    <n v="33.713999999999999"/>
    <x v="8"/>
    <s v="people"/>
    <x v="1999"/>
    <d v="2014-11-13T12:35:08"/>
  </r>
  <r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0"/>
    <s v="DE"/>
    <s v="EUR"/>
    <n v="1434139200"/>
    <n v="1431406916"/>
    <b v="1"/>
    <n v="1637"/>
    <b v="1"/>
    <s v="technology/hardware"/>
    <n v="3.8212909090909091"/>
    <n v="128.38800000000001"/>
    <x v="2"/>
    <s v="hardware"/>
    <x v="2001"/>
    <d v="2015-06-12T20:00:00"/>
  </r>
  <r>
    <x v="0"/>
    <s v="US"/>
    <s v="USD"/>
    <n v="1485191143"/>
    <n v="1482599143"/>
    <b v="1"/>
    <n v="1375"/>
    <b v="1"/>
    <s v="technology/hardware"/>
    <n v="2.1679422000000002"/>
    <n v="78.834000000000003"/>
    <x v="2"/>
    <s v="hardware"/>
    <x v="2002"/>
    <d v="2017-01-23T17:05:43"/>
  </r>
  <r>
    <x v="0"/>
    <s v="US"/>
    <s v="USD"/>
    <n v="1278111600"/>
    <n v="1276830052"/>
    <b v="1"/>
    <n v="17"/>
    <b v="1"/>
    <s v="technology/hardware"/>
    <n v="3.12"/>
    <n v="91.765000000000001"/>
    <x v="2"/>
    <s v="hardware"/>
    <x v="2003"/>
    <d v="2010-07-02T23:00:00"/>
  </r>
  <r>
    <x v="0"/>
    <s v="US"/>
    <s v="USD"/>
    <n v="1405002663"/>
    <n v="1402410663"/>
    <b v="1"/>
    <n v="354"/>
    <b v="1"/>
    <s v="technology/hardware"/>
    <n v="2.3442048"/>
    <n v="331.10199999999998"/>
    <x v="2"/>
    <s v="hardware"/>
    <x v="2004"/>
    <d v="2014-07-10T14:31:03"/>
  </r>
  <r>
    <x v="0"/>
    <s v="US"/>
    <s v="USD"/>
    <n v="1381895940"/>
    <n v="1379532618"/>
    <b v="1"/>
    <n v="191"/>
    <b v="1"/>
    <s v="technology/hardware"/>
    <n v="1.236801"/>
    <n v="194.262"/>
    <x v="2"/>
    <s v="hardware"/>
    <x v="2005"/>
    <d v="2013-10-16T03:59:00"/>
  </r>
  <r>
    <x v="0"/>
    <s v="US"/>
    <s v="USD"/>
    <n v="1417611645"/>
    <n v="1414584045"/>
    <b v="1"/>
    <n v="303"/>
    <b v="1"/>
    <s v="technology/hardware"/>
    <n v="2.4784000000000002"/>
    <n v="408.97699999999998"/>
    <x v="2"/>
    <s v="hardware"/>
    <x v="2006"/>
    <d v="2014-12-03T13:00:45"/>
  </r>
  <r>
    <x v="0"/>
    <s v="US"/>
    <s v="USD"/>
    <n v="1282622400"/>
    <n v="1276891586"/>
    <b v="1"/>
    <n v="137"/>
    <b v="1"/>
    <s v="technology/hardware"/>
    <n v="1.157092"/>
    <n v="84.459000000000003"/>
    <x v="2"/>
    <s v="hardware"/>
    <x v="2007"/>
    <d v="2010-08-24T04:00:00"/>
  </r>
  <r>
    <x v="0"/>
    <s v="US"/>
    <s v="USD"/>
    <n v="1316442622"/>
    <n v="1312641022"/>
    <b v="1"/>
    <n v="41"/>
    <b v="1"/>
    <s v="technology/hardware"/>
    <n v="1.1707484768810599"/>
    <n v="44.853999999999999"/>
    <x v="2"/>
    <s v="hardware"/>
    <x v="2008"/>
    <d v="2011-09-19T14:30:22"/>
  </r>
  <r>
    <x v="0"/>
    <s v="DE"/>
    <s v="EUR"/>
    <n v="1479890743"/>
    <n v="1476776743"/>
    <b v="1"/>
    <n v="398"/>
    <b v="1"/>
    <s v="technology/hardware"/>
    <n v="3.05158"/>
    <n v="383.36399999999998"/>
    <x v="2"/>
    <s v="hardware"/>
    <x v="2009"/>
    <d v="2016-11-23T08:45:43"/>
  </r>
  <r>
    <x v="0"/>
    <s v="US"/>
    <s v="USD"/>
    <n v="1471564491"/>
    <n v="1468972491"/>
    <b v="1"/>
    <n v="1737"/>
    <b v="1"/>
    <s v="technology/hardware"/>
    <n v="3.2005299999999997"/>
    <n v="55.277000000000001"/>
    <x v="2"/>
    <s v="hardware"/>
    <x v="2010"/>
    <d v="2016-08-18T23:54:51"/>
  </r>
  <r>
    <x v="0"/>
    <s v="AT"/>
    <s v="EUR"/>
    <n v="1452553200"/>
    <n v="1449650173"/>
    <b v="1"/>
    <n v="971"/>
    <b v="1"/>
    <s v="technology/hardware"/>
    <n v="8.1956399999999991"/>
    <n v="422.02100000000002"/>
    <x v="2"/>
    <s v="hardware"/>
    <x v="2011"/>
    <d v="2016-01-11T23:00:00"/>
  </r>
  <r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x v="0"/>
    <s v="US"/>
    <s v="USD"/>
    <n v="1468019014"/>
    <n v="1462835014"/>
    <b v="1"/>
    <n v="4562"/>
    <b v="1"/>
    <s v="technology/hardware"/>
    <n v="4.9491375"/>
    <n v="173.578"/>
    <x v="2"/>
    <s v="hardware"/>
    <x v="2013"/>
    <d v="2016-07-08T23:03:34"/>
  </r>
  <r>
    <x v="0"/>
    <s v="US"/>
    <s v="USD"/>
    <n v="1364184539"/>
    <n v="1361250539"/>
    <b v="1"/>
    <n v="26457"/>
    <b v="1"/>
    <s v="technology/hardware"/>
    <n v="78.137822333333332"/>
    <n v="88.602000000000004"/>
    <x v="2"/>
    <s v="hardware"/>
    <x v="2014"/>
    <d v="2013-03-25T04:08:59"/>
  </r>
  <r>
    <x v="0"/>
    <s v="US"/>
    <s v="USD"/>
    <n v="1315602163"/>
    <n v="1313010163"/>
    <b v="1"/>
    <n v="162"/>
    <b v="1"/>
    <s v="technology/hardware"/>
    <n v="1.1300013888888889"/>
    <n v="50.222000000000001"/>
    <x v="2"/>
    <s v="hardware"/>
    <x v="2015"/>
    <d v="2011-09-09T21:02:43"/>
  </r>
  <r>
    <x v="0"/>
    <s v="US"/>
    <s v="USD"/>
    <n v="1362863299"/>
    <n v="1360271299"/>
    <b v="1"/>
    <n v="479"/>
    <b v="1"/>
    <s v="technology/hardware"/>
    <n v="9.2154220000000002"/>
    <n v="192.38900000000001"/>
    <x v="2"/>
    <s v="hardware"/>
    <x v="2016"/>
    <d v="2013-03-09T21:08:19"/>
  </r>
  <r>
    <x v="0"/>
    <s v="US"/>
    <s v="USD"/>
    <n v="1332561600"/>
    <n v="1329873755"/>
    <b v="1"/>
    <n v="426"/>
    <b v="1"/>
    <s v="technology/hardware"/>
    <n v="1.2510239999999999"/>
    <n v="73.417000000000002"/>
    <x v="2"/>
    <s v="hardware"/>
    <x v="2017"/>
    <d v="2012-03-24T04:00:00"/>
  </r>
  <r>
    <x v="0"/>
    <s v="IE"/>
    <s v="EUR"/>
    <n v="1439455609"/>
    <n v="1436863609"/>
    <b v="1"/>
    <n v="450"/>
    <b v="1"/>
    <s v="technology/hardware"/>
    <n v="1.0224343076923077"/>
    <n v="147.685"/>
    <x v="2"/>
    <s v="hardware"/>
    <x v="2018"/>
    <d v="2015-08-13T08:46:49"/>
  </r>
  <r>
    <x v="0"/>
    <s v="US"/>
    <s v="USD"/>
    <n v="1474563621"/>
    <n v="1471971621"/>
    <b v="1"/>
    <n v="1780"/>
    <b v="1"/>
    <s v="technology/hardware"/>
    <n v="4.8490975000000001"/>
    <n v="108.968"/>
    <x v="2"/>
    <s v="hardware"/>
    <x v="2019"/>
    <d v="2016-09-22T17:00:21"/>
  </r>
  <r>
    <x v="0"/>
    <s v="US"/>
    <s v="USD"/>
    <n v="1400108640"/>
    <n v="1396923624"/>
    <b v="1"/>
    <n v="122"/>
    <b v="1"/>
    <s v="technology/hardware"/>
    <n v="1.9233333333333333"/>
    <n v="23.648"/>
    <x v="2"/>
    <s v="hardware"/>
    <x v="2020"/>
    <d v="2014-05-14T23:04:00"/>
  </r>
  <r>
    <x v="0"/>
    <s v="US"/>
    <s v="USD"/>
    <n v="1411522897"/>
    <n v="1407634897"/>
    <b v="1"/>
    <n v="95"/>
    <b v="1"/>
    <s v="technology/hardware"/>
    <n v="2.8109999999999999"/>
    <n v="147.947"/>
    <x v="2"/>
    <s v="hardware"/>
    <x v="2021"/>
    <d v="2014-09-24T01:41:37"/>
  </r>
  <r>
    <x v="0"/>
    <s v="US"/>
    <s v="USD"/>
    <n v="1465652372"/>
    <n v="1463060372"/>
    <b v="1"/>
    <n v="325"/>
    <b v="1"/>
    <s v="technology/hardware"/>
    <n v="1.2513700000000001"/>
    <n v="385.03699999999998"/>
    <x v="2"/>
    <s v="hardware"/>
    <x v="2022"/>
    <d v="2016-06-11T13:39:32"/>
  </r>
  <r>
    <x v="0"/>
    <s v="US"/>
    <s v="USD"/>
    <n v="1434017153"/>
    <n v="1431425153"/>
    <b v="1"/>
    <n v="353"/>
    <b v="1"/>
    <s v="technology/hardware"/>
    <n v="1.61459"/>
    <n v="457.39100000000002"/>
    <x v="2"/>
    <s v="hardware"/>
    <x v="2023"/>
    <d v="2015-06-11T10:05:53"/>
  </r>
  <r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x v="0"/>
    <s v="DE"/>
    <s v="EUR"/>
    <n v="1433996746"/>
    <n v="1431404746"/>
    <b v="1"/>
    <n v="729"/>
    <b v="1"/>
    <s v="technology/hardware"/>
    <n v="2.0114999999999998"/>
    <n v="220.74100000000001"/>
    <x v="2"/>
    <s v="hardware"/>
    <x v="2025"/>
    <d v="2015-06-11T04:25:46"/>
  </r>
  <r>
    <x v="0"/>
    <s v="US"/>
    <s v="USD"/>
    <n v="1398052740"/>
    <n v="1394127585"/>
    <b v="1"/>
    <n v="454"/>
    <b v="1"/>
    <s v="technology/hardware"/>
    <n v="1.3348307999999998"/>
    <n v="73.504000000000005"/>
    <x v="2"/>
    <s v="hardware"/>
    <x v="2026"/>
    <d v="2014-04-21T03:59:00"/>
  </r>
  <r>
    <x v="0"/>
    <s v="US"/>
    <s v="USD"/>
    <n v="1427740319"/>
    <n v="1423855919"/>
    <b v="1"/>
    <n v="539"/>
    <b v="1"/>
    <s v="technology/hardware"/>
    <n v="1.2024900000000001"/>
    <n v="223.096"/>
    <x v="2"/>
    <s v="hardware"/>
    <x v="2027"/>
    <d v="2015-03-30T18:31:59"/>
  </r>
  <r>
    <x v="0"/>
    <s v="US"/>
    <s v="USD"/>
    <n v="1268690100"/>
    <n v="1265493806"/>
    <b v="1"/>
    <n v="79"/>
    <b v="1"/>
    <s v="technology/hardware"/>
    <n v="1.2616666666666667"/>
    <n v="47.911000000000001"/>
    <x v="2"/>
    <s v="hardware"/>
    <x v="2028"/>
    <d v="2010-03-15T21:55:00"/>
  </r>
  <r>
    <x v="0"/>
    <s v="US"/>
    <s v="USD"/>
    <n v="1409099481"/>
    <n v="1406507481"/>
    <b v="1"/>
    <n v="94"/>
    <b v="1"/>
    <s v="technology/hardware"/>
    <n v="3.6120000000000001"/>
    <n v="96.063999999999993"/>
    <x v="2"/>
    <s v="hardware"/>
    <x v="2029"/>
    <d v="2014-08-27T00:31:21"/>
  </r>
  <r>
    <x v="0"/>
    <s v="GB"/>
    <s v="GBP"/>
    <n v="1354233296"/>
    <n v="1351641296"/>
    <b v="1"/>
    <n v="625"/>
    <b v="1"/>
    <s v="technology/hardware"/>
    <n v="2.26239013671875"/>
    <n v="118.614"/>
    <x v="2"/>
    <s v="hardware"/>
    <x v="2030"/>
    <d v="2012-11-29T23:54:56"/>
  </r>
  <r>
    <x v="0"/>
    <s v="NL"/>
    <s v="EUR"/>
    <n v="1420765200"/>
    <n v="1417506853"/>
    <b v="1"/>
    <n v="508"/>
    <b v="1"/>
    <s v="technology/hardware"/>
    <n v="1.2035"/>
    <n v="118.455"/>
    <x v="2"/>
    <s v="hardware"/>
    <x v="2031"/>
    <d v="2015-01-09T01:00:00"/>
  </r>
  <r>
    <x v="0"/>
    <s v="US"/>
    <s v="USD"/>
    <n v="1481778000"/>
    <n v="1479216874"/>
    <b v="1"/>
    <n v="531"/>
    <b v="1"/>
    <s v="technology/hardware"/>
    <n v="3.0418799999999999"/>
    <n v="143.215"/>
    <x v="2"/>
    <s v="hardware"/>
    <x v="2032"/>
    <d v="2016-12-15T05:00:00"/>
  </r>
  <r>
    <x v="0"/>
    <s v="US"/>
    <s v="USD"/>
    <n v="1398477518"/>
    <n v="1395885518"/>
    <b v="1"/>
    <n v="158"/>
    <b v="1"/>
    <s v="technology/hardware"/>
    <n v="1.7867599999999999"/>
    <n v="282.71499999999997"/>
    <x v="2"/>
    <s v="hardware"/>
    <x v="2033"/>
    <d v="2014-04-26T01:58:38"/>
  </r>
  <r>
    <x v="0"/>
    <s v="US"/>
    <s v="USD"/>
    <n v="1430981880"/>
    <n v="1426216033"/>
    <b v="1"/>
    <n v="508"/>
    <b v="1"/>
    <s v="technology/hardware"/>
    <n v="3.868199871794872"/>
    <n v="593.93600000000004"/>
    <x v="2"/>
    <s v="hardware"/>
    <x v="2034"/>
    <d v="2015-05-07T06:58:00"/>
  </r>
  <r>
    <x v="0"/>
    <s v="US"/>
    <s v="USD"/>
    <n v="1450486800"/>
    <n v="1446562807"/>
    <b v="1"/>
    <n v="644"/>
    <b v="1"/>
    <s v="technology/hardware"/>
    <n v="2.1103642500000004"/>
    <n v="262.15699999999998"/>
    <x v="2"/>
    <s v="hardware"/>
    <x v="2035"/>
    <d v="2015-12-19T01:00:00"/>
  </r>
  <r>
    <x v="0"/>
    <s v="US"/>
    <s v="USD"/>
    <n v="1399668319"/>
    <n v="1397076319"/>
    <b v="1"/>
    <n v="848"/>
    <b v="1"/>
    <s v="technology/hardware"/>
    <n v="1.3166833333333334"/>
    <n v="46.581000000000003"/>
    <x v="2"/>
    <s v="hardware"/>
    <x v="2036"/>
    <d v="2014-05-09T20:45:19"/>
  </r>
  <r>
    <x v="0"/>
    <s v="US"/>
    <s v="USD"/>
    <n v="1388383353"/>
    <n v="1383195753"/>
    <b v="1"/>
    <n v="429"/>
    <b v="1"/>
    <s v="technology/hardware"/>
    <n v="3.0047639999999998"/>
    <n v="70.040999999999997"/>
    <x v="2"/>
    <s v="hardware"/>
    <x v="2037"/>
    <d v="2013-12-30T06:02:33"/>
  </r>
  <r>
    <x v="0"/>
    <s v="GB"/>
    <s v="GBP"/>
    <n v="1372701600"/>
    <n v="1369895421"/>
    <b v="1"/>
    <n v="204"/>
    <b v="1"/>
    <s v="technology/hardware"/>
    <n v="4.2051249999999998"/>
    <n v="164.90700000000001"/>
    <x v="2"/>
    <s v="hardware"/>
    <x v="2038"/>
    <d v="2013-07-01T18:00:00"/>
  </r>
  <r>
    <x v="0"/>
    <s v="US"/>
    <s v="USD"/>
    <n v="1480568340"/>
    <n v="1477996325"/>
    <b v="1"/>
    <n v="379"/>
    <b v="1"/>
    <s v="technology/hardware"/>
    <n v="1.362168"/>
    <n v="449.26400000000001"/>
    <x v="2"/>
    <s v="hardware"/>
    <x v="2039"/>
    <d v="2016-12-01T04:59:00"/>
  </r>
  <r>
    <x v="0"/>
    <s v="US"/>
    <s v="USD"/>
    <n v="1384557303"/>
    <n v="1383257703"/>
    <b v="1"/>
    <n v="271"/>
    <b v="1"/>
    <s v="technology/hardware"/>
    <n v="2.4817133333333334"/>
    <n v="27.472999999999999"/>
    <x v="2"/>
    <s v="hardware"/>
    <x v="2040"/>
    <d v="2013-11-15T23:15:03"/>
  </r>
  <r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x v="0"/>
    <s v="US"/>
    <s v="USD"/>
    <n v="1453481974"/>
    <n v="1448297974"/>
    <b v="0"/>
    <n v="140"/>
    <b v="1"/>
    <s v="technology/hardware"/>
    <n v="1.2353000000000001"/>
    <n v="88.236000000000004"/>
    <x v="2"/>
    <s v="hardware"/>
    <x v="2042"/>
    <d v="2016-01-22T16:59:34"/>
  </r>
  <r>
    <x v="0"/>
    <s v="US"/>
    <s v="USD"/>
    <n v="1481432340"/>
    <n v="1476764077"/>
    <b v="0"/>
    <n v="193"/>
    <b v="1"/>
    <s v="technology/hardware"/>
    <n v="5.0620938628158845"/>
    <n v="36.326000000000001"/>
    <x v="2"/>
    <s v="hardware"/>
    <x v="2043"/>
    <d v="2016-12-11T04:59:00"/>
  </r>
  <r>
    <x v="0"/>
    <s v="US"/>
    <s v="USD"/>
    <n v="1434212714"/>
    <n v="1431620714"/>
    <b v="0"/>
    <n v="180"/>
    <b v="1"/>
    <s v="technology/hardware"/>
    <n v="1.0821333333333334"/>
    <n v="90.177999999999997"/>
    <x v="2"/>
    <s v="hardware"/>
    <x v="2044"/>
    <d v="2015-06-13T16:25:14"/>
  </r>
  <r>
    <x v="0"/>
    <s v="US"/>
    <s v="USD"/>
    <n v="1341799647"/>
    <n v="1339207647"/>
    <b v="0"/>
    <n v="263"/>
    <b v="1"/>
    <s v="technology/hardware"/>
    <n v="8.1918387755102042"/>
    <n v="152.624"/>
    <x v="2"/>
    <s v="hardware"/>
    <x v="2045"/>
    <d v="2012-07-09T02:07:27"/>
  </r>
  <r>
    <x v="0"/>
    <s v="US"/>
    <s v="USD"/>
    <n v="1369282044"/>
    <n v="1366690044"/>
    <b v="0"/>
    <n v="217"/>
    <b v="1"/>
    <s v="technology/hardware"/>
    <n v="1.2110000000000001"/>
    <n v="55.805999999999997"/>
    <x v="2"/>
    <s v="hardware"/>
    <x v="2046"/>
    <d v="2013-05-23T04:07:24"/>
  </r>
  <r>
    <x v="0"/>
    <s v="AU"/>
    <s v="AUD"/>
    <n v="1429228800"/>
    <n v="1426714870"/>
    <b v="0"/>
    <n v="443"/>
    <b v="1"/>
    <s v="technology/hardware"/>
    <n v="1.0299897959183673"/>
    <n v="227.85300000000001"/>
    <x v="2"/>
    <s v="hardware"/>
    <x v="2047"/>
    <d v="2015-04-17T00:00:00"/>
  </r>
  <r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x v="0"/>
    <s v="GB"/>
    <s v="GBP"/>
    <n v="1386025140"/>
    <n v="1382963963"/>
    <b v="0"/>
    <n v="742"/>
    <b v="1"/>
    <s v="technology/hardware"/>
    <n v="1.2019070000000001"/>
    <n v="80.991"/>
    <x v="2"/>
    <s v="hardware"/>
    <x v="2049"/>
    <d v="2013-12-02T22:59:00"/>
  </r>
  <r>
    <x v="0"/>
    <s v="US"/>
    <s v="USD"/>
    <n v="1433036578"/>
    <n v="1429580578"/>
    <b v="0"/>
    <n v="170"/>
    <b v="1"/>
    <s v="technology/hardware"/>
    <n v="4.7327000000000004"/>
    <n v="278.39400000000001"/>
    <x v="2"/>
    <s v="hardware"/>
    <x v="2050"/>
    <d v="2015-05-31T01:42:58"/>
  </r>
  <r>
    <x v="0"/>
    <s v="US"/>
    <s v="USD"/>
    <n v="1388017937"/>
    <n v="1385425937"/>
    <b v="0"/>
    <n v="242"/>
    <b v="1"/>
    <s v="technology/hardware"/>
    <n v="1.303625"/>
    <n v="43.094999999999999"/>
    <x v="2"/>
    <s v="hardware"/>
    <x v="2051"/>
    <d v="2013-12-26T00:32:17"/>
  </r>
  <r>
    <x v="0"/>
    <s v="US"/>
    <s v="USD"/>
    <n v="1455933653"/>
    <n v="1452045653"/>
    <b v="0"/>
    <n v="541"/>
    <b v="1"/>
    <s v="technology/hardware"/>
    <n v="3.5304799999999998"/>
    <n v="326.29199999999997"/>
    <x v="2"/>
    <s v="hardware"/>
    <x v="2052"/>
    <d v="2016-02-20T02:00:53"/>
  </r>
  <r>
    <x v="0"/>
    <s v="US"/>
    <s v="USD"/>
    <n v="1448466551"/>
    <n v="1445870951"/>
    <b v="0"/>
    <n v="121"/>
    <b v="1"/>
    <s v="technology/hardware"/>
    <n v="1.0102"/>
    <n v="41.744"/>
    <x v="2"/>
    <s v="hardware"/>
    <x v="2053"/>
    <d v="2015-11-25T15:49:11"/>
  </r>
  <r>
    <x v="0"/>
    <s v="GB"/>
    <s v="GBP"/>
    <n v="1399033810"/>
    <n v="1396441810"/>
    <b v="0"/>
    <n v="621"/>
    <b v="1"/>
    <s v="technology/hardware"/>
    <n v="1.1359142857142857"/>
    <n v="64.021000000000001"/>
    <x v="2"/>
    <s v="hardware"/>
    <x v="2054"/>
    <d v="2014-05-02T12:30:10"/>
  </r>
  <r>
    <x v="0"/>
    <s v="US"/>
    <s v="USD"/>
    <n v="1417579200"/>
    <n v="1415031043"/>
    <b v="0"/>
    <n v="101"/>
    <b v="1"/>
    <s v="technology/hardware"/>
    <n v="1.6741666666666666"/>
    <n v="99.454999999999998"/>
    <x v="2"/>
    <s v="hardware"/>
    <x v="2055"/>
    <d v="2014-12-03T04:00:00"/>
  </r>
  <r>
    <x v="0"/>
    <s v="US"/>
    <s v="USD"/>
    <n v="1366222542"/>
    <n v="1363630542"/>
    <b v="0"/>
    <n v="554"/>
    <b v="1"/>
    <s v="technology/hardware"/>
    <n v="1.5345200000000001"/>
    <n v="138.495"/>
    <x v="2"/>
    <s v="hardware"/>
    <x v="2056"/>
    <d v="2013-04-17T18:15:42"/>
  </r>
  <r>
    <x v="0"/>
    <s v="GB"/>
    <s v="GBP"/>
    <n v="1456487532"/>
    <n v="1453895532"/>
    <b v="0"/>
    <n v="666"/>
    <b v="1"/>
    <s v="technology/hardware"/>
    <n v="2.022322"/>
    <n v="45.548000000000002"/>
    <x v="2"/>
    <s v="hardware"/>
    <x v="2057"/>
    <d v="2016-02-26T11:52:12"/>
  </r>
  <r>
    <x v="0"/>
    <s v="GB"/>
    <s v="GBP"/>
    <n v="1425326400"/>
    <n v="1421916830"/>
    <b v="0"/>
    <n v="410"/>
    <b v="1"/>
    <s v="technology/hardware"/>
    <n v="1.6828125"/>
    <n v="10.507"/>
    <x v="2"/>
    <s v="hardware"/>
    <x v="2058"/>
    <d v="2015-03-02T20:00:00"/>
  </r>
  <r>
    <x v="0"/>
    <s v="US"/>
    <s v="USD"/>
    <n v="1454277540"/>
    <n v="1450880854"/>
    <b v="0"/>
    <n v="375"/>
    <b v="1"/>
    <s v="technology/hardware"/>
    <n v="1.4345666666666668"/>
    <n v="114.765"/>
    <x v="2"/>
    <s v="hardware"/>
    <x v="2059"/>
    <d v="2016-01-31T21:59:00"/>
  </r>
  <r>
    <x v="0"/>
    <s v="US"/>
    <s v="USD"/>
    <n v="1406129150"/>
    <n v="1400945150"/>
    <b v="0"/>
    <n v="1364"/>
    <b v="1"/>
    <s v="technology/hardware"/>
    <n v="1.964"/>
    <n v="35.997"/>
    <x v="2"/>
    <s v="hardware"/>
    <x v="2060"/>
    <d v="2014-07-23T15:25:50"/>
  </r>
  <r>
    <x v="0"/>
    <s v="US"/>
    <s v="USD"/>
    <n v="1483208454"/>
    <n v="1480616454"/>
    <b v="0"/>
    <n v="35"/>
    <b v="1"/>
    <s v="technology/hardware"/>
    <n v="1.0791999999999999"/>
    <n v="154.17099999999999"/>
    <x v="2"/>
    <s v="hardware"/>
    <x v="2061"/>
    <d v="2016-12-31T18:20:54"/>
  </r>
  <r>
    <x v="0"/>
    <s v="DK"/>
    <s v="DKK"/>
    <n v="1458807098"/>
    <n v="1456218698"/>
    <b v="0"/>
    <n v="203"/>
    <b v="1"/>
    <s v="technology/hardware"/>
    <n v="1.14977"/>
    <n v="566.38900000000001"/>
    <x v="2"/>
    <s v="hardware"/>
    <x v="2062"/>
    <d v="2016-03-24T08:11:38"/>
  </r>
  <r>
    <x v="0"/>
    <s v="DE"/>
    <s v="EUR"/>
    <n v="1463333701"/>
    <n v="1460482501"/>
    <b v="0"/>
    <n v="49"/>
    <b v="1"/>
    <s v="technology/hardware"/>
    <n v="1.4804999999999999"/>
    <n v="120.857"/>
    <x v="2"/>
    <s v="hardware"/>
    <x v="2063"/>
    <d v="2016-05-15T17:35:01"/>
  </r>
  <r>
    <x v="0"/>
    <s v="US"/>
    <s v="USD"/>
    <n v="1370001600"/>
    <n v="1366879523"/>
    <b v="0"/>
    <n v="5812"/>
    <b v="1"/>
    <s v="technology/hardware"/>
    <n v="1.9116676082790633"/>
    <n v="86.164000000000001"/>
    <x v="2"/>
    <s v="hardware"/>
    <x v="2064"/>
    <d v="2013-05-31T12:00:00"/>
  </r>
  <r>
    <x v="0"/>
    <s v="GB"/>
    <s v="GBP"/>
    <n v="1387958429"/>
    <n v="1385366429"/>
    <b v="0"/>
    <n v="1556"/>
    <b v="1"/>
    <s v="technology/hardware"/>
    <n v="1.99215125"/>
    <n v="51.212000000000003"/>
    <x v="2"/>
    <s v="hardware"/>
    <x v="2065"/>
    <d v="2013-12-25T08:00:29"/>
  </r>
  <r>
    <x v="0"/>
    <s v="US"/>
    <s v="USD"/>
    <n v="1408818683"/>
    <n v="1406226683"/>
    <b v="0"/>
    <n v="65"/>
    <b v="1"/>
    <s v="technology/hardware"/>
    <n v="2.1859999999999999"/>
    <n v="67.262"/>
    <x v="2"/>
    <s v="hardware"/>
    <x v="2066"/>
    <d v="2014-08-23T18:31:23"/>
  </r>
  <r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x v="0"/>
    <s v="US"/>
    <s v="USD"/>
    <n v="1476994315"/>
    <n v="1474402315"/>
    <b v="0"/>
    <n v="76"/>
    <b v="1"/>
    <s v="technology/hardware"/>
    <n v="1.0522388"/>
    <n v="346.13099999999997"/>
    <x v="2"/>
    <s v="hardware"/>
    <x v="2068"/>
    <d v="2016-10-20T20:11:55"/>
  </r>
  <r>
    <x v="0"/>
    <s v="US"/>
    <s v="USD"/>
    <n v="1451776791"/>
    <n v="1449098391"/>
    <b v="0"/>
    <n v="263"/>
    <b v="1"/>
    <s v="technology/hardware"/>
    <n v="1.2840666000000001"/>
    <n v="244.119"/>
    <x v="2"/>
    <s v="hardware"/>
    <x v="2069"/>
    <d v="2016-01-02T23:19:51"/>
  </r>
  <r>
    <x v="0"/>
    <s v="DE"/>
    <s v="EUR"/>
    <n v="1467128723"/>
    <n v="1464536723"/>
    <b v="0"/>
    <n v="1530"/>
    <b v="1"/>
    <s v="technology/hardware"/>
    <n v="3.1732719999999999"/>
    <n v="259.25400000000002"/>
    <x v="2"/>
    <s v="hardware"/>
    <x v="2070"/>
    <d v="2016-06-28T15:45:23"/>
  </r>
  <r>
    <x v="0"/>
    <s v="US"/>
    <s v="USD"/>
    <n v="1475390484"/>
    <n v="1471502484"/>
    <b v="0"/>
    <n v="278"/>
    <b v="1"/>
    <s v="technology/hardware"/>
    <n v="2.8073000000000001"/>
    <n v="201.964"/>
    <x v="2"/>
    <s v="hardware"/>
    <x v="2071"/>
    <d v="2016-10-02T06:41:24"/>
  </r>
  <r>
    <x v="0"/>
    <s v="US"/>
    <s v="USD"/>
    <n v="1462629432"/>
    <n v="1460037432"/>
    <b v="0"/>
    <n v="350"/>
    <b v="1"/>
    <s v="technology/hardware"/>
    <n v="1.1073146853146854"/>
    <n v="226.209"/>
    <x v="2"/>
    <s v="hardware"/>
    <x v="2072"/>
    <d v="2016-05-07T13:57:12"/>
  </r>
  <r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0"/>
    <s v="US"/>
    <s v="USD"/>
    <n v="1374769288"/>
    <n v="1372177288"/>
    <b v="0"/>
    <n v="8200"/>
    <b v="1"/>
    <s v="technology/hardware"/>
    <n v="16.783738373837384"/>
    <n v="20.466000000000001"/>
    <x v="2"/>
    <s v="hardware"/>
    <x v="2075"/>
    <d v="2013-07-25T16:21:28"/>
  </r>
  <r>
    <x v="0"/>
    <s v="GB"/>
    <s v="GBP"/>
    <n v="1406149689"/>
    <n v="1402693689"/>
    <b v="0"/>
    <n v="8359"/>
    <b v="1"/>
    <s v="technology/hardware"/>
    <n v="5.4334915642458101"/>
    <n v="116.35299999999999"/>
    <x v="2"/>
    <s v="hardware"/>
    <x v="2076"/>
    <d v="2014-07-23T21:08:09"/>
  </r>
  <r>
    <x v="0"/>
    <s v="US"/>
    <s v="USD"/>
    <n v="1433538000"/>
    <n v="1428541276"/>
    <b v="0"/>
    <n v="188"/>
    <b v="1"/>
    <s v="technology/hardware"/>
    <n v="1.1550800000000001"/>
    <n v="307.202"/>
    <x v="2"/>
    <s v="hardware"/>
    <x v="2077"/>
    <d v="2015-06-05T21:00:00"/>
  </r>
  <r>
    <x v="0"/>
    <s v="ES"/>
    <s v="EUR"/>
    <n v="1482085857"/>
    <n v="1479493857"/>
    <b v="0"/>
    <n v="48"/>
    <b v="1"/>
    <s v="technology/hardware"/>
    <n v="1.3120499999999999"/>
    <n v="546.68799999999999"/>
    <x v="2"/>
    <s v="hardware"/>
    <x v="2078"/>
    <d v="2016-12-18T18:30:57"/>
  </r>
  <r>
    <x v="0"/>
    <s v="GB"/>
    <s v="GBP"/>
    <n v="1435258800"/>
    <n v="1432659793"/>
    <b v="0"/>
    <n v="607"/>
    <b v="1"/>
    <s v="technology/hardware"/>
    <n v="2.8816999999999999"/>
    <n v="47.473999999999997"/>
    <x v="2"/>
    <s v="hardware"/>
    <x v="2079"/>
    <d v="2015-06-25T19:00:00"/>
  </r>
  <r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x v="0"/>
    <s v="US"/>
    <s v="USD"/>
    <n v="1337144340"/>
    <n v="1333597555"/>
    <b v="0"/>
    <n v="55"/>
    <b v="1"/>
    <s v="music/indie rock"/>
    <n v="1.1457142857142857"/>
    <n v="72.909000000000006"/>
    <x v="4"/>
    <s v="indie rock"/>
    <x v="2081"/>
    <d v="2012-05-16T04:59:00"/>
  </r>
  <r>
    <x v="0"/>
    <s v="US"/>
    <s v="USD"/>
    <n v="1322106796"/>
    <n v="1316919196"/>
    <b v="0"/>
    <n v="38"/>
    <b v="1"/>
    <s v="music/indie rock"/>
    <n v="1.1073333333333333"/>
    <n v="43.710999999999999"/>
    <x v="4"/>
    <s v="indie rock"/>
    <x v="2082"/>
    <d v="2011-11-24T03:53:16"/>
  </r>
  <r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0"/>
    <s v="US"/>
    <s v="USD"/>
    <n v="1399186740"/>
    <n v="1396468782"/>
    <b v="0"/>
    <n v="46"/>
    <b v="1"/>
    <s v="music/indie rock"/>
    <n v="1.0833333333333333"/>
    <n v="70.652000000000001"/>
    <x v="4"/>
    <s v="indie rock"/>
    <x v="2084"/>
    <d v="2014-05-04T06:59:00"/>
  </r>
  <r>
    <x v="0"/>
    <s v="US"/>
    <s v="USD"/>
    <n v="1342382587"/>
    <n v="1339790587"/>
    <b v="0"/>
    <n v="83"/>
    <b v="1"/>
    <s v="music/indie rock"/>
    <n v="1.2353333333333334"/>
    <n v="89.301000000000002"/>
    <x v="4"/>
    <s v="indie rock"/>
    <x v="2085"/>
    <d v="2012-07-15T20:03:07"/>
  </r>
  <r>
    <x v="0"/>
    <s v="US"/>
    <s v="USD"/>
    <n v="1323838740"/>
    <n v="1321200332"/>
    <b v="0"/>
    <n v="35"/>
    <b v="1"/>
    <s v="music/indie rock"/>
    <n v="1.0069999999999999"/>
    <n v="115.086"/>
    <x v="4"/>
    <s v="indie rock"/>
    <x v="2086"/>
    <d v="2011-12-14T04:59:00"/>
  </r>
  <r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x v="0"/>
    <s v="US"/>
    <s v="USD"/>
    <n v="1284177540"/>
    <n v="1281028152"/>
    <b v="0"/>
    <n v="75"/>
    <b v="1"/>
    <s v="music/indie rock"/>
    <n v="1.1551066666666667"/>
    <n v="46.204000000000001"/>
    <x v="4"/>
    <s v="indie rock"/>
    <x v="2088"/>
    <d v="2010-09-11T03:59:00"/>
  </r>
  <r>
    <x v="0"/>
    <s v="US"/>
    <s v="USD"/>
    <n v="1375408194"/>
    <n v="1372384194"/>
    <b v="0"/>
    <n v="62"/>
    <b v="1"/>
    <s v="music/indie rock"/>
    <n v="1.2040040000000001"/>
    <n v="48.548999999999999"/>
    <x v="4"/>
    <s v="indie rock"/>
    <x v="2089"/>
    <d v="2013-08-02T01:49:54"/>
  </r>
  <r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x v="0"/>
    <s v="US"/>
    <s v="USD"/>
    <n v="1299009600"/>
    <n v="1294818278"/>
    <b v="0"/>
    <n v="246"/>
    <b v="1"/>
    <s v="music/indie rock"/>
    <n v="1.2046777777777777"/>
    <n v="88.147000000000006"/>
    <x v="4"/>
    <s v="indie rock"/>
    <x v="2091"/>
    <d v="2011-03-01T20:00:00"/>
  </r>
  <r>
    <x v="0"/>
    <s v="US"/>
    <s v="USD"/>
    <n v="1318006732"/>
    <n v="1312822732"/>
    <b v="0"/>
    <n v="55"/>
    <b v="1"/>
    <s v="music/indie rock"/>
    <n v="1.0128333333333333"/>
    <n v="110.491"/>
    <x v="4"/>
    <s v="indie rock"/>
    <x v="2092"/>
    <d v="2011-10-07T16:58:52"/>
  </r>
  <r>
    <x v="0"/>
    <s v="US"/>
    <s v="USD"/>
    <n v="1356211832"/>
    <n v="1351024232"/>
    <b v="0"/>
    <n v="23"/>
    <b v="1"/>
    <s v="music/indie rock"/>
    <n v="1.0246666666666666"/>
    <n v="66.825999999999993"/>
    <x v="4"/>
    <s v="indie rock"/>
    <x v="2093"/>
    <d v="2012-12-22T21:30:32"/>
  </r>
  <r>
    <x v="0"/>
    <s v="US"/>
    <s v="USD"/>
    <n v="1330916400"/>
    <n v="1327969730"/>
    <b v="0"/>
    <n v="72"/>
    <b v="1"/>
    <s v="music/indie rock"/>
    <n v="1.2054285714285715"/>
    <n v="58.597000000000001"/>
    <x v="4"/>
    <s v="indie rock"/>
    <x v="2094"/>
    <d v="2012-03-05T03:00:00"/>
  </r>
  <r>
    <x v="0"/>
    <s v="US"/>
    <s v="USD"/>
    <n v="1317576973"/>
    <n v="1312392973"/>
    <b v="0"/>
    <n v="22"/>
    <b v="1"/>
    <s v="music/indie rock"/>
    <n v="1"/>
    <n v="113.636"/>
    <x v="4"/>
    <s v="indie rock"/>
    <x v="2095"/>
    <d v="2011-10-02T17:36:13"/>
  </r>
  <r>
    <x v="0"/>
    <s v="US"/>
    <s v="USD"/>
    <n v="1351223940"/>
    <n v="1349892735"/>
    <b v="0"/>
    <n v="14"/>
    <b v="1"/>
    <s v="music/indie rock"/>
    <n v="1.0166666666666666"/>
    <n v="43.570999999999998"/>
    <x v="4"/>
    <s v="indie rock"/>
    <x v="2096"/>
    <d v="2012-10-26T03:59:00"/>
  </r>
  <r>
    <x v="0"/>
    <s v="US"/>
    <s v="USD"/>
    <n v="1322751735"/>
    <n v="1317564135"/>
    <b v="0"/>
    <n v="38"/>
    <b v="1"/>
    <s v="music/indie rock"/>
    <n v="1"/>
    <n v="78.947000000000003"/>
    <x v="4"/>
    <s v="indie rock"/>
    <x v="2097"/>
    <d v="2011-12-01T15:02:15"/>
  </r>
  <r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x v="0"/>
    <s v="US"/>
    <s v="USD"/>
    <n v="1435808400"/>
    <n v="1434650084"/>
    <b v="0"/>
    <n v="63"/>
    <b v="1"/>
    <s v="music/indie rock"/>
    <n v="1.3236666666666668"/>
    <n v="63.031999999999996"/>
    <x v="4"/>
    <s v="indie rock"/>
    <x v="2099"/>
    <d v="2015-07-02T03:40:00"/>
  </r>
  <r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x v="0"/>
    <s v="US"/>
    <s v="USD"/>
    <n v="1329104114"/>
    <n v="1323920114"/>
    <b v="0"/>
    <n v="44"/>
    <b v="1"/>
    <s v="music/indie rock"/>
    <n v="1.1325000000000001"/>
    <n v="51.476999999999997"/>
    <x v="4"/>
    <s v="indie rock"/>
    <x v="2101"/>
    <d v="2012-02-13T03:35:14"/>
  </r>
  <r>
    <x v="0"/>
    <s v="US"/>
    <s v="USD"/>
    <n v="1304628648"/>
    <n v="1302036648"/>
    <b v="0"/>
    <n v="38"/>
    <b v="1"/>
    <s v="music/indie rock"/>
    <n v="1.36"/>
    <n v="35.789000000000001"/>
    <x v="4"/>
    <s v="indie rock"/>
    <x v="2102"/>
    <d v="2011-05-05T20:50:48"/>
  </r>
  <r>
    <x v="0"/>
    <s v="US"/>
    <s v="USD"/>
    <n v="1352488027"/>
    <n v="1349892427"/>
    <b v="0"/>
    <n v="115"/>
    <b v="1"/>
    <s v="music/indie rock"/>
    <n v="1.4612318374694613"/>
    <n v="98.816999999999993"/>
    <x v="4"/>
    <s v="indie rock"/>
    <x v="2103"/>
    <d v="2012-11-09T19:07:07"/>
  </r>
  <r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0"/>
    <s v="US"/>
    <s v="USD"/>
    <n v="1416542400"/>
    <n v="1415472953"/>
    <b v="0"/>
    <n v="99"/>
    <b v="1"/>
    <s v="music/indie rock"/>
    <n v="2.54"/>
    <n v="51.313000000000002"/>
    <x v="4"/>
    <s v="indie rock"/>
    <x v="2105"/>
    <d v="2014-11-21T04:00:00"/>
  </r>
  <r>
    <x v="0"/>
    <s v="US"/>
    <s v="USD"/>
    <n v="1359176974"/>
    <n v="1356584974"/>
    <b v="0"/>
    <n v="44"/>
    <b v="1"/>
    <s v="music/indie rock"/>
    <n v="1.0704545454545455"/>
    <n v="53.523000000000003"/>
    <x v="4"/>
    <s v="indie rock"/>
    <x v="2106"/>
    <d v="2013-01-26T05:09:34"/>
  </r>
  <r>
    <x v="0"/>
    <s v="US"/>
    <s v="USD"/>
    <n v="1415815393"/>
    <n v="1413997393"/>
    <b v="0"/>
    <n v="58"/>
    <b v="1"/>
    <s v="music/indie rock"/>
    <n v="1.0773299999999999"/>
    <n v="37.149000000000001"/>
    <x v="4"/>
    <s v="indie rock"/>
    <x v="2107"/>
    <d v="2014-11-12T18:03:13"/>
  </r>
  <r>
    <x v="0"/>
    <s v="US"/>
    <s v="USD"/>
    <n v="1347249300"/>
    <n v="1344917580"/>
    <b v="0"/>
    <n v="191"/>
    <b v="1"/>
    <s v="music/indie rock"/>
    <n v="1.0731250000000001"/>
    <n v="89.894999999999996"/>
    <x v="4"/>
    <s v="indie rock"/>
    <x v="2108"/>
    <d v="2012-09-10T03:55:00"/>
  </r>
  <r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x v="0"/>
    <s v="US"/>
    <s v="USD"/>
    <n v="1401253140"/>
    <n v="1398873969"/>
    <b v="0"/>
    <n v="38"/>
    <b v="1"/>
    <s v="music/indie rock"/>
    <n v="1.0035000000000001"/>
    <n v="52.816000000000003"/>
    <x v="4"/>
    <s v="indie rock"/>
    <x v="2110"/>
    <d v="2014-05-28T04:59:00"/>
  </r>
  <r>
    <x v="0"/>
    <s v="US"/>
    <s v="USD"/>
    <n v="1313370000"/>
    <n v="1307594625"/>
    <b v="0"/>
    <n v="39"/>
    <b v="1"/>
    <s v="music/indie rock"/>
    <n v="1.0649999999999999"/>
    <n v="54.615000000000002"/>
    <x v="4"/>
    <s v="indie rock"/>
    <x v="2111"/>
    <d v="2011-08-15T01:00:00"/>
  </r>
  <r>
    <x v="0"/>
    <s v="US"/>
    <s v="USD"/>
    <n v="1366064193"/>
    <n v="1364854593"/>
    <b v="0"/>
    <n v="11"/>
    <b v="1"/>
    <s v="music/indie rock"/>
    <n v="1"/>
    <n v="27.273"/>
    <x v="4"/>
    <s v="indie rock"/>
    <x v="2112"/>
    <d v="2013-04-15T22:16:33"/>
  </r>
  <r>
    <x v="0"/>
    <s v="US"/>
    <s v="USD"/>
    <n v="1411505176"/>
    <n v="1408481176"/>
    <b v="0"/>
    <n v="107"/>
    <b v="1"/>
    <s v="music/indie rock"/>
    <n v="1.0485714285714285"/>
    <n v="68.597999999999999"/>
    <x v="4"/>
    <s v="indie rock"/>
    <x v="2113"/>
    <d v="2014-09-23T20:46:16"/>
  </r>
  <r>
    <x v="0"/>
    <s v="US"/>
    <s v="USD"/>
    <n v="1291870740"/>
    <n v="1286480070"/>
    <b v="0"/>
    <n v="147"/>
    <b v="1"/>
    <s v="music/indie rock"/>
    <n v="1.0469999999999999"/>
    <n v="35.612000000000002"/>
    <x v="4"/>
    <s v="indie rock"/>
    <x v="2114"/>
    <d v="2010-12-09T04:59:00"/>
  </r>
  <r>
    <x v="0"/>
    <s v="US"/>
    <s v="USD"/>
    <n v="1298167001"/>
    <n v="1295575001"/>
    <b v="0"/>
    <n v="36"/>
    <b v="1"/>
    <s v="music/indie rock"/>
    <n v="2.2566666666666668"/>
    <n v="94.028000000000006"/>
    <x v="4"/>
    <s v="indie rock"/>
    <x v="2115"/>
    <d v="2011-02-20T01:56:41"/>
  </r>
  <r>
    <x v="0"/>
    <s v="US"/>
    <s v="USD"/>
    <n v="1349203203"/>
    <n v="1345056003"/>
    <b v="0"/>
    <n v="92"/>
    <b v="1"/>
    <s v="music/indie rock"/>
    <n v="1.0090416666666666"/>
    <n v="526.45699999999999"/>
    <x v="4"/>
    <s v="indie rock"/>
    <x v="2116"/>
    <d v="2012-10-02T18:40:03"/>
  </r>
  <r>
    <x v="0"/>
    <s v="US"/>
    <s v="USD"/>
    <n v="1445921940"/>
    <n v="1444699549"/>
    <b v="0"/>
    <n v="35"/>
    <b v="1"/>
    <s v="music/indie rock"/>
    <n v="1.4775"/>
    <n v="50.656999999999996"/>
    <x v="4"/>
    <s v="indie rock"/>
    <x v="2117"/>
    <d v="2015-10-27T04:59:00"/>
  </r>
  <r>
    <x v="0"/>
    <s v="US"/>
    <s v="USD"/>
    <n v="1311538136"/>
    <n v="1308946136"/>
    <b v="0"/>
    <n v="17"/>
    <b v="1"/>
    <s v="music/indie rock"/>
    <n v="1.3461099999999999"/>
    <n v="79.183000000000007"/>
    <x v="4"/>
    <s v="indie rock"/>
    <x v="2118"/>
    <d v="2011-07-24T20:08:56"/>
  </r>
  <r>
    <x v="0"/>
    <s v="US"/>
    <s v="USD"/>
    <n v="1345086445"/>
    <n v="1342494445"/>
    <b v="0"/>
    <n v="22"/>
    <b v="1"/>
    <s v="music/indie rock"/>
    <n v="1.0075000000000001"/>
    <n v="91.590999999999994"/>
    <x v="4"/>
    <s v="indie rock"/>
    <x v="2119"/>
    <d v="2012-08-16T03:07:25"/>
  </r>
  <r>
    <x v="0"/>
    <s v="US"/>
    <s v="USD"/>
    <n v="1388617736"/>
    <n v="1384384136"/>
    <b v="0"/>
    <n v="69"/>
    <b v="1"/>
    <s v="music/indie rock"/>
    <n v="1.00880375"/>
    <n v="116.96299999999999"/>
    <x v="4"/>
    <s v="indie rock"/>
    <x v="2120"/>
    <d v="2014-01-01T23:08:56"/>
  </r>
  <r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x v="2"/>
    <s v="MX"/>
    <s v="MXN"/>
    <n v="1483773169"/>
    <n v="1481181169"/>
    <b v="0"/>
    <n v="3"/>
    <b v="0"/>
    <s v="games/video games"/>
    <n v="3.875E-3"/>
    <n v="103.333"/>
    <x v="6"/>
    <s v="video games"/>
    <x v="2122"/>
    <d v="2017-01-07T07:12:49"/>
  </r>
  <r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"/>
    <s v="US"/>
    <s v="USD"/>
    <n v="1438734833"/>
    <n v="1436142833"/>
    <b v="0"/>
    <n v="27"/>
    <b v="0"/>
    <s v="games/video games"/>
    <n v="1.4200000000000001E-2"/>
    <n v="31.556000000000001"/>
    <x v="6"/>
    <s v="video games"/>
    <x v="2125"/>
    <d v="2015-08-05T00:33:53"/>
  </r>
  <r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"/>
    <s v="US"/>
    <s v="USD"/>
    <n v="1457570100"/>
    <n v="1454978100"/>
    <b v="0"/>
    <n v="12"/>
    <b v="0"/>
    <s v="games/video games"/>
    <n v="0.11799999999999999"/>
    <n v="19.667000000000002"/>
    <x v="6"/>
    <s v="video games"/>
    <x v="2129"/>
    <d v="2016-03-10T00:35:00"/>
  </r>
  <r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x v="2"/>
    <s v="US"/>
    <s v="USD"/>
    <n v="1436677091"/>
    <n v="1434085091"/>
    <b v="0"/>
    <n v="3"/>
    <b v="0"/>
    <s v="games/video games"/>
    <n v="0.05"/>
    <n v="8.3330000000000002"/>
    <x v="6"/>
    <s v="video games"/>
    <x v="2131"/>
    <d v="2015-07-12T04:58:11"/>
  </r>
  <r>
    <x v="2"/>
    <s v="US"/>
    <s v="USD"/>
    <n v="1391427692"/>
    <n v="1388835692"/>
    <b v="0"/>
    <n v="99"/>
    <b v="0"/>
    <s v="games/video games"/>
    <n v="2.1129899999999997E-2"/>
    <n v="21.343"/>
    <x v="6"/>
    <s v="video games"/>
    <x v="2132"/>
    <d v="2014-02-03T11:41:32"/>
  </r>
  <r>
    <x v="2"/>
    <s v="US"/>
    <s v="USD"/>
    <n v="1303628340"/>
    <n v="1300328399"/>
    <b v="0"/>
    <n v="3"/>
    <b v="0"/>
    <s v="games/video games"/>
    <n v="1.6E-2"/>
    <n v="5.3330000000000002"/>
    <x v="6"/>
    <s v="video games"/>
    <x v="2133"/>
    <d v="2011-04-24T06:59:00"/>
  </r>
  <r>
    <x v="2"/>
    <s v="US"/>
    <s v="USD"/>
    <n v="1367097391"/>
    <n v="1364505391"/>
    <b v="0"/>
    <n v="3"/>
    <b v="0"/>
    <s v="games/video games"/>
    <n v="1.7333333333333333E-2"/>
    <n v="34.667000000000002"/>
    <x v="6"/>
    <s v="video games"/>
    <x v="2134"/>
    <d v="2013-04-27T21:16:31"/>
  </r>
  <r>
    <x v="2"/>
    <s v="US"/>
    <s v="USD"/>
    <n v="1349392033"/>
    <n v="1346800033"/>
    <b v="0"/>
    <n v="22"/>
    <b v="0"/>
    <s v="games/video games"/>
    <n v="9.5600000000000004E-2"/>
    <n v="21.727"/>
    <x v="6"/>
    <s v="video games"/>
    <x v="2135"/>
    <d v="2012-10-04T23:07:13"/>
  </r>
  <r>
    <x v="2"/>
    <s v="US"/>
    <s v="USD"/>
    <n v="1382184786"/>
    <n v="1379592786"/>
    <b v="0"/>
    <n v="4"/>
    <b v="0"/>
    <s v="games/video games"/>
    <n v="5.9612499999999998E-4"/>
    <n v="11.923"/>
    <x v="6"/>
    <s v="video games"/>
    <x v="2136"/>
    <d v="2013-10-19T12:13:06"/>
  </r>
  <r>
    <x v="2"/>
    <s v="CA"/>
    <s v="CAD"/>
    <n v="1417804229"/>
    <n v="1415212229"/>
    <b v="0"/>
    <n v="534"/>
    <b v="0"/>
    <s v="games/video games"/>
    <n v="0.28405999999999998"/>
    <n v="26.597000000000001"/>
    <x v="6"/>
    <s v="video games"/>
    <x v="2137"/>
    <d v="2014-12-05T18:30:29"/>
  </r>
  <r>
    <x v="2"/>
    <s v="GB"/>
    <s v="GBP"/>
    <n v="1383959939"/>
    <n v="1381364339"/>
    <b v="0"/>
    <n v="12"/>
    <b v="0"/>
    <s v="games/video games"/>
    <n v="0.128"/>
    <n v="10.667"/>
    <x v="6"/>
    <s v="video games"/>
    <x v="2138"/>
    <d v="2013-11-09T01:18:59"/>
  </r>
  <r>
    <x v="2"/>
    <s v="US"/>
    <s v="USD"/>
    <n v="1478196008"/>
    <n v="1475604008"/>
    <b v="0"/>
    <n v="56"/>
    <b v="0"/>
    <s v="games/video games"/>
    <n v="5.4199999999999998E-2"/>
    <n v="29.036000000000001"/>
    <x v="6"/>
    <s v="video games"/>
    <x v="2139"/>
    <d v="2016-11-03T18:00:08"/>
  </r>
  <r>
    <x v="2"/>
    <s v="US"/>
    <s v="USD"/>
    <n v="1357934424"/>
    <n v="1355342424"/>
    <b v="0"/>
    <n v="11"/>
    <b v="0"/>
    <s v="games/video games"/>
    <n v="1.1199999999999999E-3"/>
    <n v="50.908999999999999"/>
    <x v="6"/>
    <s v="video games"/>
    <x v="2140"/>
    <d v="2013-01-11T20:00:24"/>
  </r>
  <r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x v="2"/>
    <s v="DE"/>
    <s v="EUR"/>
    <n v="1451494210"/>
    <n v="1449075010"/>
    <b v="0"/>
    <n v="12"/>
    <b v="0"/>
    <s v="games/video games"/>
    <n v="5.7238095238095241E-2"/>
    <n v="50.082999999999998"/>
    <x v="6"/>
    <s v="video games"/>
    <x v="2142"/>
    <d v="2015-12-30T16:50:10"/>
  </r>
  <r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"/>
    <s v="US"/>
    <s v="USD"/>
    <n v="1379164040"/>
    <n v="1376399240"/>
    <b v="0"/>
    <n v="24"/>
    <b v="0"/>
    <s v="games/video games"/>
    <n v="1.7098591549295775E-2"/>
    <n v="25.292000000000002"/>
    <x v="6"/>
    <s v="video games"/>
    <x v="2144"/>
    <d v="2013-09-14T13:07:20"/>
  </r>
  <r>
    <x v="2"/>
    <s v="US"/>
    <s v="USD"/>
    <n v="1385534514"/>
    <n v="1382938914"/>
    <b v="0"/>
    <n v="89"/>
    <b v="0"/>
    <s v="games/video games"/>
    <n v="0.30433333333333334"/>
    <n v="51.292000000000002"/>
    <x v="6"/>
    <s v="video games"/>
    <x v="2145"/>
    <d v="2013-11-27T06:41:54"/>
  </r>
  <r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"/>
    <s v="US"/>
    <s v="USD"/>
    <n v="1416125148"/>
    <n v="1413356748"/>
    <b v="0"/>
    <n v="55"/>
    <b v="0"/>
    <s v="games/video games"/>
    <n v="6.9641025641025639E-3"/>
    <n v="49.381999999999998"/>
    <x v="6"/>
    <s v="video games"/>
    <x v="2147"/>
    <d v="2014-11-16T08:05:48"/>
  </r>
  <r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x v="2"/>
    <s v="US"/>
    <s v="USD"/>
    <n v="1467231614"/>
    <n v="1464639614"/>
    <b v="0"/>
    <n v="6"/>
    <b v="0"/>
    <s v="games/video games"/>
    <n v="2.6222222222222224E-3"/>
    <n v="19.667000000000002"/>
    <x v="6"/>
    <s v="video games"/>
    <x v="2151"/>
    <d v="2016-06-29T20:20:14"/>
  </r>
  <r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"/>
    <s v="US"/>
    <s v="USD"/>
    <n v="1379363406"/>
    <n v="1375475406"/>
    <b v="0"/>
    <n v="83"/>
    <b v="0"/>
    <s v="games/video games"/>
    <n v="2.6660714285714284E-2"/>
    <n v="17.988"/>
    <x v="6"/>
    <s v="video games"/>
    <x v="2156"/>
    <d v="2013-09-16T20:30:06"/>
  </r>
  <r>
    <x v="2"/>
    <s v="US"/>
    <s v="USD"/>
    <n v="1482479940"/>
    <n v="1479684783"/>
    <b v="0"/>
    <n v="57"/>
    <b v="0"/>
    <s v="games/video games"/>
    <n v="0.28192"/>
    <n v="370.947"/>
    <x v="6"/>
    <s v="video games"/>
    <x v="2157"/>
    <d v="2016-12-23T07:59:00"/>
  </r>
  <r>
    <x v="2"/>
    <s v="US"/>
    <s v="USD"/>
    <n v="1360009774"/>
    <n v="1356121774"/>
    <b v="0"/>
    <n v="311"/>
    <b v="0"/>
    <s v="games/video games"/>
    <n v="6.5900366666666668E-2"/>
    <n v="63.569000000000003"/>
    <x v="6"/>
    <s v="video games"/>
    <x v="2158"/>
    <d v="2013-02-04T20:29:34"/>
  </r>
  <r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"/>
    <s v="US"/>
    <s v="USD"/>
    <n v="1337447105"/>
    <n v="1334855105"/>
    <b v="0"/>
    <n v="16"/>
    <b v="0"/>
    <s v="games/video games"/>
    <n v="8.5000000000000006E-3"/>
    <n v="5.3129999999999997"/>
    <x v="6"/>
    <s v="video games"/>
    <x v="2160"/>
    <d v="2012-05-19T17:05:05"/>
  </r>
  <r>
    <x v="0"/>
    <s v="US"/>
    <s v="USD"/>
    <n v="1443040059"/>
    <n v="1440448059"/>
    <b v="0"/>
    <n v="13"/>
    <b v="1"/>
    <s v="music/rock"/>
    <n v="1.1575"/>
    <n v="35.615000000000002"/>
    <x v="4"/>
    <s v="rock"/>
    <x v="2161"/>
    <d v="2015-09-23T20:27:39"/>
  </r>
  <r>
    <x v="0"/>
    <s v="US"/>
    <s v="USD"/>
    <n v="1406226191"/>
    <n v="1403547791"/>
    <b v="0"/>
    <n v="58"/>
    <b v="1"/>
    <s v="music/rock"/>
    <n v="1.1226666666666667"/>
    <n v="87.102999999999994"/>
    <x v="4"/>
    <s v="rock"/>
    <x v="2162"/>
    <d v="2014-07-24T18:23:11"/>
  </r>
  <r>
    <x v="0"/>
    <s v="US"/>
    <s v="USD"/>
    <n v="1433735400"/>
    <n v="1429306520"/>
    <b v="0"/>
    <n v="44"/>
    <b v="1"/>
    <s v="music/rock"/>
    <n v="1.3220000000000001"/>
    <n v="75.114000000000004"/>
    <x v="4"/>
    <s v="rock"/>
    <x v="2163"/>
    <d v="2015-06-08T03:50:00"/>
  </r>
  <r>
    <x v="0"/>
    <s v="US"/>
    <s v="USD"/>
    <n v="1466827140"/>
    <n v="1464196414"/>
    <b v="0"/>
    <n v="83"/>
    <b v="1"/>
    <s v="music/rock"/>
    <n v="1.0263636363636364"/>
    <n v="68.012"/>
    <x v="4"/>
    <s v="rock"/>
    <x v="2164"/>
    <d v="2016-06-25T03:59:00"/>
  </r>
  <r>
    <x v="0"/>
    <s v="FR"/>
    <s v="EUR"/>
    <n v="1460127635"/>
    <n v="1457539235"/>
    <b v="0"/>
    <n v="117"/>
    <b v="1"/>
    <s v="music/rock"/>
    <n v="1.3864000000000001"/>
    <n v="29.623999999999999"/>
    <x v="4"/>
    <s v="rock"/>
    <x v="2165"/>
    <d v="2016-04-08T15:00:35"/>
  </r>
  <r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x v="0"/>
    <s v="US"/>
    <s v="USD"/>
    <n v="1486702800"/>
    <n v="1484058261"/>
    <b v="0"/>
    <n v="340"/>
    <b v="1"/>
    <s v="music/rock"/>
    <n v="1.215816111111111"/>
    <n v="64.367000000000004"/>
    <x v="4"/>
    <s v="rock"/>
    <x v="2168"/>
    <d v="2017-02-10T05:00:00"/>
  </r>
  <r>
    <x v="0"/>
    <s v="US"/>
    <s v="USD"/>
    <n v="1488473351"/>
    <n v="1488214151"/>
    <b v="0"/>
    <n v="7"/>
    <b v="1"/>
    <s v="music/rock"/>
    <n v="1"/>
    <n v="21.856999999999999"/>
    <x v="4"/>
    <s v="rock"/>
    <x v="2169"/>
    <d v="2017-03-02T16:49:11"/>
  </r>
  <r>
    <x v="0"/>
    <s v="US"/>
    <s v="USD"/>
    <n v="1440266422"/>
    <n v="1436810422"/>
    <b v="0"/>
    <n v="19"/>
    <b v="1"/>
    <s v="music/rock"/>
    <n v="1.8085714285714285"/>
    <n v="33.316000000000003"/>
    <x v="4"/>
    <s v="rock"/>
    <x v="2170"/>
    <d v="2015-08-22T18:00:22"/>
  </r>
  <r>
    <x v="0"/>
    <s v="US"/>
    <s v="USD"/>
    <n v="1434949200"/>
    <n v="1431903495"/>
    <b v="0"/>
    <n v="47"/>
    <b v="1"/>
    <s v="music/rock"/>
    <n v="1.0607500000000001"/>
    <n v="90.277000000000001"/>
    <x v="4"/>
    <s v="rock"/>
    <x v="2171"/>
    <d v="2015-06-22T05:00:00"/>
  </r>
  <r>
    <x v="0"/>
    <s v="US"/>
    <s v="USD"/>
    <n v="1429365320"/>
    <n v="1426773320"/>
    <b v="0"/>
    <n v="13"/>
    <b v="1"/>
    <s v="music/rock"/>
    <n v="1"/>
    <n v="76.923000000000002"/>
    <x v="4"/>
    <s v="rock"/>
    <x v="2172"/>
    <d v="2015-04-18T13:55:20"/>
  </r>
  <r>
    <x v="0"/>
    <s v="US"/>
    <s v="USD"/>
    <n v="1378785540"/>
    <n v="1376066243"/>
    <b v="0"/>
    <n v="90"/>
    <b v="1"/>
    <s v="music/rock"/>
    <n v="1.2692857142857144"/>
    <n v="59.232999999999997"/>
    <x v="4"/>
    <s v="rock"/>
    <x v="2173"/>
    <d v="2013-09-10T03:59:00"/>
  </r>
  <r>
    <x v="0"/>
    <s v="GB"/>
    <s v="GBP"/>
    <n v="1462453307"/>
    <n v="1459861307"/>
    <b v="0"/>
    <n v="63"/>
    <b v="1"/>
    <s v="music/rock"/>
    <n v="1.0297499999999999"/>
    <n v="65.381"/>
    <x v="4"/>
    <s v="rock"/>
    <x v="2174"/>
    <d v="2016-05-05T13:01:47"/>
  </r>
  <r>
    <x v="0"/>
    <s v="US"/>
    <s v="USD"/>
    <n v="1469059986"/>
    <n v="1468455186"/>
    <b v="0"/>
    <n v="26"/>
    <b v="1"/>
    <s v="music/rock"/>
    <n v="2.5"/>
    <n v="67.308000000000007"/>
    <x v="4"/>
    <s v="rock"/>
    <x v="2175"/>
    <d v="2016-07-21T00:13:06"/>
  </r>
  <r>
    <x v="0"/>
    <s v="US"/>
    <s v="USD"/>
    <n v="1430579509"/>
    <n v="1427987509"/>
    <b v="0"/>
    <n v="71"/>
    <b v="1"/>
    <s v="music/rock"/>
    <n v="1.2602"/>
    <n v="88.745999999999995"/>
    <x v="4"/>
    <s v="rock"/>
    <x v="2176"/>
    <d v="2015-05-02T15:11:49"/>
  </r>
  <r>
    <x v="0"/>
    <s v="US"/>
    <s v="USD"/>
    <n v="1465192867"/>
    <n v="1463032867"/>
    <b v="0"/>
    <n v="38"/>
    <b v="1"/>
    <s v="music/rock"/>
    <n v="1.0012000000000001"/>
    <n v="65.867999999999995"/>
    <x v="4"/>
    <s v="rock"/>
    <x v="2177"/>
    <d v="2016-06-06T06:01:07"/>
  </r>
  <r>
    <x v="0"/>
    <s v="US"/>
    <s v="USD"/>
    <n v="1484752597"/>
    <n v="1482160597"/>
    <b v="0"/>
    <n v="859"/>
    <b v="1"/>
    <s v="music/rock"/>
    <n v="1.3864000000000001"/>
    <n v="40.348999999999997"/>
    <x v="4"/>
    <s v="rock"/>
    <x v="2178"/>
    <d v="2017-01-18T15:16:37"/>
  </r>
  <r>
    <x v="0"/>
    <s v="US"/>
    <s v="USD"/>
    <n v="1428725192"/>
    <n v="1426133192"/>
    <b v="0"/>
    <n v="21"/>
    <b v="1"/>
    <s v="music/rock"/>
    <n v="1.6140000000000001"/>
    <n v="76.856999999999999"/>
    <x v="4"/>
    <s v="rock"/>
    <x v="2179"/>
    <d v="2015-04-11T04:06:32"/>
  </r>
  <r>
    <x v="0"/>
    <s v="US"/>
    <s v="USD"/>
    <n v="1447434268"/>
    <n v="1443801868"/>
    <b v="0"/>
    <n v="78"/>
    <b v="1"/>
    <s v="music/rock"/>
    <n v="1.071842"/>
    <n v="68.707999999999998"/>
    <x v="4"/>
    <s v="rock"/>
    <x v="2180"/>
    <d v="2015-11-13T17:04:28"/>
  </r>
  <r>
    <x v="0"/>
    <s v="US"/>
    <s v="USD"/>
    <n v="1487635653"/>
    <n v="1486426053"/>
    <b v="0"/>
    <n v="53"/>
    <b v="1"/>
    <s v="games/tabletop games"/>
    <n v="1.5309999999999999"/>
    <n v="57.774000000000001"/>
    <x v="6"/>
    <s v="tabletop games"/>
    <x v="2181"/>
    <d v="2017-02-21T00:07:33"/>
  </r>
  <r>
    <x v="0"/>
    <s v="CA"/>
    <s v="CAD"/>
    <n v="1412285825"/>
    <n v="1409261825"/>
    <b v="0"/>
    <n v="356"/>
    <b v="1"/>
    <s v="games/tabletop games"/>
    <n v="5.2416666666666663"/>
    <n v="44.170999999999999"/>
    <x v="6"/>
    <s v="tabletop games"/>
    <x v="2182"/>
    <d v="2014-10-02T21:37:05"/>
  </r>
  <r>
    <x v="0"/>
    <s v="US"/>
    <s v="USD"/>
    <n v="1486616400"/>
    <n v="1484037977"/>
    <b v="0"/>
    <n v="279"/>
    <b v="1"/>
    <s v="games/tabletop games"/>
    <n v="4.8927777777777779"/>
    <n v="31.565999999999999"/>
    <x v="6"/>
    <s v="tabletop games"/>
    <x v="2183"/>
    <d v="2017-02-09T05:00:00"/>
  </r>
  <r>
    <x v="0"/>
    <s v="US"/>
    <s v="USD"/>
    <n v="1453737600"/>
    <n v="1452530041"/>
    <b v="1"/>
    <n v="266"/>
    <b v="1"/>
    <s v="games/tabletop games"/>
    <n v="2.8473999999999999"/>
    <n v="107.045"/>
    <x v="6"/>
    <s v="tabletop games"/>
    <x v="2184"/>
    <d v="2016-01-25T16:00:00"/>
  </r>
  <r>
    <x v="0"/>
    <s v="GB"/>
    <s v="GBP"/>
    <n v="1364286239"/>
    <n v="1360830239"/>
    <b v="0"/>
    <n v="623"/>
    <b v="1"/>
    <s v="games/tabletop games"/>
    <n v="18.569700000000001"/>
    <n v="149.035"/>
    <x v="6"/>
    <s v="tabletop games"/>
    <x v="2185"/>
    <d v="2013-03-26T08:23:59"/>
  </r>
  <r>
    <x v="0"/>
    <s v="US"/>
    <s v="USD"/>
    <n v="1473213600"/>
    <n v="1470062743"/>
    <b v="0"/>
    <n v="392"/>
    <b v="1"/>
    <s v="games/tabletop games"/>
    <n v="1.0967499999999999"/>
    <n v="55.957000000000001"/>
    <x v="6"/>
    <s v="tabletop games"/>
    <x v="2186"/>
    <d v="2016-09-07T02:00:00"/>
  </r>
  <r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x v="0"/>
    <s v="AU"/>
    <s v="AUD"/>
    <n v="1477414800"/>
    <n v="1474380241"/>
    <b v="0"/>
    <n v="514"/>
    <b v="1"/>
    <s v="games/tabletop games"/>
    <n v="4.1217692027666546"/>
    <n v="44.055999999999997"/>
    <x v="6"/>
    <s v="tabletop games"/>
    <x v="2188"/>
    <d v="2016-10-25T17:00:00"/>
  </r>
  <r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x v="0"/>
    <s v="US"/>
    <s v="USD"/>
    <n v="1458716340"/>
    <n v="1455721204"/>
    <b v="0"/>
    <n v="537"/>
    <b v="1"/>
    <s v="games/tabletop games"/>
    <n v="1.8461052631578947"/>
    <n v="65.317999999999998"/>
    <x v="6"/>
    <s v="tabletop games"/>
    <x v="2190"/>
    <d v="2016-03-23T06:59:00"/>
  </r>
  <r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x v="0"/>
    <s v="GB"/>
    <s v="GBP"/>
    <n v="1481842800"/>
    <n v="1479414344"/>
    <b v="0"/>
    <n v="3238"/>
    <b v="1"/>
    <s v="games/tabletop games"/>
    <n v="10.812401666666668"/>
    <n v="40.070999999999998"/>
    <x v="6"/>
    <s v="tabletop games"/>
    <x v="2192"/>
    <d v="2016-12-15T23:00:00"/>
  </r>
  <r>
    <x v="0"/>
    <s v="US"/>
    <s v="USD"/>
    <n v="1479704340"/>
    <n v="1477043072"/>
    <b v="0"/>
    <n v="897"/>
    <b v="1"/>
    <s v="games/tabletop games"/>
    <n v="4.5237333333333334"/>
    <n v="75.647999999999996"/>
    <x v="6"/>
    <s v="tabletop games"/>
    <x v="2193"/>
    <d v="2016-11-21T04:59:00"/>
  </r>
  <r>
    <x v="0"/>
    <s v="US"/>
    <s v="USD"/>
    <n v="1459012290"/>
    <n v="1456423890"/>
    <b v="0"/>
    <n v="878"/>
    <b v="1"/>
    <s v="games/tabletop games"/>
    <n v="5.3737000000000004"/>
    <n v="61.204000000000001"/>
    <x v="6"/>
    <s v="tabletop games"/>
    <x v="2194"/>
    <d v="2016-03-26T17:11:30"/>
  </r>
  <r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x v="0"/>
    <s v="US"/>
    <s v="USD"/>
    <n v="1480662000"/>
    <n v="1478000502"/>
    <b v="0"/>
    <n v="234"/>
    <b v="1"/>
    <s v="games/tabletop games"/>
    <n v="1.1383571428571428"/>
    <n v="68.106999999999999"/>
    <x v="6"/>
    <s v="tabletop games"/>
    <x v="2196"/>
    <d v="2016-12-02T07:00:00"/>
  </r>
  <r>
    <x v="0"/>
    <s v="US"/>
    <s v="USD"/>
    <n v="1425132059"/>
    <n v="1422540059"/>
    <b v="0"/>
    <n v="4330"/>
    <b v="1"/>
    <s v="games/tabletop games"/>
    <n v="9.5103109999999997"/>
    <n v="65.891000000000005"/>
    <x v="6"/>
    <s v="tabletop games"/>
    <x v="2197"/>
    <d v="2015-02-28T14:00:59"/>
  </r>
  <r>
    <x v="0"/>
    <s v="US"/>
    <s v="USD"/>
    <n v="1447507200"/>
    <n v="1444911600"/>
    <b v="0"/>
    <n v="651"/>
    <b v="1"/>
    <s v="games/tabletop games"/>
    <n v="1.3289249999999999"/>
    <n v="81.653999999999996"/>
    <x v="6"/>
    <s v="tabletop games"/>
    <x v="2198"/>
    <d v="2015-11-14T13:20:00"/>
  </r>
  <r>
    <x v="0"/>
    <s v="IE"/>
    <s v="EUR"/>
    <n v="1444903198"/>
    <n v="1442311198"/>
    <b v="1"/>
    <n v="251"/>
    <b v="1"/>
    <s v="games/tabletop games"/>
    <n v="1.4697777777777778"/>
    <n v="52.701000000000001"/>
    <x v="6"/>
    <s v="tabletop games"/>
    <x v="2199"/>
    <d v="2015-10-15T09:59:58"/>
  </r>
  <r>
    <x v="0"/>
    <s v="GB"/>
    <s v="GBP"/>
    <n v="1436151600"/>
    <n v="1433775668"/>
    <b v="0"/>
    <n v="263"/>
    <b v="1"/>
    <s v="games/tabletop games"/>
    <n v="5.4215"/>
    <n v="41.228000000000002"/>
    <x v="6"/>
    <s v="tabletop games"/>
    <x v="2200"/>
    <d v="2015-07-06T03:00:00"/>
  </r>
  <r>
    <x v="0"/>
    <s v="GB"/>
    <s v="GBP"/>
    <n v="1358367565"/>
    <n v="1357157965"/>
    <b v="0"/>
    <n v="28"/>
    <b v="1"/>
    <s v="music/electronic music"/>
    <n v="3.8271818181818182"/>
    <n v="15.035"/>
    <x v="4"/>
    <s v="electronic music"/>
    <x v="2201"/>
    <d v="2013-01-16T20:19:25"/>
  </r>
  <r>
    <x v="0"/>
    <s v="US"/>
    <s v="USD"/>
    <n v="1351801368"/>
    <n v="1349209368"/>
    <b v="0"/>
    <n v="721"/>
    <b v="1"/>
    <s v="music/electronic music"/>
    <n v="7.0418124999999998"/>
    <n v="39.067"/>
    <x v="4"/>
    <s v="electronic music"/>
    <x v="2202"/>
    <d v="2012-11-01T20:22:48"/>
  </r>
  <r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x v="0"/>
    <s v="US"/>
    <s v="USD"/>
    <n v="1362814119"/>
    <n v="1360222119"/>
    <b v="0"/>
    <n v="73"/>
    <b v="1"/>
    <s v="music/electronic music"/>
    <n v="1.3286666666666667"/>
    <n v="27.300999999999998"/>
    <x v="4"/>
    <s v="electronic music"/>
    <x v="2204"/>
    <d v="2013-03-09T07:28:39"/>
  </r>
  <r>
    <x v="0"/>
    <s v="US"/>
    <s v="USD"/>
    <n v="1338579789"/>
    <n v="1335987789"/>
    <b v="0"/>
    <n v="27"/>
    <b v="1"/>
    <s v="music/electronic music"/>
    <n v="1.52"/>
    <n v="42.222000000000001"/>
    <x v="4"/>
    <s v="electronic music"/>
    <x v="2205"/>
    <d v="2012-06-01T19:43:09"/>
  </r>
  <r>
    <x v="0"/>
    <s v="US"/>
    <s v="USD"/>
    <n v="1334556624"/>
    <n v="1333001424"/>
    <b v="0"/>
    <n v="34"/>
    <b v="1"/>
    <s v="music/electronic music"/>
    <n v="1.0272727272727273"/>
    <n v="33.234999999999999"/>
    <x v="4"/>
    <s v="electronic music"/>
    <x v="2206"/>
    <d v="2012-04-16T06:10:24"/>
  </r>
  <r>
    <x v="0"/>
    <s v="US"/>
    <s v="USD"/>
    <n v="1384580373"/>
    <n v="1381984773"/>
    <b v="0"/>
    <n v="7"/>
    <b v="1"/>
    <s v="music/electronic music"/>
    <n v="1"/>
    <n v="285.714"/>
    <x v="4"/>
    <s v="electronic music"/>
    <x v="2207"/>
    <d v="2013-11-16T05:39:33"/>
  </r>
  <r>
    <x v="0"/>
    <s v="US"/>
    <s v="USD"/>
    <n v="1333771200"/>
    <n v="1328649026"/>
    <b v="0"/>
    <n v="24"/>
    <b v="1"/>
    <s v="music/electronic music"/>
    <n v="1.016"/>
    <n v="42.332999999999998"/>
    <x v="4"/>
    <s v="electronic music"/>
    <x v="2208"/>
    <d v="2012-04-07T04:00:00"/>
  </r>
  <r>
    <x v="0"/>
    <s v="GB"/>
    <s v="GBP"/>
    <n v="1397516400"/>
    <n v="1396524644"/>
    <b v="0"/>
    <n v="15"/>
    <b v="1"/>
    <s v="music/electronic music"/>
    <n v="1.508"/>
    <n v="50.267000000000003"/>
    <x v="4"/>
    <s v="electronic music"/>
    <x v="2209"/>
    <d v="2014-04-14T23:00:00"/>
  </r>
  <r>
    <x v="0"/>
    <s v="US"/>
    <s v="USD"/>
    <n v="1334424960"/>
    <n v="1329442510"/>
    <b v="0"/>
    <n v="72"/>
    <b v="1"/>
    <s v="music/electronic music"/>
    <n v="1.11425"/>
    <n v="61.902999999999999"/>
    <x v="4"/>
    <s v="electronic music"/>
    <x v="2210"/>
    <d v="2012-04-14T17:36:00"/>
  </r>
  <r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x v="0"/>
    <s v="US"/>
    <s v="USD"/>
    <n v="1383526800"/>
    <n v="1380650177"/>
    <b v="0"/>
    <n v="123"/>
    <b v="1"/>
    <s v="music/electronic music"/>
    <n v="1.1438333333333333"/>
    <n v="55.796999999999997"/>
    <x v="4"/>
    <s v="electronic music"/>
    <x v="2212"/>
    <d v="2013-11-04T01:00:00"/>
  </r>
  <r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0"/>
    <s v="US"/>
    <s v="USD"/>
    <n v="1391713248"/>
    <n v="1389121248"/>
    <b v="0"/>
    <n v="24"/>
    <b v="1"/>
    <s v="music/electronic music"/>
    <n v="2.9250166666666666"/>
    <n v="73.125"/>
    <x v="4"/>
    <s v="electronic music"/>
    <x v="2214"/>
    <d v="2014-02-06T19:00:48"/>
  </r>
  <r>
    <x v="0"/>
    <s v="US"/>
    <s v="USD"/>
    <n v="1331621940"/>
    <n v="1329671572"/>
    <b v="0"/>
    <n v="33"/>
    <b v="1"/>
    <s v="music/electronic music"/>
    <n v="1.5636363636363637"/>
    <n v="26.061"/>
    <x v="4"/>
    <s v="electronic music"/>
    <x v="2215"/>
    <d v="2012-03-13T06:59:00"/>
  </r>
  <r>
    <x v="0"/>
    <s v="US"/>
    <s v="USD"/>
    <n v="1437674545"/>
    <n v="1436464945"/>
    <b v="0"/>
    <n v="14"/>
    <b v="1"/>
    <s v="music/electronic music"/>
    <n v="1.0566666666666666"/>
    <n v="22.643000000000001"/>
    <x v="4"/>
    <s v="electronic music"/>
    <x v="2216"/>
    <d v="2015-07-23T18:02:25"/>
  </r>
  <r>
    <x v="0"/>
    <s v="US"/>
    <s v="USD"/>
    <n v="1446451200"/>
    <n v="1445539113"/>
    <b v="0"/>
    <n v="9"/>
    <b v="1"/>
    <s v="music/electronic music"/>
    <n v="1.0119047619047619"/>
    <n v="47.222000000000001"/>
    <x v="4"/>
    <s v="electronic music"/>
    <x v="2217"/>
    <d v="2015-11-02T08:00:00"/>
  </r>
  <r>
    <x v="0"/>
    <s v="US"/>
    <s v="USD"/>
    <n v="1346198400"/>
    <n v="1344281383"/>
    <b v="0"/>
    <n v="76"/>
    <b v="1"/>
    <s v="music/electronic music"/>
    <n v="1.2283299999999999"/>
    <n v="32.323999999999998"/>
    <x v="4"/>
    <s v="electronic music"/>
    <x v="2218"/>
    <d v="2012-08-29T00:00:00"/>
  </r>
  <r>
    <x v="0"/>
    <s v="US"/>
    <s v="USD"/>
    <n v="1440004512"/>
    <n v="1437412512"/>
    <b v="0"/>
    <n v="19"/>
    <b v="1"/>
    <s v="music/electronic music"/>
    <n v="1.0149999999999999"/>
    <n v="53.420999999999999"/>
    <x v="4"/>
    <s v="electronic music"/>
    <x v="2219"/>
    <d v="2015-08-19T17:15:12"/>
  </r>
  <r>
    <x v="0"/>
    <s v="US"/>
    <s v="USD"/>
    <n v="1374888436"/>
    <n v="1372296436"/>
    <b v="0"/>
    <n v="69"/>
    <b v="1"/>
    <s v="music/electronic music"/>
    <n v="1.0114285714285713"/>
    <n v="51.304000000000002"/>
    <x v="4"/>
    <s v="electronic music"/>
    <x v="2220"/>
    <d v="2013-07-27T01:27:16"/>
  </r>
  <r>
    <x v="0"/>
    <s v="US"/>
    <s v="USD"/>
    <n v="1461369600"/>
    <n v="1458748809"/>
    <b v="0"/>
    <n v="218"/>
    <b v="1"/>
    <s v="games/tabletop games"/>
    <n v="1.0811999999999999"/>
    <n v="37.197000000000003"/>
    <x v="6"/>
    <s v="tabletop games"/>
    <x v="2221"/>
    <d v="2016-04-23T00:00:00"/>
  </r>
  <r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x v="0"/>
    <s v="US"/>
    <s v="USD"/>
    <n v="1477767600"/>
    <n v="1475337675"/>
    <b v="0"/>
    <n v="296"/>
    <b v="1"/>
    <s v="games/tabletop games"/>
    <n v="2.4315000000000002"/>
    <n v="82.144999999999996"/>
    <x v="6"/>
    <s v="tabletop games"/>
    <x v="2224"/>
    <d v="2016-10-29T19:00:00"/>
  </r>
  <r>
    <x v="0"/>
    <s v="GB"/>
    <s v="GBP"/>
    <n v="1411326015"/>
    <n v="1408734015"/>
    <b v="0"/>
    <n v="1204"/>
    <b v="1"/>
    <s v="games/tabletop games"/>
    <n v="9.4483338095238096"/>
    <n v="164.797"/>
    <x v="6"/>
    <s v="tabletop games"/>
    <x v="2225"/>
    <d v="2014-09-21T19:00:15"/>
  </r>
  <r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x v="0"/>
    <s v="DE"/>
    <s v="EUR"/>
    <n v="1439707236"/>
    <n v="1437115236"/>
    <b v="0"/>
    <n v="144"/>
    <b v="1"/>
    <s v="games/tabletop games"/>
    <n v="11.744899999999999"/>
    <n v="81.561999999999998"/>
    <x v="6"/>
    <s v="tabletop games"/>
    <x v="2228"/>
    <d v="2015-08-16T06:40:36"/>
  </r>
  <r>
    <x v="0"/>
    <s v="US"/>
    <s v="USD"/>
    <n v="1378180800"/>
    <n v="1375113391"/>
    <b v="0"/>
    <n v="539"/>
    <b v="1"/>
    <s v="games/tabletop games"/>
    <n v="1.7104755366949576"/>
    <n v="25.425000000000001"/>
    <x v="6"/>
    <s v="tabletop games"/>
    <x v="2229"/>
    <d v="2013-09-03T04:00:00"/>
  </r>
  <r>
    <x v="0"/>
    <s v="US"/>
    <s v="USD"/>
    <n v="1398460127"/>
    <n v="1395868127"/>
    <b v="0"/>
    <n v="498"/>
    <b v="1"/>
    <s v="games/tabletop games"/>
    <n v="1.2595294117647058"/>
    <n v="21.498000000000001"/>
    <x v="6"/>
    <s v="tabletop games"/>
    <x v="2230"/>
    <d v="2014-04-25T21:08:47"/>
  </r>
  <r>
    <x v="0"/>
    <s v="US"/>
    <s v="USD"/>
    <n v="1372136400"/>
    <n v="1369864301"/>
    <b v="0"/>
    <n v="1113"/>
    <b v="1"/>
    <s v="games/tabletop games"/>
    <n v="12.121296000000001"/>
    <n v="27.227"/>
    <x v="6"/>
    <s v="tabletop games"/>
    <x v="2231"/>
    <d v="2013-06-25T05:00:00"/>
  </r>
  <r>
    <x v="0"/>
    <s v="US"/>
    <s v="USD"/>
    <n v="1405738800"/>
    <n v="1402945408"/>
    <b v="0"/>
    <n v="988"/>
    <b v="1"/>
    <s v="games/tabletop games"/>
    <n v="4.9580000000000002"/>
    <n v="25.091000000000001"/>
    <x v="6"/>
    <s v="tabletop games"/>
    <x v="2232"/>
    <d v="2014-07-19T03:00:00"/>
  </r>
  <r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x v="0"/>
    <s v="US"/>
    <s v="USD"/>
    <n v="1483645647"/>
    <n v="1481053647"/>
    <b v="0"/>
    <n v="28"/>
    <b v="1"/>
    <s v="games/tabletop games"/>
    <n v="11.65"/>
    <n v="41.606999999999999"/>
    <x v="6"/>
    <s v="tabletop games"/>
    <x v="2234"/>
    <d v="2017-01-05T19:47:27"/>
  </r>
  <r>
    <x v="0"/>
    <s v="CA"/>
    <s v="CAD"/>
    <n v="1427585511"/>
    <n v="1424997111"/>
    <b v="0"/>
    <n v="147"/>
    <b v="1"/>
    <s v="games/tabletop games"/>
    <n v="1.5331538461538461"/>
    <n v="135.58500000000001"/>
    <x v="6"/>
    <s v="tabletop games"/>
    <x v="2235"/>
    <d v="2015-03-28T23:31:51"/>
  </r>
  <r>
    <x v="0"/>
    <s v="US"/>
    <s v="USD"/>
    <n v="1454338123"/>
    <n v="1451746123"/>
    <b v="0"/>
    <n v="680"/>
    <b v="1"/>
    <s v="games/tabletop games"/>
    <n v="5.3710714285714287"/>
    <n v="22.116"/>
    <x v="6"/>
    <s v="tabletop games"/>
    <x v="2236"/>
    <d v="2016-02-01T14:48:43"/>
  </r>
  <r>
    <x v="0"/>
    <s v="US"/>
    <s v="USD"/>
    <n v="1415779140"/>
    <n v="1412294683"/>
    <b v="0"/>
    <n v="983"/>
    <b v="1"/>
    <s v="games/tabletop games"/>
    <n v="3.5292777777777777"/>
    <n v="64.626000000000005"/>
    <x v="6"/>
    <s v="tabletop games"/>
    <x v="2237"/>
    <d v="2014-11-12T07:59:00"/>
  </r>
  <r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x v="0"/>
    <s v="US"/>
    <s v="USD"/>
    <n v="1385870520"/>
    <n v="1382742014"/>
    <b v="0"/>
    <n v="426"/>
    <b v="1"/>
    <s v="games/tabletop games"/>
    <n v="1.2802667999999999"/>
    <n v="75.132999999999996"/>
    <x v="6"/>
    <s v="tabletop games"/>
    <x v="2239"/>
    <d v="2013-12-01T04:02:00"/>
  </r>
  <r>
    <x v="0"/>
    <s v="US"/>
    <s v="USD"/>
    <n v="1461354544"/>
    <n v="1458762544"/>
    <b v="0"/>
    <n v="96"/>
    <b v="1"/>
    <s v="games/tabletop games"/>
    <n v="2.7067999999999999"/>
    <n v="140.97900000000001"/>
    <x v="6"/>
    <s v="tabletop games"/>
    <x v="2240"/>
    <d v="2016-04-22T19:49:04"/>
  </r>
  <r>
    <x v="0"/>
    <s v="GB"/>
    <s v="GBP"/>
    <n v="1488484300"/>
    <n v="1485892300"/>
    <b v="0"/>
    <n v="163"/>
    <b v="1"/>
    <s v="games/tabletop games"/>
    <n v="8.0640000000000001"/>
    <n v="49.472000000000001"/>
    <x v="6"/>
    <s v="tabletop games"/>
    <x v="2241"/>
    <d v="2017-03-02T19:51:40"/>
  </r>
  <r>
    <x v="0"/>
    <s v="US"/>
    <s v="USD"/>
    <n v="1385521320"/>
    <n v="1382449733"/>
    <b v="0"/>
    <n v="2525"/>
    <b v="1"/>
    <s v="games/tabletop games"/>
    <n v="13.600976000000001"/>
    <n v="53.865000000000002"/>
    <x v="6"/>
    <s v="tabletop games"/>
    <x v="2242"/>
    <d v="2013-11-27T03:02:00"/>
  </r>
  <r>
    <x v="0"/>
    <s v="US"/>
    <s v="USD"/>
    <n v="1489374000"/>
    <n v="1488823290"/>
    <b v="0"/>
    <n v="2035"/>
    <b v="1"/>
    <s v="games/tabletop games"/>
    <n v="9302.5"/>
    <n v="4.5709999999999997"/>
    <x v="6"/>
    <s v="tabletop games"/>
    <x v="2243"/>
    <d v="2017-03-13T03:00:00"/>
  </r>
  <r>
    <x v="0"/>
    <s v="US"/>
    <s v="USD"/>
    <n v="1476649800"/>
    <n v="1475609946"/>
    <b v="0"/>
    <n v="290"/>
    <b v="1"/>
    <s v="games/tabletop games"/>
    <n v="3.7702"/>
    <n v="65.003"/>
    <x v="6"/>
    <s v="tabletop games"/>
    <x v="2244"/>
    <d v="2016-10-16T20:30:00"/>
  </r>
  <r>
    <x v="0"/>
    <s v="US"/>
    <s v="USD"/>
    <n v="1393005600"/>
    <n v="1390323617"/>
    <b v="0"/>
    <n v="1980"/>
    <b v="1"/>
    <s v="games/tabletop games"/>
    <n v="26.47025"/>
    <n v="53.475000000000001"/>
    <x v="6"/>
    <s v="tabletop games"/>
    <x v="2245"/>
    <d v="2014-02-21T18:00:00"/>
  </r>
  <r>
    <x v="0"/>
    <s v="GB"/>
    <s v="GBP"/>
    <n v="1441393210"/>
    <n v="1438801210"/>
    <b v="0"/>
    <n v="57"/>
    <b v="1"/>
    <s v="games/tabletop games"/>
    <n v="1.0012000000000001"/>
    <n v="43.911999999999999"/>
    <x v="6"/>
    <s v="tabletop games"/>
    <x v="2246"/>
    <d v="2015-09-04T19:00:10"/>
  </r>
  <r>
    <x v="0"/>
    <s v="US"/>
    <s v="USD"/>
    <n v="1438185565"/>
    <n v="1436975965"/>
    <b v="0"/>
    <n v="380"/>
    <b v="1"/>
    <s v="games/tabletop games"/>
    <n v="1.0445405405405406"/>
    <n v="50.853000000000002"/>
    <x v="6"/>
    <s v="tabletop games"/>
    <x v="2247"/>
    <d v="2015-07-29T15:59:25"/>
  </r>
  <r>
    <x v="0"/>
    <s v="GB"/>
    <s v="GBP"/>
    <n v="1481749278"/>
    <n v="1479157278"/>
    <b v="0"/>
    <n v="128"/>
    <b v="1"/>
    <s v="games/tabletop games"/>
    <n v="1.0721428571428571"/>
    <n v="58.633000000000003"/>
    <x v="6"/>
    <s v="tabletop games"/>
    <x v="2248"/>
    <d v="2016-12-14T21:01:18"/>
  </r>
  <r>
    <x v="0"/>
    <s v="US"/>
    <s v="USD"/>
    <n v="1364917965"/>
    <n v="1362329565"/>
    <b v="0"/>
    <n v="180"/>
    <b v="1"/>
    <s v="games/tabletop games"/>
    <n v="1.6877142857142857"/>
    <n v="32.817"/>
    <x v="6"/>
    <s v="tabletop games"/>
    <x v="2249"/>
    <d v="2013-04-02T15:52:45"/>
  </r>
  <r>
    <x v="0"/>
    <s v="US"/>
    <s v="USD"/>
    <n v="1480727273"/>
    <n v="1478131673"/>
    <b v="0"/>
    <n v="571"/>
    <b v="1"/>
    <s v="games/tabletop games"/>
    <n v="9.7511200000000002"/>
    <n v="426.93200000000002"/>
    <x v="6"/>
    <s v="tabletop games"/>
    <x v="2250"/>
    <d v="2016-12-03T01:07:53"/>
  </r>
  <r>
    <x v="0"/>
    <s v="US"/>
    <s v="USD"/>
    <n v="1408177077"/>
    <n v="1406362677"/>
    <b v="0"/>
    <n v="480"/>
    <b v="1"/>
    <s v="games/tabletop games"/>
    <n v="1.3444929411764706"/>
    <n v="23.809000000000001"/>
    <x v="6"/>
    <s v="tabletop games"/>
    <x v="2251"/>
    <d v="2014-08-16T08:17:57"/>
  </r>
  <r>
    <x v="0"/>
    <s v="ES"/>
    <s v="EUR"/>
    <n v="1470469938"/>
    <n v="1469173938"/>
    <b v="0"/>
    <n v="249"/>
    <b v="1"/>
    <s v="games/tabletop games"/>
    <n v="2.722777777777778"/>
    <n v="98.414000000000001"/>
    <x v="6"/>
    <s v="tabletop games"/>
    <x v="2252"/>
    <d v="2016-08-06T07:52:18"/>
  </r>
  <r>
    <x v="0"/>
    <s v="US"/>
    <s v="USD"/>
    <n v="1447862947"/>
    <n v="1445267347"/>
    <b v="0"/>
    <n v="84"/>
    <b v="1"/>
    <s v="games/tabletop games"/>
    <n v="1.1268750000000001"/>
    <n v="107.321"/>
    <x v="6"/>
    <s v="tabletop games"/>
    <x v="2253"/>
    <d v="2015-11-18T16:09:07"/>
  </r>
  <r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x v="0"/>
    <s v="US"/>
    <s v="USD"/>
    <n v="1462661451"/>
    <n v="1460069451"/>
    <b v="0"/>
    <n v="271"/>
    <b v="1"/>
    <s v="games/tabletop games"/>
    <n v="2.8665822784810127"/>
    <n v="41.781999999999996"/>
    <x v="6"/>
    <s v="tabletop games"/>
    <x v="2255"/>
    <d v="2016-05-07T22:50:51"/>
  </r>
  <r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x v="0"/>
    <s v="GB"/>
    <s v="GBP"/>
    <n v="1466377200"/>
    <n v="1463351329"/>
    <b v="0"/>
    <n v="169"/>
    <b v="1"/>
    <s v="games/tabletop games"/>
    <n v="6.3613999999999997"/>
    <n v="94.103999999999999"/>
    <x v="6"/>
    <s v="tabletop games"/>
    <x v="2257"/>
    <d v="2016-06-19T23:00:00"/>
  </r>
  <r>
    <x v="0"/>
    <s v="US"/>
    <s v="USD"/>
    <n v="1434045687"/>
    <n v="1431453687"/>
    <b v="0"/>
    <n v="205"/>
    <b v="1"/>
    <s v="games/tabletop games"/>
    <n v="1.4650000000000001"/>
    <n v="15.722"/>
    <x v="6"/>
    <s v="tabletop games"/>
    <x v="2258"/>
    <d v="2015-06-11T18:01:27"/>
  </r>
  <r>
    <x v="0"/>
    <s v="GB"/>
    <s v="GBP"/>
    <n v="1481224736"/>
    <n v="1480360736"/>
    <b v="0"/>
    <n v="206"/>
    <b v="1"/>
    <s v="games/tabletop games"/>
    <n v="18.670999999999999"/>
    <n v="90.635999999999996"/>
    <x v="6"/>
    <s v="tabletop games"/>
    <x v="2259"/>
    <d v="2016-12-08T19:18:56"/>
  </r>
  <r>
    <x v="0"/>
    <s v="US"/>
    <s v="USD"/>
    <n v="1395876250"/>
    <n v="1393287850"/>
    <b v="0"/>
    <n v="84"/>
    <b v="1"/>
    <s v="games/tabletop games"/>
    <n v="3.2692000000000001"/>
    <n v="97.298000000000002"/>
    <x v="6"/>
    <s v="tabletop games"/>
    <x v="2260"/>
    <d v="2014-03-26T23:24:10"/>
  </r>
  <r>
    <x v="0"/>
    <s v="AU"/>
    <s v="AUD"/>
    <n v="1487093020"/>
    <n v="1485278620"/>
    <b v="0"/>
    <n v="210"/>
    <b v="1"/>
    <s v="games/tabletop games"/>
    <n v="7.7949999999999999"/>
    <n v="37.119"/>
    <x v="6"/>
    <s v="tabletop games"/>
    <x v="2261"/>
    <d v="2017-02-14T17:23:40"/>
  </r>
  <r>
    <x v="0"/>
    <s v="US"/>
    <s v="USD"/>
    <n v="1416268800"/>
    <n v="1413295358"/>
    <b v="0"/>
    <n v="181"/>
    <b v="1"/>
    <s v="games/tabletop games"/>
    <n v="1.5415151515151515"/>
    <n v="28.105"/>
    <x v="6"/>
    <s v="tabletop games"/>
    <x v="2262"/>
    <d v="2014-11-18T00:00:00"/>
  </r>
  <r>
    <x v="0"/>
    <s v="SE"/>
    <s v="SEK"/>
    <n v="1422734313"/>
    <n v="1420919913"/>
    <b v="0"/>
    <n v="60"/>
    <b v="1"/>
    <s v="games/tabletop games"/>
    <n v="1.1554666666666666"/>
    <n v="144.43299999999999"/>
    <x v="6"/>
    <s v="tabletop games"/>
    <x v="2263"/>
    <d v="2015-01-31T19:58:33"/>
  </r>
  <r>
    <x v="0"/>
    <s v="US"/>
    <s v="USD"/>
    <n v="1463972400"/>
    <n v="1462543114"/>
    <b v="0"/>
    <n v="445"/>
    <b v="1"/>
    <s v="games/tabletop games"/>
    <n v="1.8003333333333333"/>
    <n v="24.274000000000001"/>
    <x v="6"/>
    <s v="tabletop games"/>
    <x v="2264"/>
    <d v="2016-05-23T03:00:00"/>
  </r>
  <r>
    <x v="0"/>
    <s v="GB"/>
    <s v="GBP"/>
    <n v="1479846507"/>
    <n v="1479241707"/>
    <b v="0"/>
    <n v="17"/>
    <b v="1"/>
    <s v="games/tabletop games"/>
    <n v="2.9849999999999999"/>
    <n v="35.118000000000002"/>
    <x v="6"/>
    <s v="tabletop games"/>
    <x v="2265"/>
    <d v="2016-11-22T20:28:27"/>
  </r>
  <r>
    <x v="0"/>
    <s v="US"/>
    <s v="USD"/>
    <n v="1461722400"/>
    <n v="1460235592"/>
    <b v="0"/>
    <n v="194"/>
    <b v="1"/>
    <s v="games/tabletop games"/>
    <n v="3.2026666666666666"/>
    <n v="24.763000000000002"/>
    <x v="6"/>
    <s v="tabletop games"/>
    <x v="2266"/>
    <d v="2016-04-27T02:00:00"/>
  </r>
  <r>
    <x v="0"/>
    <s v="US"/>
    <s v="USD"/>
    <n v="1419123600"/>
    <n v="1416945297"/>
    <b v="0"/>
    <n v="404"/>
    <b v="1"/>
    <s v="games/tabletop games"/>
    <n v="3.80525"/>
    <n v="188.37899999999999"/>
    <x v="6"/>
    <s v="tabletop games"/>
    <x v="2267"/>
    <d v="2014-12-21T01:00:00"/>
  </r>
  <r>
    <x v="0"/>
    <s v="US"/>
    <s v="USD"/>
    <n v="1489283915"/>
    <n v="1486691915"/>
    <b v="0"/>
    <n v="194"/>
    <b v="1"/>
    <s v="games/tabletop games"/>
    <n v="1.026"/>
    <n v="148.08199999999999"/>
    <x v="6"/>
    <s v="tabletop games"/>
    <x v="2268"/>
    <d v="2017-03-12T01:58:35"/>
  </r>
  <r>
    <x v="0"/>
    <s v="US"/>
    <s v="USD"/>
    <n v="1488862800"/>
    <n v="1486745663"/>
    <b v="0"/>
    <n v="902"/>
    <b v="1"/>
    <s v="games/tabletop games"/>
    <n v="18.016400000000001"/>
    <n v="49.935000000000002"/>
    <x v="6"/>
    <s v="tabletop games"/>
    <x v="2269"/>
    <d v="2017-03-07T05:00:00"/>
  </r>
  <r>
    <x v="0"/>
    <s v="US"/>
    <s v="USD"/>
    <n v="1484085540"/>
    <n v="1482353513"/>
    <b v="0"/>
    <n v="1670"/>
    <b v="1"/>
    <s v="games/tabletop games"/>
    <n v="7.2024800000000004"/>
    <n v="107.822"/>
    <x v="6"/>
    <s v="tabletop games"/>
    <x v="2270"/>
    <d v="2017-01-10T21:59:00"/>
  </r>
  <r>
    <x v="0"/>
    <s v="US"/>
    <s v="USD"/>
    <n v="1481328004"/>
    <n v="1478736004"/>
    <b v="0"/>
    <n v="1328"/>
    <b v="1"/>
    <s v="games/tabletop games"/>
    <n v="2.8309000000000002"/>
    <n v="42.634"/>
    <x v="6"/>
    <s v="tabletop games"/>
    <x v="2271"/>
    <d v="2016-12-10T00:00:04"/>
  </r>
  <r>
    <x v="0"/>
    <s v="US"/>
    <s v="USD"/>
    <n v="1449506836"/>
    <n v="1446914836"/>
    <b v="0"/>
    <n v="944"/>
    <b v="1"/>
    <s v="games/tabletop games"/>
    <n v="13.566000000000001"/>
    <n v="14.371"/>
    <x v="6"/>
    <s v="tabletop games"/>
    <x v="2272"/>
    <d v="2015-12-07T16:47:16"/>
  </r>
  <r>
    <x v="0"/>
    <s v="CA"/>
    <s v="CAD"/>
    <n v="1489320642"/>
    <n v="1487164242"/>
    <b v="0"/>
    <n v="147"/>
    <b v="1"/>
    <s v="games/tabletop games"/>
    <n v="2.2035999999999998"/>
    <n v="37.475999999999999"/>
    <x v="6"/>
    <s v="tabletop games"/>
    <x v="2273"/>
    <d v="2017-03-12T12:10:42"/>
  </r>
  <r>
    <x v="0"/>
    <s v="US"/>
    <s v="USD"/>
    <n v="1393156857"/>
    <n v="1390564857"/>
    <b v="0"/>
    <n v="99"/>
    <b v="1"/>
    <s v="games/tabletop games"/>
    <n v="1.196"/>
    <n v="30.202000000000002"/>
    <x v="6"/>
    <s v="tabletop games"/>
    <x v="2274"/>
    <d v="2014-02-23T12:00:57"/>
  </r>
  <r>
    <x v="0"/>
    <s v="GB"/>
    <s v="GBP"/>
    <n v="1419259679"/>
    <n v="1416667679"/>
    <b v="0"/>
    <n v="79"/>
    <b v="1"/>
    <s v="games/tabletop games"/>
    <n v="4.0776923076923079"/>
    <n v="33.551000000000002"/>
    <x v="6"/>
    <s v="tabletop games"/>
    <x v="2275"/>
    <d v="2014-12-22T14:47:59"/>
  </r>
  <r>
    <x v="0"/>
    <s v="US"/>
    <s v="USD"/>
    <n v="1388936289"/>
    <n v="1386344289"/>
    <b v="0"/>
    <n v="75"/>
    <b v="1"/>
    <s v="games/tabletop games"/>
    <n v="1.0581826105905425"/>
    <n v="64.747"/>
    <x v="6"/>
    <s v="tabletop games"/>
    <x v="2276"/>
    <d v="2014-01-05T15:38:09"/>
  </r>
  <r>
    <x v="0"/>
    <s v="US"/>
    <s v="USD"/>
    <n v="1330359423"/>
    <n v="1327767423"/>
    <b v="0"/>
    <n v="207"/>
    <b v="1"/>
    <s v="games/tabletop games"/>
    <n v="1.4108235294117648"/>
    <n v="57.932000000000002"/>
    <x v="6"/>
    <s v="tabletop games"/>
    <x v="2277"/>
    <d v="2012-02-27T16:17:03"/>
  </r>
  <r>
    <x v="0"/>
    <s v="IT"/>
    <s v="EUR"/>
    <n v="1451861940"/>
    <n v="1448902867"/>
    <b v="0"/>
    <n v="102"/>
    <b v="1"/>
    <s v="games/tabletop games"/>
    <n v="2.7069999999999999"/>
    <n v="53.078000000000003"/>
    <x v="6"/>
    <s v="tabletop games"/>
    <x v="2278"/>
    <d v="2016-01-03T22:59:00"/>
  </r>
  <r>
    <x v="0"/>
    <s v="US"/>
    <s v="USD"/>
    <n v="1423022400"/>
    <n v="1421436099"/>
    <b v="0"/>
    <n v="32"/>
    <b v="1"/>
    <s v="games/tabletop games"/>
    <n v="1.538"/>
    <n v="48.063000000000002"/>
    <x v="6"/>
    <s v="tabletop games"/>
    <x v="2279"/>
    <d v="2015-02-04T04:00:00"/>
  </r>
  <r>
    <x v="0"/>
    <s v="US"/>
    <s v="USD"/>
    <n v="1442501991"/>
    <n v="1439909991"/>
    <b v="0"/>
    <n v="480"/>
    <b v="1"/>
    <s v="games/tabletop games"/>
    <n v="4.0357653061224488"/>
    <n v="82.397000000000006"/>
    <x v="6"/>
    <s v="tabletop games"/>
    <x v="2280"/>
    <d v="2015-09-17T14:59:51"/>
  </r>
  <r>
    <x v="0"/>
    <s v="US"/>
    <s v="USD"/>
    <n v="1311576600"/>
    <n v="1306219897"/>
    <b v="0"/>
    <n v="11"/>
    <b v="1"/>
    <s v="music/rock"/>
    <n v="1.85"/>
    <n v="50.454999999999998"/>
    <x v="4"/>
    <s v="rock"/>
    <x v="2281"/>
    <d v="2011-07-25T06:50:00"/>
  </r>
  <r>
    <x v="0"/>
    <s v="US"/>
    <s v="USD"/>
    <n v="1452744686"/>
    <n v="1447560686"/>
    <b v="0"/>
    <n v="12"/>
    <b v="1"/>
    <s v="music/rock"/>
    <n v="1.8533333333333333"/>
    <n v="115.833"/>
    <x v="4"/>
    <s v="rock"/>
    <x v="2282"/>
    <d v="2016-01-14T04:11:26"/>
  </r>
  <r>
    <x v="0"/>
    <s v="US"/>
    <s v="USD"/>
    <n v="1336528804"/>
    <n v="1331348404"/>
    <b v="0"/>
    <n v="48"/>
    <b v="1"/>
    <s v="music/rock"/>
    <n v="1.0085533333333332"/>
    <n v="63.034999999999997"/>
    <x v="4"/>
    <s v="rock"/>
    <x v="2283"/>
    <d v="2012-05-09T02:00:04"/>
  </r>
  <r>
    <x v="0"/>
    <s v="US"/>
    <s v="USD"/>
    <n v="1299902400"/>
    <n v="1297451245"/>
    <b v="0"/>
    <n v="59"/>
    <b v="1"/>
    <s v="music/rock"/>
    <n v="1.0622116666666668"/>
    <n v="108.02200000000001"/>
    <x v="4"/>
    <s v="rock"/>
    <x v="2284"/>
    <d v="2011-03-12T04:00:00"/>
  </r>
  <r>
    <x v="0"/>
    <s v="US"/>
    <s v="USD"/>
    <n v="1340944043"/>
    <n v="1338352043"/>
    <b v="0"/>
    <n v="79"/>
    <b v="1"/>
    <s v="music/rock"/>
    <n v="1.2136666666666667"/>
    <n v="46.088999999999999"/>
    <x v="4"/>
    <s v="rock"/>
    <x v="2285"/>
    <d v="2012-06-29T04:27:23"/>
  </r>
  <r>
    <x v="0"/>
    <s v="US"/>
    <s v="USD"/>
    <n v="1378439940"/>
    <n v="1376003254"/>
    <b v="0"/>
    <n v="14"/>
    <b v="1"/>
    <s v="music/rock"/>
    <n v="1.0006666666666666"/>
    <n v="107.214"/>
    <x v="4"/>
    <s v="rock"/>
    <x v="2286"/>
    <d v="2013-09-06T03:59:00"/>
  </r>
  <r>
    <x v="0"/>
    <s v="US"/>
    <s v="USD"/>
    <n v="1403539260"/>
    <n v="1401724860"/>
    <b v="0"/>
    <n v="106"/>
    <b v="1"/>
    <s v="music/rock"/>
    <n v="1.1997755555555556"/>
    <n v="50.933999999999997"/>
    <x v="4"/>
    <s v="rock"/>
    <x v="2287"/>
    <d v="2014-06-23T16:01:00"/>
  </r>
  <r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x v="0"/>
    <s v="US"/>
    <s v="USD"/>
    <n v="1259686800"/>
    <n v="1252908330"/>
    <b v="0"/>
    <n v="29"/>
    <b v="1"/>
    <s v="music/rock"/>
    <n v="1.0406666666666666"/>
    <n v="53.828000000000003"/>
    <x v="4"/>
    <s v="rock"/>
    <x v="2290"/>
    <d v="2009-12-01T17:00:00"/>
  </r>
  <r>
    <x v="0"/>
    <s v="US"/>
    <s v="USD"/>
    <n v="1335153600"/>
    <n v="1332199618"/>
    <b v="0"/>
    <n v="43"/>
    <b v="1"/>
    <s v="music/rock"/>
    <n v="1.728"/>
    <n v="100.465"/>
    <x v="4"/>
    <s v="rock"/>
    <x v="2291"/>
    <d v="2012-04-23T04:00:00"/>
  </r>
  <r>
    <x v="0"/>
    <s v="US"/>
    <s v="USD"/>
    <n v="1334767476"/>
    <n v="1332175476"/>
    <b v="0"/>
    <n v="46"/>
    <b v="1"/>
    <s v="music/rock"/>
    <n v="1.072505"/>
    <n v="46.631"/>
    <x v="4"/>
    <s v="rock"/>
    <x v="2292"/>
    <d v="2012-04-18T16:44:36"/>
  </r>
  <r>
    <x v="0"/>
    <s v="US"/>
    <s v="USD"/>
    <n v="1348545540"/>
    <n v="1346345999"/>
    <b v="0"/>
    <n v="27"/>
    <b v="1"/>
    <s v="music/rock"/>
    <n v="1.0823529411764705"/>
    <n v="34.073999999999998"/>
    <x v="4"/>
    <s v="rock"/>
    <x v="2293"/>
    <d v="2012-09-25T03:59:00"/>
  </r>
  <r>
    <x v="0"/>
    <s v="US"/>
    <s v="USD"/>
    <n v="1358702480"/>
    <n v="1356110480"/>
    <b v="0"/>
    <n v="112"/>
    <b v="1"/>
    <s v="music/rock"/>
    <n v="1.4608079999999999"/>
    <n v="65.215000000000003"/>
    <x v="4"/>
    <s v="rock"/>
    <x v="2294"/>
    <d v="2013-01-20T17:21:20"/>
  </r>
  <r>
    <x v="0"/>
    <s v="US"/>
    <s v="USD"/>
    <n v="1359240856"/>
    <n v="1356648856"/>
    <b v="0"/>
    <n v="34"/>
    <b v="1"/>
    <s v="music/rock"/>
    <n v="1.2524999999999999"/>
    <n v="44.206000000000003"/>
    <x v="4"/>
    <s v="rock"/>
    <x v="2295"/>
    <d v="2013-01-26T22:54:16"/>
  </r>
  <r>
    <x v="0"/>
    <s v="US"/>
    <s v="USD"/>
    <n v="1330018426"/>
    <n v="1326994426"/>
    <b v="0"/>
    <n v="145"/>
    <b v="1"/>
    <s v="music/rock"/>
    <n v="1.4907142857142857"/>
    <n v="71.965999999999994"/>
    <x v="4"/>
    <s v="rock"/>
    <x v="2296"/>
    <d v="2012-02-23T17:33:46"/>
  </r>
  <r>
    <x v="0"/>
    <s v="US"/>
    <s v="USD"/>
    <n v="1331697540"/>
    <n v="1328749249"/>
    <b v="0"/>
    <n v="19"/>
    <b v="1"/>
    <s v="music/rock"/>
    <n v="1.006"/>
    <n v="52.947000000000003"/>
    <x v="4"/>
    <s v="rock"/>
    <x v="2297"/>
    <d v="2012-03-14T03:59:00"/>
  </r>
  <r>
    <x v="0"/>
    <s v="US"/>
    <s v="USD"/>
    <n v="1395861033"/>
    <n v="1393272633"/>
    <b v="0"/>
    <n v="288"/>
    <b v="1"/>
    <s v="music/rock"/>
    <n v="1.0507333333333333"/>
    <n v="109.45099999999999"/>
    <x v="4"/>
    <s v="rock"/>
    <x v="2298"/>
    <d v="2014-03-26T19:10:33"/>
  </r>
  <r>
    <x v="0"/>
    <s v="US"/>
    <s v="USD"/>
    <n v="1296953209"/>
    <n v="1295657209"/>
    <b v="0"/>
    <n v="14"/>
    <b v="1"/>
    <s v="music/rock"/>
    <n v="3.5016666666666665"/>
    <n v="75.036000000000001"/>
    <x v="4"/>
    <s v="rock"/>
    <x v="2299"/>
    <d v="2011-02-06T00:46:49"/>
  </r>
  <r>
    <x v="0"/>
    <s v="US"/>
    <s v="USD"/>
    <n v="1340904416"/>
    <n v="1339694816"/>
    <b v="0"/>
    <n v="7"/>
    <b v="1"/>
    <s v="music/rock"/>
    <n v="1.0125"/>
    <n v="115.714"/>
    <x v="4"/>
    <s v="rock"/>
    <x v="2300"/>
    <d v="2012-06-28T17:26:56"/>
  </r>
  <r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x v="0"/>
    <s v="US"/>
    <s v="USD"/>
    <n v="1388473200"/>
    <n v="1385585434"/>
    <b v="1"/>
    <n v="85"/>
    <b v="1"/>
    <s v="music/indie rock"/>
    <n v="1.7065217391304348"/>
    <n v="46.176000000000002"/>
    <x v="4"/>
    <s v="indie rock"/>
    <x v="2302"/>
    <d v="2013-12-31T07:00:00"/>
  </r>
  <r>
    <x v="0"/>
    <s v="US"/>
    <s v="USD"/>
    <n v="1323747596"/>
    <n v="1320287996"/>
    <b v="1"/>
    <n v="103"/>
    <b v="1"/>
    <s v="music/indie rock"/>
    <n v="1.0935829457364341"/>
    <n v="68.481999999999999"/>
    <x v="4"/>
    <s v="indie rock"/>
    <x v="2303"/>
    <d v="2011-12-13T03:39:56"/>
  </r>
  <r>
    <x v="0"/>
    <s v="US"/>
    <s v="USD"/>
    <n v="1293857940"/>
    <n v="1290281691"/>
    <b v="1"/>
    <n v="113"/>
    <b v="1"/>
    <s v="music/indie rock"/>
    <n v="1.0070033333333335"/>
    <n v="53.469000000000001"/>
    <x v="4"/>
    <s v="indie rock"/>
    <x v="2304"/>
    <d v="2011-01-01T04:59:00"/>
  </r>
  <r>
    <x v="0"/>
    <s v="US"/>
    <s v="USD"/>
    <n v="1407520800"/>
    <n v="1405356072"/>
    <b v="1"/>
    <n v="167"/>
    <b v="1"/>
    <s v="music/indie rock"/>
    <n v="1.0122777777777778"/>
    <n v="109.108"/>
    <x v="4"/>
    <s v="indie rock"/>
    <x v="2305"/>
    <d v="2014-08-08T18:00:00"/>
  </r>
  <r>
    <x v="0"/>
    <s v="US"/>
    <s v="USD"/>
    <n v="1331352129"/>
    <n v="1328760129"/>
    <b v="1"/>
    <n v="73"/>
    <b v="1"/>
    <s v="music/indie rock"/>
    <n v="1.0675857142857144"/>
    <n v="51.186"/>
    <x v="4"/>
    <s v="indie rock"/>
    <x v="2306"/>
    <d v="2012-03-10T04:02:09"/>
  </r>
  <r>
    <x v="0"/>
    <s v="US"/>
    <s v="USD"/>
    <n v="1336245328"/>
    <n v="1333653333"/>
    <b v="1"/>
    <n v="75"/>
    <b v="1"/>
    <s v="music/indie rock"/>
    <n v="1.0665777537961894"/>
    <n v="27.937000000000001"/>
    <x v="4"/>
    <s v="indie rock"/>
    <x v="2307"/>
    <d v="2012-05-05T19:15:28"/>
  </r>
  <r>
    <x v="0"/>
    <s v="US"/>
    <s v="USD"/>
    <n v="1409274000"/>
    <n v="1406847996"/>
    <b v="1"/>
    <n v="614"/>
    <b v="1"/>
    <s v="music/indie rock"/>
    <n v="1.0130622"/>
    <n v="82.497"/>
    <x v="4"/>
    <s v="indie rock"/>
    <x v="2308"/>
    <d v="2014-08-29T01:00:00"/>
  </r>
  <r>
    <x v="0"/>
    <s v="US"/>
    <s v="USD"/>
    <n v="1362872537"/>
    <n v="1359848537"/>
    <b v="1"/>
    <n v="107"/>
    <b v="1"/>
    <s v="music/indie rock"/>
    <n v="1.0667450000000001"/>
    <n v="59.817"/>
    <x v="4"/>
    <s v="indie rock"/>
    <x v="2309"/>
    <d v="2013-03-09T23:42:17"/>
  </r>
  <r>
    <x v="0"/>
    <s v="US"/>
    <s v="USD"/>
    <n v="1363889015"/>
    <n v="1361300615"/>
    <b v="1"/>
    <n v="1224"/>
    <b v="1"/>
    <s v="music/indie rock"/>
    <n v="4.288397837837838"/>
    <n v="64.816000000000003"/>
    <x v="4"/>
    <s v="indie rock"/>
    <x v="2310"/>
    <d v="2013-03-21T18:03:35"/>
  </r>
  <r>
    <x v="0"/>
    <s v="US"/>
    <s v="USD"/>
    <n v="1399421189"/>
    <n v="1396829189"/>
    <b v="1"/>
    <n v="104"/>
    <b v="1"/>
    <s v="music/indie rock"/>
    <n v="1.0411111111111111"/>
    <n v="90.096000000000004"/>
    <x v="4"/>
    <s v="indie rock"/>
    <x v="2311"/>
    <d v="2014-05-07T00:06:29"/>
  </r>
  <r>
    <x v="0"/>
    <s v="US"/>
    <s v="USD"/>
    <n v="1397862000"/>
    <n v="1395155478"/>
    <b v="1"/>
    <n v="79"/>
    <b v="1"/>
    <s v="music/indie rock"/>
    <n v="1.0786666666666667"/>
    <n v="40.962000000000003"/>
    <x v="4"/>
    <s v="indie rock"/>
    <x v="2312"/>
    <d v="2014-04-18T23:00:00"/>
  </r>
  <r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x v="0"/>
    <s v="US"/>
    <s v="USD"/>
    <n v="1339074857"/>
    <n v="1336482857"/>
    <b v="1"/>
    <n v="50"/>
    <b v="1"/>
    <s v="music/indie rock"/>
    <n v="1.5697000000000001"/>
    <n v="37.673000000000002"/>
    <x v="4"/>
    <s v="indie rock"/>
    <x v="2314"/>
    <d v="2012-06-07T13:14:17"/>
  </r>
  <r>
    <x v="0"/>
    <s v="US"/>
    <s v="USD"/>
    <n v="1336238743"/>
    <n v="1333646743"/>
    <b v="1"/>
    <n v="64"/>
    <b v="1"/>
    <s v="music/indie rock"/>
    <n v="1.026"/>
    <n v="40.078000000000003"/>
    <x v="4"/>
    <s v="indie rock"/>
    <x v="2315"/>
    <d v="2012-05-05T17:25:43"/>
  </r>
  <r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x v="0"/>
    <s v="US"/>
    <s v="USD"/>
    <n v="1266210000"/>
    <n v="1263474049"/>
    <b v="1"/>
    <n v="22"/>
    <b v="1"/>
    <s v="music/indie rock"/>
    <n v="1.04"/>
    <n v="18.908999999999999"/>
    <x v="4"/>
    <s v="indie rock"/>
    <x v="2317"/>
    <d v="2010-02-15T05:00:00"/>
  </r>
  <r>
    <x v="0"/>
    <s v="US"/>
    <s v="USD"/>
    <n v="1253937540"/>
    <n v="1251214014"/>
    <b v="1"/>
    <n v="163"/>
    <b v="1"/>
    <s v="music/indie rock"/>
    <n v="1.2105999999999999"/>
    <n v="37.134999999999998"/>
    <x v="4"/>
    <s v="indie rock"/>
    <x v="2318"/>
    <d v="2009-09-26T03:59:00"/>
  </r>
  <r>
    <x v="0"/>
    <s v="US"/>
    <s v="USD"/>
    <n v="1387072685"/>
    <n v="1384480685"/>
    <b v="1"/>
    <n v="77"/>
    <b v="1"/>
    <s v="music/indie rock"/>
    <n v="1.077"/>
    <n v="41.960999999999999"/>
    <x v="4"/>
    <s v="indie rock"/>
    <x v="2319"/>
    <d v="2013-12-15T01:58:05"/>
  </r>
  <r>
    <x v="0"/>
    <s v="US"/>
    <s v="USD"/>
    <n v="1396463800"/>
    <n v="1393443400"/>
    <b v="1"/>
    <n v="89"/>
    <b v="1"/>
    <s v="music/indie rock"/>
    <n v="1.0866"/>
    <n v="61.045000000000002"/>
    <x v="4"/>
    <s v="indie rock"/>
    <x v="2320"/>
    <d v="2014-04-02T18:36:40"/>
  </r>
  <r>
    <x v="3"/>
    <s v="AT"/>
    <s v="EUR"/>
    <n v="1491282901"/>
    <n v="1488694501"/>
    <b v="0"/>
    <n v="64"/>
    <b v="0"/>
    <s v="food/small batch"/>
    <n v="0.39120962394619685"/>
    <n v="64.531000000000006"/>
    <x v="7"/>
    <s v="small batch"/>
    <x v="2321"/>
    <d v="2017-04-04T05:15:01"/>
  </r>
  <r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3"/>
    <s v="GB"/>
    <s v="GBP"/>
    <n v="1490559285"/>
    <n v="1487970885"/>
    <b v="0"/>
    <n v="61"/>
    <b v="0"/>
    <s v="food/small batch"/>
    <n v="0.20733333333333334"/>
    <n v="25.492000000000001"/>
    <x v="7"/>
    <s v="small batch"/>
    <x v="2324"/>
    <d v="2017-03-26T20:14:45"/>
  </r>
  <r>
    <x v="3"/>
    <s v="US"/>
    <s v="USD"/>
    <n v="1490830331"/>
    <n v="1488241931"/>
    <b v="0"/>
    <n v="7"/>
    <b v="0"/>
    <s v="food/small batch"/>
    <n v="0.08"/>
    <n v="11.429"/>
    <x v="7"/>
    <s v="small batch"/>
    <x v="2325"/>
    <d v="2017-03-29T23:32:11"/>
  </r>
  <r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0"/>
    <s v="US"/>
    <s v="USD"/>
    <n v="1409090440"/>
    <n v="1406066440"/>
    <b v="1"/>
    <n v="3355"/>
    <b v="1"/>
    <s v="food/small batch"/>
    <n v="5.2609431428571432"/>
    <n v="54.883000000000003"/>
    <x v="7"/>
    <s v="small batch"/>
    <x v="2327"/>
    <d v="2014-08-26T22:00:40"/>
  </r>
  <r>
    <x v="0"/>
    <s v="US"/>
    <s v="USD"/>
    <n v="1434307537"/>
    <n v="1431715537"/>
    <b v="1"/>
    <n v="537"/>
    <b v="1"/>
    <s v="food/small batch"/>
    <n v="2.5445000000000002"/>
    <n v="47.384"/>
    <x v="7"/>
    <s v="small batch"/>
    <x v="2328"/>
    <d v="2015-06-14T18:45:37"/>
  </r>
  <r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x v="0"/>
    <s v="US"/>
    <s v="USD"/>
    <n v="1451001600"/>
    <n v="1448400943"/>
    <b v="1"/>
    <n v="163"/>
    <b v="1"/>
    <s v="food/small batch"/>
    <n v="1.0242285714285715"/>
    <n v="219.92599999999999"/>
    <x v="7"/>
    <s v="small batch"/>
    <x v="2330"/>
    <d v="2015-12-25T00:00:00"/>
  </r>
  <r>
    <x v="0"/>
    <s v="US"/>
    <s v="USD"/>
    <n v="1408320490"/>
    <n v="1405728490"/>
    <b v="1"/>
    <n v="283"/>
    <b v="1"/>
    <s v="food/small batch"/>
    <n v="1.4431375"/>
    <n v="40.795000000000002"/>
    <x v="7"/>
    <s v="small batch"/>
    <x v="2331"/>
    <d v="2014-08-18T00:08:10"/>
  </r>
  <r>
    <x v="0"/>
    <s v="US"/>
    <s v="USD"/>
    <n v="1423235071"/>
    <n v="1420643071"/>
    <b v="1"/>
    <n v="352"/>
    <b v="1"/>
    <s v="food/small batch"/>
    <n v="1.06308"/>
    <n v="75.503"/>
    <x v="7"/>
    <s v="small batch"/>
    <x v="2332"/>
    <d v="2015-02-06T15:04:31"/>
  </r>
  <r>
    <x v="0"/>
    <s v="US"/>
    <s v="USD"/>
    <n v="1401385800"/>
    <n v="1399563390"/>
    <b v="1"/>
    <n v="94"/>
    <b v="1"/>
    <s v="food/small batch"/>
    <n v="2.1216666666666666"/>
    <n v="13.542999999999999"/>
    <x v="7"/>
    <s v="small batch"/>
    <x v="2333"/>
    <d v="2014-05-29T17:50:00"/>
  </r>
  <r>
    <x v="0"/>
    <s v="US"/>
    <s v="USD"/>
    <n v="1415208840"/>
    <n v="1412611498"/>
    <b v="1"/>
    <n v="67"/>
    <b v="1"/>
    <s v="food/small batch"/>
    <n v="1.0195000000000001"/>
    <n v="60.866"/>
    <x v="7"/>
    <s v="small batch"/>
    <x v="2334"/>
    <d v="2014-11-05T17:34:00"/>
  </r>
  <r>
    <x v="0"/>
    <s v="US"/>
    <s v="USD"/>
    <n v="1402494243"/>
    <n v="1399902243"/>
    <b v="1"/>
    <n v="221"/>
    <b v="1"/>
    <s v="food/small batch"/>
    <n v="1.0227200000000001"/>
    <n v="115.69199999999999"/>
    <x v="7"/>
    <s v="small batch"/>
    <x v="2335"/>
    <d v="2014-06-11T13:44:03"/>
  </r>
  <r>
    <x v="0"/>
    <s v="US"/>
    <s v="USD"/>
    <n v="1394316695"/>
    <n v="1390860695"/>
    <b v="1"/>
    <n v="2165"/>
    <b v="1"/>
    <s v="food/small batch"/>
    <n v="5.2073254999999996"/>
    <n v="48.104999999999997"/>
    <x v="7"/>
    <s v="small batch"/>
    <x v="2336"/>
    <d v="2014-03-08T22:11:35"/>
  </r>
  <r>
    <x v="0"/>
    <s v="US"/>
    <s v="USD"/>
    <n v="1403796143"/>
    <n v="1401204143"/>
    <b v="1"/>
    <n v="179"/>
    <b v="1"/>
    <s v="food/small batch"/>
    <n v="1.1065833333333333"/>
    <n v="74.183999999999997"/>
    <x v="7"/>
    <s v="small batch"/>
    <x v="2337"/>
    <d v="2014-06-26T15:22:23"/>
  </r>
  <r>
    <x v="0"/>
    <s v="US"/>
    <s v="USD"/>
    <n v="1404077484"/>
    <n v="1401485484"/>
    <b v="1"/>
    <n v="123"/>
    <b v="1"/>
    <s v="food/small batch"/>
    <n v="1.0114333333333334"/>
    <n v="123.346"/>
    <x v="7"/>
    <s v="small batch"/>
    <x v="2338"/>
    <d v="2014-06-29T21:31:24"/>
  </r>
  <r>
    <x v="0"/>
    <s v="US"/>
    <s v="USD"/>
    <n v="1482134340"/>
    <n v="1479496309"/>
    <b v="1"/>
    <n v="1104"/>
    <b v="1"/>
    <s v="food/small batch"/>
    <n v="2.9420799999999998"/>
    <n v="66.623000000000005"/>
    <x v="7"/>
    <s v="small batch"/>
    <x v="2339"/>
    <d v="2016-12-19T07:59:00"/>
  </r>
  <r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x v="1"/>
    <s v="NZ"/>
    <s v="NZD"/>
    <n v="1430360739"/>
    <n v="1427768739"/>
    <b v="0"/>
    <n v="7"/>
    <b v="0"/>
    <s v="technology/web"/>
    <n v="5.7142857142857143E-3"/>
    <n v="15.429"/>
    <x v="2"/>
    <s v="web"/>
    <x v="2351"/>
    <d v="2015-04-30T02:25:39"/>
  </r>
  <r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x v="1"/>
    <s v="GB"/>
    <s v="GBP"/>
    <n v="1445431533"/>
    <n v="1442839533"/>
    <b v="0"/>
    <n v="27"/>
    <b v="0"/>
    <s v="technology/web"/>
    <n v="0.1052"/>
    <n v="97.406999999999996"/>
    <x v="2"/>
    <s v="web"/>
    <x v="2366"/>
    <d v="2015-10-21T12:45:33"/>
  </r>
  <r>
    <x v="1"/>
    <s v="US"/>
    <s v="USD"/>
    <n v="1461622616"/>
    <n v="1456442216"/>
    <b v="0"/>
    <n v="14"/>
    <b v="0"/>
    <s v="technology/web"/>
    <n v="1.34E-2"/>
    <n v="47.856999999999999"/>
    <x v="2"/>
    <s v="web"/>
    <x v="2367"/>
    <d v="2016-04-25T22:16:56"/>
  </r>
  <r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x v="1"/>
    <s v="US"/>
    <s v="USD"/>
    <n v="1449785566"/>
    <n v="1447193566"/>
    <b v="0"/>
    <n v="4"/>
    <b v="0"/>
    <s v="technology/web"/>
    <n v="0.10877666666666666"/>
    <n v="81.582999999999998"/>
    <x v="2"/>
    <s v="web"/>
    <x v="2376"/>
    <d v="2015-12-10T22:12:46"/>
  </r>
  <r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x v="1"/>
    <s v="US"/>
    <s v="USD"/>
    <n v="1443726142"/>
    <n v="1441134142"/>
    <b v="0"/>
    <n v="3"/>
    <b v="0"/>
    <s v="technology/web"/>
    <n v="3.6666666666666666E-3"/>
    <n v="18.332999999999998"/>
    <x v="2"/>
    <s v="web"/>
    <x v="2380"/>
    <d v="2015-10-01T19:02:22"/>
  </r>
  <r>
    <x v="1"/>
    <s v="US"/>
    <s v="USD"/>
    <n v="1428704848"/>
    <n v="1426112848"/>
    <b v="0"/>
    <n v="7"/>
    <b v="0"/>
    <s v="technology/web"/>
    <n v="1.8193398957730169E-2"/>
    <n v="224.429"/>
    <x v="2"/>
    <s v="web"/>
    <x v="2381"/>
    <d v="2015-04-10T22:27:28"/>
  </r>
  <r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1"/>
    <s v="US"/>
    <s v="USD"/>
    <n v="1438793432"/>
    <n v="1436201432"/>
    <b v="0"/>
    <n v="7"/>
    <b v="0"/>
    <s v="technology/web"/>
    <n v="1.2123076923076924E-2"/>
    <n v="112.571"/>
    <x v="2"/>
    <s v="web"/>
    <x v="2385"/>
    <d v="2015-08-05T16:50:32"/>
  </r>
  <r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x v="2"/>
    <s v="US"/>
    <s v="USD"/>
    <n v="1457207096"/>
    <n v="1452023096"/>
    <b v="0"/>
    <n v="9"/>
    <b v="0"/>
    <s v="food/food trucks"/>
    <n v="7.1785714285714283E-3"/>
    <n v="22.332999999999998"/>
    <x v="7"/>
    <s v="food trucks"/>
    <x v="2401"/>
    <d v="2016-03-05T19:44:56"/>
  </r>
  <r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"/>
    <s v="GB"/>
    <s v="GBP"/>
    <n v="1459368658"/>
    <n v="1454188258"/>
    <b v="0"/>
    <n v="12"/>
    <b v="0"/>
    <s v="food/food trucks"/>
    <n v="0.16833333333333333"/>
    <n v="16.832999999999998"/>
    <x v="7"/>
    <s v="food trucks"/>
    <x v="2403"/>
    <d v="2016-03-30T20:10:58"/>
  </r>
  <r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x v="2"/>
    <s v="US"/>
    <s v="USD"/>
    <n v="1421635190"/>
    <n v="1418179190"/>
    <b v="0"/>
    <n v="16"/>
    <b v="0"/>
    <s v="food/food trucks"/>
    <n v="0.41384615384615386"/>
    <n v="84.063000000000002"/>
    <x v="7"/>
    <s v="food trucks"/>
    <x v="2406"/>
    <d v="2015-01-19T02:39:50"/>
  </r>
  <r>
    <x v="2"/>
    <s v="US"/>
    <s v="USD"/>
    <n v="1428732000"/>
    <n v="1426772928"/>
    <b v="0"/>
    <n v="33"/>
    <b v="0"/>
    <s v="food/food trucks"/>
    <n v="0.25259090909090909"/>
    <n v="168.39400000000001"/>
    <x v="7"/>
    <s v="food trucks"/>
    <x v="2407"/>
    <d v="2015-04-11T06:00:00"/>
  </r>
  <r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"/>
    <s v="US"/>
    <s v="USD"/>
    <n v="1439931675"/>
    <n v="1437339675"/>
    <b v="0"/>
    <n v="6"/>
    <b v="0"/>
    <s v="food/food trucks"/>
    <n v="1.84E-2"/>
    <n v="76.667000000000002"/>
    <x v="7"/>
    <s v="food trucks"/>
    <x v="2409"/>
    <d v="2015-08-18T21:01:15"/>
  </r>
  <r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x v="2"/>
    <s v="US"/>
    <s v="USD"/>
    <n v="1440524082"/>
    <n v="1437932082"/>
    <b v="0"/>
    <n v="3"/>
    <b v="0"/>
    <s v="food/food trucks"/>
    <n v="6.0400000000000002E-3"/>
    <n v="50.332999999999998"/>
    <x v="7"/>
    <s v="food trucks"/>
    <x v="2411"/>
    <d v="2015-08-25T17:34:42"/>
  </r>
  <r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x v="2"/>
    <s v="US"/>
    <s v="USD"/>
    <n v="1401579000"/>
    <n v="1398911882"/>
    <b v="0"/>
    <n v="3"/>
    <b v="0"/>
    <s v="food/food trucks"/>
    <n v="8.3333333333333332E-3"/>
    <n v="8.3330000000000002"/>
    <x v="7"/>
    <s v="food trucks"/>
    <x v="2413"/>
    <d v="2014-05-31T23:30:00"/>
  </r>
  <r>
    <x v="2"/>
    <s v="US"/>
    <s v="USD"/>
    <n v="1440215940"/>
    <n v="1436805660"/>
    <b v="0"/>
    <n v="13"/>
    <b v="0"/>
    <s v="food/food trucks"/>
    <n v="3.0666666666666665E-2"/>
    <n v="35.384999999999998"/>
    <x v="7"/>
    <s v="food trucks"/>
    <x v="2414"/>
    <d v="2015-08-22T03:59:00"/>
  </r>
  <r>
    <x v="2"/>
    <s v="US"/>
    <s v="USD"/>
    <n v="1468615346"/>
    <n v="1466023346"/>
    <b v="0"/>
    <n v="6"/>
    <b v="0"/>
    <s v="food/food trucks"/>
    <n v="5.5833333333333334E-3"/>
    <n v="55.832999999999998"/>
    <x v="7"/>
    <s v="food trucks"/>
    <x v="2415"/>
    <d v="2016-07-15T20:42:26"/>
  </r>
  <r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x v="2"/>
    <s v="US"/>
    <s v="USD"/>
    <n v="1415583695"/>
    <n v="1410396095"/>
    <b v="0"/>
    <n v="36"/>
    <b v="0"/>
    <s v="food/food trucks"/>
    <n v="0.14825133372851215"/>
    <n v="69.471999999999994"/>
    <x v="7"/>
    <s v="food trucks"/>
    <x v="2420"/>
    <d v="2014-11-10T01:41:35"/>
  </r>
  <r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"/>
    <s v="US"/>
    <s v="USD"/>
    <n v="1414445108"/>
    <n v="1411853108"/>
    <b v="0"/>
    <n v="9"/>
    <b v="0"/>
    <s v="food/food trucks"/>
    <n v="1.24E-2"/>
    <n v="34.444000000000003"/>
    <x v="7"/>
    <s v="food trucks"/>
    <x v="2424"/>
    <d v="2014-10-27T21:25:08"/>
  </r>
  <r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0"/>
    <s v="US"/>
    <s v="USD"/>
    <n v="1437627540"/>
    <n v="1435806054"/>
    <b v="0"/>
    <n v="109"/>
    <b v="1"/>
    <s v="food/small batch"/>
    <n v="1.0788"/>
    <n v="74.228999999999999"/>
    <x v="7"/>
    <s v="small batch"/>
    <x v="2441"/>
    <d v="2015-07-23T04:59:00"/>
  </r>
  <r>
    <x v="0"/>
    <s v="US"/>
    <s v="USD"/>
    <n v="1426777228"/>
    <n v="1424188828"/>
    <b v="0"/>
    <n v="372"/>
    <b v="1"/>
    <s v="food/small batch"/>
    <n v="1.2594166666666666"/>
    <n v="81.253"/>
    <x v="7"/>
    <s v="small batch"/>
    <x v="2442"/>
    <d v="2015-03-19T15:00:28"/>
  </r>
  <r>
    <x v="0"/>
    <s v="US"/>
    <s v="USD"/>
    <n v="1408114822"/>
    <n v="1405522822"/>
    <b v="0"/>
    <n v="311"/>
    <b v="1"/>
    <s v="food/small batch"/>
    <n v="2.0251494999999999"/>
    <n v="130.23500000000001"/>
    <x v="7"/>
    <s v="small batch"/>
    <x v="2443"/>
    <d v="2014-08-15T15:00:22"/>
  </r>
  <r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x v="0"/>
    <s v="US"/>
    <s v="USD"/>
    <n v="1480174071"/>
    <n v="1477578471"/>
    <b v="0"/>
    <n v="111"/>
    <b v="1"/>
    <s v="food/small batch"/>
    <n v="1.6798"/>
    <n v="75.667000000000002"/>
    <x v="7"/>
    <s v="small batch"/>
    <x v="2446"/>
    <d v="2016-11-26T15:27:51"/>
  </r>
  <r>
    <x v="0"/>
    <s v="US"/>
    <s v="USD"/>
    <n v="1478923200"/>
    <n v="1476184593"/>
    <b v="0"/>
    <n v="337"/>
    <b v="1"/>
    <s v="food/small batch"/>
    <n v="4.2720000000000002"/>
    <n v="31.690999999999999"/>
    <x v="7"/>
    <s v="small batch"/>
    <x v="2447"/>
    <d v="2016-11-12T04:00:00"/>
  </r>
  <r>
    <x v="0"/>
    <s v="US"/>
    <s v="USD"/>
    <n v="1472621760"/>
    <n v="1472110513"/>
    <b v="0"/>
    <n v="9"/>
    <b v="1"/>
    <s v="food/small batch"/>
    <n v="1.075"/>
    <n v="47.777999999999999"/>
    <x v="7"/>
    <s v="small batch"/>
    <x v="2448"/>
    <d v="2016-08-31T05:36:00"/>
  </r>
  <r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0"/>
    <s v="US"/>
    <s v="USD"/>
    <n v="1414465860"/>
    <n v="1411177456"/>
    <b v="0"/>
    <n v="102"/>
    <b v="1"/>
    <s v="food/small batch"/>
    <n v="1.0153353333333335"/>
    <n v="149.31399999999999"/>
    <x v="7"/>
    <s v="small batch"/>
    <x v="2450"/>
    <d v="2014-10-28T03:11:00"/>
  </r>
  <r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x v="0"/>
    <s v="US"/>
    <s v="USD"/>
    <n v="1486053409"/>
    <n v="1483461409"/>
    <b v="0"/>
    <n v="67"/>
    <b v="1"/>
    <s v="food/small batch"/>
    <n v="1.5469999999999999"/>
    <n v="69.269000000000005"/>
    <x v="7"/>
    <s v="small batch"/>
    <x v="2453"/>
    <d v="2017-02-02T16:36:49"/>
  </r>
  <r>
    <x v="0"/>
    <s v="US"/>
    <s v="USD"/>
    <n v="1489207808"/>
    <n v="1486183808"/>
    <b v="0"/>
    <n v="130"/>
    <b v="1"/>
    <s v="food/small batch"/>
    <n v="1.0084571428571429"/>
    <n v="271.50799999999998"/>
    <x v="7"/>
    <s v="small batch"/>
    <x v="2454"/>
    <d v="2017-03-11T04:50:08"/>
  </r>
  <r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x v="0"/>
    <s v="US"/>
    <s v="USD"/>
    <n v="1488063839"/>
    <n v="1485471839"/>
    <b v="0"/>
    <n v="67"/>
    <b v="1"/>
    <s v="food/small batch"/>
    <n v="1.8086666666666666"/>
    <n v="40.493000000000002"/>
    <x v="7"/>
    <s v="small batch"/>
    <x v="2456"/>
    <d v="2017-02-25T23:03:59"/>
  </r>
  <r>
    <x v="0"/>
    <s v="US"/>
    <s v="USD"/>
    <n v="1458826056"/>
    <n v="1456237656"/>
    <b v="0"/>
    <n v="124"/>
    <b v="1"/>
    <s v="food/small batch"/>
    <n v="1.0230434782608695"/>
    <n v="189.75800000000001"/>
    <x v="7"/>
    <s v="small batch"/>
    <x v="2457"/>
    <d v="2016-03-24T13:27:36"/>
  </r>
  <r>
    <x v="0"/>
    <s v="US"/>
    <s v="USD"/>
    <n v="1465498800"/>
    <n v="1462481718"/>
    <b v="0"/>
    <n v="80"/>
    <b v="1"/>
    <s v="food/small batch"/>
    <n v="1.1017999999999999"/>
    <n v="68.863"/>
    <x v="7"/>
    <s v="small batch"/>
    <x v="2458"/>
    <d v="2016-06-09T19:00:00"/>
  </r>
  <r>
    <x v="0"/>
    <s v="US"/>
    <s v="USD"/>
    <n v="1458742685"/>
    <n v="1454858285"/>
    <b v="0"/>
    <n v="282"/>
    <b v="1"/>
    <s v="food/small batch"/>
    <n v="1.0225"/>
    <n v="108.777"/>
    <x v="7"/>
    <s v="small batch"/>
    <x v="2459"/>
    <d v="2016-03-23T14:18:05"/>
  </r>
  <r>
    <x v="0"/>
    <s v="US"/>
    <s v="USD"/>
    <n v="1483417020"/>
    <n v="1480480167"/>
    <b v="0"/>
    <n v="68"/>
    <b v="1"/>
    <s v="food/small batch"/>
    <n v="1.0078823529411765"/>
    <n v="125.985"/>
    <x v="7"/>
    <s v="small batch"/>
    <x v="2460"/>
    <d v="2017-01-03T04:17:00"/>
  </r>
  <r>
    <x v="0"/>
    <s v="US"/>
    <s v="USD"/>
    <n v="1317438000"/>
    <n v="1314577097"/>
    <b v="0"/>
    <n v="86"/>
    <b v="1"/>
    <s v="music/indie rock"/>
    <n v="1.038"/>
    <n v="90.522999999999996"/>
    <x v="4"/>
    <s v="indie rock"/>
    <x v="2461"/>
    <d v="2011-10-01T03:00:00"/>
  </r>
  <r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0"/>
    <s v="CA"/>
    <s v="CAD"/>
    <n v="1443641340"/>
    <n v="1441143397"/>
    <b v="0"/>
    <n v="43"/>
    <b v="1"/>
    <s v="music/indie rock"/>
    <n v="1.111"/>
    <n v="51.673999999999999"/>
    <x v="4"/>
    <s v="indie rock"/>
    <x v="2464"/>
    <d v="2015-09-30T19:29:00"/>
  </r>
  <r>
    <x v="0"/>
    <s v="US"/>
    <s v="USD"/>
    <n v="1348420548"/>
    <n v="1345828548"/>
    <b v="0"/>
    <n v="48"/>
    <b v="1"/>
    <s v="music/indie rock"/>
    <n v="1.8014285714285714"/>
    <n v="26.271000000000001"/>
    <x v="4"/>
    <s v="indie rock"/>
    <x v="2465"/>
    <d v="2012-09-23T17:15:48"/>
  </r>
  <r>
    <x v="0"/>
    <s v="US"/>
    <s v="USD"/>
    <n v="1368066453"/>
    <n v="1365474453"/>
    <b v="0"/>
    <n v="52"/>
    <b v="1"/>
    <s v="music/indie rock"/>
    <n v="1"/>
    <n v="48.076999999999998"/>
    <x v="4"/>
    <s v="indie rock"/>
    <x v="2466"/>
    <d v="2013-05-09T02:27:33"/>
  </r>
  <r>
    <x v="0"/>
    <s v="US"/>
    <s v="USD"/>
    <n v="1336669200"/>
    <n v="1335473931"/>
    <b v="0"/>
    <n v="43"/>
    <b v="1"/>
    <s v="music/indie rock"/>
    <n v="1.1850000000000001"/>
    <n v="27.558"/>
    <x v="4"/>
    <s v="indie rock"/>
    <x v="2467"/>
    <d v="2012-05-10T17:00:00"/>
  </r>
  <r>
    <x v="0"/>
    <s v="US"/>
    <s v="USD"/>
    <n v="1351400400"/>
    <n v="1348285321"/>
    <b v="0"/>
    <n v="58"/>
    <b v="1"/>
    <s v="music/indie rock"/>
    <n v="1.0721700000000001"/>
    <n v="36.970999999999997"/>
    <x v="4"/>
    <s v="indie rock"/>
    <x v="2468"/>
    <d v="2012-10-28T05:00:00"/>
  </r>
  <r>
    <x v="0"/>
    <s v="US"/>
    <s v="USD"/>
    <n v="1297160329"/>
    <n v="1295000329"/>
    <b v="0"/>
    <n v="47"/>
    <b v="1"/>
    <s v="music/indie rock"/>
    <n v="1.1366666666666667"/>
    <n v="29.021000000000001"/>
    <x v="4"/>
    <s v="indie rock"/>
    <x v="2469"/>
    <d v="2011-02-08T10:18:49"/>
  </r>
  <r>
    <x v="0"/>
    <s v="US"/>
    <s v="USD"/>
    <n v="1337824055"/>
    <n v="1335232055"/>
    <b v="0"/>
    <n v="36"/>
    <b v="1"/>
    <s v="music/indie rock"/>
    <n v="1.0316400000000001"/>
    <n v="28.657"/>
    <x v="4"/>
    <s v="indie rock"/>
    <x v="2470"/>
    <d v="2012-05-24T01:47:35"/>
  </r>
  <r>
    <x v="0"/>
    <s v="US"/>
    <s v="USD"/>
    <n v="1327535392"/>
    <n v="1324079392"/>
    <b v="0"/>
    <n v="17"/>
    <b v="1"/>
    <s v="music/indie rock"/>
    <n v="1.28"/>
    <n v="37.646999999999998"/>
    <x v="4"/>
    <s v="indie rock"/>
    <x v="2471"/>
    <d v="2012-01-25T23:49:52"/>
  </r>
  <r>
    <x v="0"/>
    <s v="US"/>
    <s v="USD"/>
    <n v="1283562180"/>
    <n v="1277433980"/>
    <b v="0"/>
    <n v="104"/>
    <b v="1"/>
    <s v="music/indie rock"/>
    <n v="1.3576026666666667"/>
    <n v="97.903999999999996"/>
    <x v="4"/>
    <s v="indie rock"/>
    <x v="2472"/>
    <d v="2010-09-04T01:03:00"/>
  </r>
  <r>
    <x v="0"/>
    <s v="US"/>
    <s v="USD"/>
    <n v="1352573869"/>
    <n v="1349978269"/>
    <b v="0"/>
    <n v="47"/>
    <b v="1"/>
    <s v="music/indie rock"/>
    <n v="1"/>
    <n v="42.552999999999997"/>
    <x v="4"/>
    <s v="indie rock"/>
    <x v="2473"/>
    <d v="2012-11-10T18:57:49"/>
  </r>
  <r>
    <x v="0"/>
    <s v="US"/>
    <s v="USD"/>
    <n v="1286756176"/>
    <n v="1282868176"/>
    <b v="0"/>
    <n v="38"/>
    <b v="1"/>
    <s v="music/indie rock"/>
    <n v="1.0000360000000001"/>
    <n v="131.584"/>
    <x v="4"/>
    <s v="indie rock"/>
    <x v="2474"/>
    <d v="2010-10-11T00:16:16"/>
  </r>
  <r>
    <x v="0"/>
    <s v="US"/>
    <s v="USD"/>
    <n v="1278799200"/>
    <n v="1273647255"/>
    <b v="0"/>
    <n v="81"/>
    <b v="1"/>
    <s v="music/indie rock"/>
    <n v="1.0471999999999999"/>
    <n v="32.320999999999998"/>
    <x v="4"/>
    <s v="indie rock"/>
    <x v="2475"/>
    <d v="2010-07-10T22:00:00"/>
  </r>
  <r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x v="0"/>
    <s v="US"/>
    <s v="USD"/>
    <n v="1344789345"/>
    <n v="1340901345"/>
    <b v="0"/>
    <n v="41"/>
    <b v="1"/>
    <s v="music/indie rock"/>
    <n v="1.7133333333333334"/>
    <n v="31.341000000000001"/>
    <x v="4"/>
    <s v="indie rock"/>
    <x v="2477"/>
    <d v="2012-08-12T16:35:45"/>
  </r>
  <r>
    <x v="0"/>
    <s v="US"/>
    <s v="USD"/>
    <n v="1358117313"/>
    <n v="1355525313"/>
    <b v="0"/>
    <n v="79"/>
    <b v="1"/>
    <s v="music/indie rock"/>
    <n v="1.2749999999999999"/>
    <n v="129.114"/>
    <x v="4"/>
    <s v="indie rock"/>
    <x v="2478"/>
    <d v="2013-01-13T22:48:33"/>
  </r>
  <r>
    <x v="0"/>
    <s v="US"/>
    <s v="USD"/>
    <n v="1343440800"/>
    <n v="1342545994"/>
    <b v="0"/>
    <n v="16"/>
    <b v="1"/>
    <s v="music/indie rock"/>
    <n v="1.3344333333333334"/>
    <n v="25.021000000000001"/>
    <x v="4"/>
    <s v="indie rock"/>
    <x v="2479"/>
    <d v="2012-07-28T02:00:00"/>
  </r>
  <r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0"/>
    <s v="US"/>
    <s v="USD"/>
    <n v="1335799808"/>
    <n v="1333207808"/>
    <b v="0"/>
    <n v="95"/>
    <b v="1"/>
    <s v="music/indie rock"/>
    <n v="1.1291099999999998"/>
    <n v="47.540999999999997"/>
    <x v="4"/>
    <s v="indie rock"/>
    <x v="2481"/>
    <d v="2012-04-30T15:30:08"/>
  </r>
  <r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x v="0"/>
    <s v="US"/>
    <s v="USD"/>
    <n v="1335891603"/>
    <n v="1330711203"/>
    <b v="0"/>
    <n v="19"/>
    <b v="1"/>
    <s v="music/indie rock"/>
    <n v="1.1372727272727272"/>
    <n v="65.841999999999999"/>
    <x v="4"/>
    <s v="indie rock"/>
    <x v="2483"/>
    <d v="2012-05-01T17:00:03"/>
  </r>
  <r>
    <x v="0"/>
    <s v="US"/>
    <s v="USD"/>
    <n v="1316124003"/>
    <n v="1313532003"/>
    <b v="0"/>
    <n v="90"/>
    <b v="1"/>
    <s v="music/indie rock"/>
    <n v="1.1931742857142855"/>
    <n v="46.401000000000003"/>
    <x v="4"/>
    <s v="indie rock"/>
    <x v="2484"/>
    <d v="2011-09-15T22:00:03"/>
  </r>
  <r>
    <x v="0"/>
    <s v="US"/>
    <s v="USD"/>
    <n v="1318463879"/>
    <n v="1315439879"/>
    <b v="0"/>
    <n v="41"/>
    <b v="1"/>
    <s v="music/indie rock"/>
    <n v="1.0325"/>
    <n v="50.366"/>
    <x v="4"/>
    <s v="indie rock"/>
    <x v="2485"/>
    <d v="2011-10-12T23:57:59"/>
  </r>
  <r>
    <x v="0"/>
    <s v="US"/>
    <s v="USD"/>
    <n v="1335113976"/>
    <n v="1332521976"/>
    <b v="0"/>
    <n v="30"/>
    <b v="1"/>
    <s v="music/indie rock"/>
    <n v="2.6566666666666667"/>
    <n v="26.567"/>
    <x v="4"/>
    <s v="indie rock"/>
    <x v="2486"/>
    <d v="2012-04-22T16:59:36"/>
  </r>
  <r>
    <x v="0"/>
    <s v="US"/>
    <s v="USD"/>
    <n v="1338083997"/>
    <n v="1335491997"/>
    <b v="0"/>
    <n v="38"/>
    <b v="1"/>
    <s v="music/indie rock"/>
    <n v="1.0005066666666667"/>
    <n v="39.494"/>
    <x v="4"/>
    <s v="indie rock"/>
    <x v="2487"/>
    <d v="2012-05-27T01:59:57"/>
  </r>
  <r>
    <x v="0"/>
    <s v="US"/>
    <s v="USD"/>
    <n v="1321459908"/>
    <n v="1318864308"/>
    <b v="0"/>
    <n v="65"/>
    <b v="1"/>
    <s v="music/indie rock"/>
    <n v="1.0669999999999999"/>
    <n v="49.246000000000002"/>
    <x v="4"/>
    <s v="indie rock"/>
    <x v="2488"/>
    <d v="2011-11-16T16:11:48"/>
  </r>
  <r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x v="0"/>
    <s v="US"/>
    <s v="USD"/>
    <n v="1340429276"/>
    <n v="1335245276"/>
    <b v="0"/>
    <n v="16"/>
    <b v="1"/>
    <s v="music/indie rock"/>
    <n v="1.214"/>
    <n v="37.938000000000002"/>
    <x v="4"/>
    <s v="indie rock"/>
    <x v="2490"/>
    <d v="2012-06-23T05:27:56"/>
  </r>
  <r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x v="0"/>
    <s v="US"/>
    <s v="USD"/>
    <n v="1339840740"/>
    <n v="1335397188"/>
    <b v="0"/>
    <n v="27"/>
    <b v="1"/>
    <s v="music/indie rock"/>
    <n v="1.25"/>
    <n v="27.777999999999999"/>
    <x v="4"/>
    <s v="indie rock"/>
    <x v="2492"/>
    <d v="2012-06-16T09:59:00"/>
  </r>
  <r>
    <x v="0"/>
    <s v="US"/>
    <s v="USD"/>
    <n v="1367208140"/>
    <n v="1363320140"/>
    <b v="0"/>
    <n v="259"/>
    <b v="1"/>
    <s v="music/indie rock"/>
    <n v="1.2869999999999999"/>
    <n v="99.382000000000005"/>
    <x v="4"/>
    <s v="indie rock"/>
    <x v="2493"/>
    <d v="2013-04-29T04:02:20"/>
  </r>
  <r>
    <x v="0"/>
    <s v="US"/>
    <s v="USD"/>
    <n v="1337786944"/>
    <n v="1335194944"/>
    <b v="0"/>
    <n v="39"/>
    <b v="1"/>
    <s v="music/indie rock"/>
    <n v="1.0100533333333332"/>
    <n v="38.847999999999999"/>
    <x v="4"/>
    <s v="indie rock"/>
    <x v="2494"/>
    <d v="2012-05-23T15:29:04"/>
  </r>
  <r>
    <x v="0"/>
    <s v="US"/>
    <s v="USD"/>
    <n v="1339022575"/>
    <n v="1336430575"/>
    <b v="0"/>
    <n v="42"/>
    <b v="1"/>
    <s v="music/indie rock"/>
    <n v="1.2753666666666665"/>
    <n v="45.548999999999999"/>
    <x v="4"/>
    <s v="indie rock"/>
    <x v="2495"/>
    <d v="2012-06-06T22:42:55"/>
  </r>
  <r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0"/>
    <s v="US"/>
    <s v="USD"/>
    <n v="1312578338"/>
    <n v="1309986338"/>
    <b v="0"/>
    <n v="56"/>
    <b v="1"/>
    <s v="music/indie rock"/>
    <n v="1.127715"/>
    <n v="80.551000000000002"/>
    <x v="4"/>
    <s v="indie rock"/>
    <x v="2497"/>
    <d v="2011-08-05T21:05:38"/>
  </r>
  <r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x v="0"/>
    <s v="US"/>
    <s v="USD"/>
    <n v="1356976800"/>
    <n v="1352820837"/>
    <b v="0"/>
    <n v="170"/>
    <b v="1"/>
    <s v="music/indie rock"/>
    <n v="2.0262500000000001"/>
    <n v="47.676000000000002"/>
    <x v="4"/>
    <s v="indie rock"/>
    <x v="2499"/>
    <d v="2012-12-31T18:00:00"/>
  </r>
  <r>
    <x v="0"/>
    <s v="US"/>
    <s v="USD"/>
    <n v="1340476375"/>
    <n v="1337884375"/>
    <b v="0"/>
    <n v="29"/>
    <b v="1"/>
    <s v="music/indie rock"/>
    <n v="1.1333333333333333"/>
    <n v="23.448"/>
    <x v="4"/>
    <s v="indie rock"/>
    <x v="2500"/>
    <d v="2012-06-23T18:32:55"/>
  </r>
  <r>
    <x v="2"/>
    <s v="CA"/>
    <s v="CAD"/>
    <n v="1443379104"/>
    <n v="1440787104"/>
    <b v="0"/>
    <n v="7"/>
    <b v="0"/>
    <s v="food/restaurants"/>
    <n v="2.5545454545454545E-2"/>
    <n v="40.143000000000001"/>
    <x v="7"/>
    <s v="restaurants"/>
    <x v="2501"/>
    <d v="2015-09-27T18:38:24"/>
  </r>
  <r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x v="2"/>
    <s v="GB"/>
    <s v="GBP"/>
    <n v="1429554349"/>
    <n v="1424719549"/>
    <b v="0"/>
    <n v="28"/>
    <b v="0"/>
    <s v="food/restaurants"/>
    <n v="1.0526315789473684E-2"/>
    <n v="35.713999999999999"/>
    <x v="7"/>
    <s v="restaurants"/>
    <x v="2509"/>
    <d v="2015-04-20T18:25:49"/>
  </r>
  <r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x v="2"/>
    <s v="CA"/>
    <s v="CAD"/>
    <n v="1426788930"/>
    <n v="1424200530"/>
    <b v="0"/>
    <n v="33"/>
    <b v="0"/>
    <s v="food/restaurants"/>
    <n v="9.8166666666666666E-2"/>
    <n v="53.545000000000002"/>
    <x v="7"/>
    <s v="restaurants"/>
    <x v="2517"/>
    <d v="2015-03-19T18:15:30"/>
  </r>
  <r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x v="0"/>
    <s v="US"/>
    <s v="USD"/>
    <n v="1444778021"/>
    <n v="1442963621"/>
    <b v="0"/>
    <n v="132"/>
    <b v="1"/>
    <s v="music/classical music"/>
    <n v="1.0948792000000001"/>
    <n v="103.682"/>
    <x v="4"/>
    <s v="classical music"/>
    <x v="2521"/>
    <d v="2015-10-13T23:13:41"/>
  </r>
  <r>
    <x v="0"/>
    <s v="US"/>
    <s v="USD"/>
    <n v="1461336720"/>
    <n v="1459431960"/>
    <b v="0"/>
    <n v="27"/>
    <b v="1"/>
    <s v="music/classical music"/>
    <n v="1"/>
    <n v="185.185"/>
    <x v="4"/>
    <s v="classical music"/>
    <x v="2522"/>
    <d v="2016-04-22T14:52:00"/>
  </r>
  <r>
    <x v="0"/>
    <s v="US"/>
    <s v="USD"/>
    <n v="1416270292"/>
    <n v="1413674692"/>
    <b v="0"/>
    <n v="26"/>
    <b v="1"/>
    <s v="music/classical music"/>
    <n v="1.5644444444444445"/>
    <n v="54.154000000000003"/>
    <x v="4"/>
    <s v="classical music"/>
    <x v="2523"/>
    <d v="2014-11-18T00:24:52"/>
  </r>
  <r>
    <x v="0"/>
    <s v="US"/>
    <s v="USD"/>
    <n v="1419136200"/>
    <n v="1416338557"/>
    <b v="0"/>
    <n v="43"/>
    <b v="1"/>
    <s v="music/classical music"/>
    <n v="1.016"/>
    <n v="177.209"/>
    <x v="4"/>
    <s v="classical music"/>
    <x v="2524"/>
    <d v="2014-12-21T04:30:00"/>
  </r>
  <r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x v="0"/>
    <s v="US"/>
    <s v="USD"/>
    <n v="1418014740"/>
    <n v="1415585474"/>
    <b v="0"/>
    <n v="33"/>
    <b v="1"/>
    <s v="music/classical music"/>
    <n v="1.1294999999999999"/>
    <n v="136.90899999999999"/>
    <x v="4"/>
    <s v="classical music"/>
    <x v="2526"/>
    <d v="2014-12-08T04:59:00"/>
  </r>
  <r>
    <x v="0"/>
    <s v="US"/>
    <s v="USD"/>
    <n v="1382068740"/>
    <n v="1380477691"/>
    <b v="0"/>
    <n v="71"/>
    <b v="1"/>
    <s v="music/classical music"/>
    <n v="1.02125"/>
    <n v="57.534999999999997"/>
    <x v="4"/>
    <s v="classical music"/>
    <x v="2527"/>
    <d v="2013-10-18T03:59:00"/>
  </r>
  <r>
    <x v="0"/>
    <s v="GB"/>
    <s v="GBP"/>
    <n v="1440068400"/>
    <n v="1438459303"/>
    <b v="0"/>
    <n v="81"/>
    <b v="1"/>
    <s v="music/classical music"/>
    <n v="1.0724974999999999"/>
    <n v="52.963000000000001"/>
    <x v="4"/>
    <s v="classical music"/>
    <x v="2528"/>
    <d v="2015-08-20T11:00:00"/>
  </r>
  <r>
    <x v="0"/>
    <s v="US"/>
    <s v="USD"/>
    <n v="1332636975"/>
    <n v="1328752575"/>
    <b v="0"/>
    <n v="76"/>
    <b v="1"/>
    <s v="music/classical music"/>
    <n v="1.0428333333333333"/>
    <n v="82.328999999999994"/>
    <x v="4"/>
    <s v="classical music"/>
    <x v="2529"/>
    <d v="2012-03-25T00:56:15"/>
  </r>
  <r>
    <x v="0"/>
    <s v="US"/>
    <s v="USD"/>
    <n v="1429505400"/>
    <n v="1426711505"/>
    <b v="0"/>
    <n v="48"/>
    <b v="1"/>
    <s v="music/classical music"/>
    <n v="1"/>
    <n v="135.417"/>
    <x v="4"/>
    <s v="classical music"/>
    <x v="2530"/>
    <d v="2015-04-20T04:50:00"/>
  </r>
  <r>
    <x v="0"/>
    <s v="US"/>
    <s v="USD"/>
    <n v="1439611140"/>
    <n v="1437668354"/>
    <b v="0"/>
    <n v="61"/>
    <b v="1"/>
    <s v="music/classical music"/>
    <n v="1.004"/>
    <n v="74.066000000000003"/>
    <x v="4"/>
    <s v="classical music"/>
    <x v="2531"/>
    <d v="2015-08-15T03:59:00"/>
  </r>
  <r>
    <x v="0"/>
    <s v="US"/>
    <s v="USD"/>
    <n v="1345148566"/>
    <n v="1342556566"/>
    <b v="0"/>
    <n v="60"/>
    <b v="1"/>
    <s v="music/classical music"/>
    <n v="1.26125"/>
    <n v="84.082999999999998"/>
    <x v="4"/>
    <s v="classical music"/>
    <x v="2532"/>
    <d v="2012-08-16T20:22:46"/>
  </r>
  <r>
    <x v="0"/>
    <s v="US"/>
    <s v="USD"/>
    <n v="1362160868"/>
    <n v="1359568911"/>
    <b v="0"/>
    <n v="136"/>
    <b v="1"/>
    <s v="music/classical music"/>
    <n v="1.1066666666666667"/>
    <n v="61.029000000000003"/>
    <x v="4"/>
    <s v="classical music"/>
    <x v="2533"/>
    <d v="2013-03-01T18:01:08"/>
  </r>
  <r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0"/>
    <s v="US"/>
    <s v="USD"/>
    <n v="1361681940"/>
    <n v="1359029661"/>
    <b v="0"/>
    <n v="185"/>
    <b v="1"/>
    <s v="music/classical music"/>
    <n v="1.130176111111111"/>
    <n v="109.96299999999999"/>
    <x v="4"/>
    <s v="classical music"/>
    <x v="2538"/>
    <d v="2013-02-24T04:59:00"/>
  </r>
  <r>
    <x v="0"/>
    <s v="US"/>
    <s v="USD"/>
    <n v="1422913152"/>
    <n v="1417729152"/>
    <b v="0"/>
    <n v="59"/>
    <b v="1"/>
    <s v="music/classical music"/>
    <n v="1.0024999999999999"/>
    <n v="169.91499999999999"/>
    <x v="4"/>
    <s v="classical music"/>
    <x v="2539"/>
    <d v="2015-02-02T21:39:12"/>
  </r>
  <r>
    <x v="0"/>
    <s v="US"/>
    <s v="USD"/>
    <n v="1319904721"/>
    <n v="1314720721"/>
    <b v="0"/>
    <n v="27"/>
    <b v="1"/>
    <s v="music/classical music"/>
    <n v="1.034"/>
    <n v="95.741"/>
    <x v="4"/>
    <s v="classical music"/>
    <x v="2540"/>
    <d v="2011-10-29T16:12:01"/>
  </r>
  <r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x v="0"/>
    <s v="US"/>
    <s v="USD"/>
    <n v="1380599940"/>
    <n v="1377252857"/>
    <b v="0"/>
    <n v="13"/>
    <b v="1"/>
    <s v="music/classical music"/>
    <n v="1.0357142857142858"/>
    <n v="55.768999999999998"/>
    <x v="4"/>
    <s v="classical music"/>
    <x v="2542"/>
    <d v="2013-10-01T03:59:00"/>
  </r>
  <r>
    <x v="0"/>
    <s v="US"/>
    <s v="USD"/>
    <n v="1293937200"/>
    <n v="1291257298"/>
    <b v="0"/>
    <n v="13"/>
    <b v="1"/>
    <s v="music/classical music"/>
    <n v="1.5640000000000001"/>
    <n v="30.077000000000002"/>
    <x v="4"/>
    <s v="classical music"/>
    <x v="2543"/>
    <d v="2011-01-02T03:00:00"/>
  </r>
  <r>
    <x v="0"/>
    <s v="US"/>
    <s v="USD"/>
    <n v="1341750569"/>
    <n v="1339158569"/>
    <b v="0"/>
    <n v="57"/>
    <b v="1"/>
    <s v="music/classical music"/>
    <n v="1.0082"/>
    <n v="88.438999999999993"/>
    <x v="4"/>
    <s v="classical music"/>
    <x v="2544"/>
    <d v="2012-07-08T12:29:29"/>
  </r>
  <r>
    <x v="0"/>
    <s v="US"/>
    <s v="USD"/>
    <n v="1424997000"/>
    <n v="1421983138"/>
    <b v="0"/>
    <n v="61"/>
    <b v="1"/>
    <s v="music/classical music"/>
    <n v="1.9530000000000001"/>
    <n v="64.033000000000001"/>
    <x v="4"/>
    <s v="classical music"/>
    <x v="2545"/>
    <d v="2015-02-27T00:30:00"/>
  </r>
  <r>
    <x v="0"/>
    <s v="US"/>
    <s v="USD"/>
    <n v="1380949200"/>
    <n v="1378586179"/>
    <b v="0"/>
    <n v="65"/>
    <b v="1"/>
    <s v="music/classical music"/>
    <n v="1.1171428571428572"/>
    <n v="60.154000000000003"/>
    <x v="4"/>
    <s v="classical music"/>
    <x v="2546"/>
    <d v="2013-10-05T05:00:00"/>
  </r>
  <r>
    <x v="0"/>
    <s v="US"/>
    <s v="USD"/>
    <n v="1333560803"/>
    <n v="1330972403"/>
    <b v="0"/>
    <n v="134"/>
    <b v="1"/>
    <s v="music/classical music"/>
    <n v="1.1985454545454546"/>
    <n v="49.194000000000003"/>
    <x v="4"/>
    <s v="classical music"/>
    <x v="2547"/>
    <d v="2012-04-04T17:33:23"/>
  </r>
  <r>
    <x v="0"/>
    <s v="FR"/>
    <s v="EUR"/>
    <n v="1475209620"/>
    <n v="1473087637"/>
    <b v="0"/>
    <n v="37"/>
    <b v="1"/>
    <s v="music/classical music"/>
    <n v="1.0185"/>
    <n v="165.16200000000001"/>
    <x v="4"/>
    <s v="classical music"/>
    <x v="2548"/>
    <d v="2016-09-30T04:27:00"/>
  </r>
  <r>
    <x v="0"/>
    <s v="GB"/>
    <s v="GBP"/>
    <n v="1370019600"/>
    <n v="1366999870"/>
    <b v="0"/>
    <n v="37"/>
    <b v="1"/>
    <s v="music/classical music"/>
    <n v="1.0280254777070064"/>
    <n v="43.622"/>
    <x v="4"/>
    <s v="classical music"/>
    <x v="2549"/>
    <d v="2013-05-31T17:00:00"/>
  </r>
  <r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x v="0"/>
    <s v="US"/>
    <s v="USD"/>
    <n v="1348202807"/>
    <n v="1343018807"/>
    <b v="0"/>
    <n v="60"/>
    <b v="1"/>
    <s v="music/classical music"/>
    <n v="1.5553333333333332"/>
    <n v="38.883000000000003"/>
    <x v="4"/>
    <s v="classical music"/>
    <x v="2553"/>
    <d v="2012-09-21T04:46:47"/>
  </r>
  <r>
    <x v="0"/>
    <s v="US"/>
    <s v="USD"/>
    <n v="1433131140"/>
    <n v="1430445163"/>
    <b v="0"/>
    <n v="67"/>
    <b v="1"/>
    <s v="music/classical music"/>
    <n v="1.228"/>
    <n v="54.984999999999999"/>
    <x v="4"/>
    <s v="classical music"/>
    <x v="2554"/>
    <d v="2015-06-01T03:59:00"/>
  </r>
  <r>
    <x v="0"/>
    <s v="US"/>
    <s v="USD"/>
    <n v="1338219793"/>
    <n v="1335541393"/>
    <b v="0"/>
    <n v="35"/>
    <b v="1"/>
    <s v="music/classical music"/>
    <n v="1.0734999999999999"/>
    <n v="61.343000000000004"/>
    <x v="4"/>
    <s v="classical music"/>
    <x v="2555"/>
    <d v="2012-05-28T15:43:13"/>
  </r>
  <r>
    <x v="0"/>
    <s v="US"/>
    <s v="USD"/>
    <n v="1356392857"/>
    <n v="1352504857"/>
    <b v="0"/>
    <n v="34"/>
    <b v="1"/>
    <s v="music/classical music"/>
    <n v="1.0550335570469798"/>
    <n v="23.117999999999999"/>
    <x v="4"/>
    <s v="classical music"/>
    <x v="2556"/>
    <d v="2012-12-24T23:47:37"/>
  </r>
  <r>
    <x v="0"/>
    <s v="GB"/>
    <s v="GBP"/>
    <n v="1400176386"/>
    <n v="1397584386"/>
    <b v="0"/>
    <n v="36"/>
    <b v="1"/>
    <s v="music/classical music"/>
    <n v="1.1844444444444444"/>
    <n v="29.611000000000001"/>
    <x v="4"/>
    <s v="classical music"/>
    <x v="2557"/>
    <d v="2014-05-15T17:53:06"/>
  </r>
  <r>
    <x v="0"/>
    <s v="AU"/>
    <s v="AUD"/>
    <n v="1430488740"/>
    <n v="1427747906"/>
    <b v="0"/>
    <n v="18"/>
    <b v="1"/>
    <s v="music/classical music"/>
    <n v="1.0888"/>
    <n v="75.611000000000004"/>
    <x v="4"/>
    <s v="classical music"/>
    <x v="2558"/>
    <d v="2015-05-01T13:59:00"/>
  </r>
  <r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x v="1"/>
    <s v="US"/>
    <s v="USD"/>
    <n v="1410810903"/>
    <n v="1405626903"/>
    <b v="0"/>
    <n v="12"/>
    <b v="0"/>
    <s v="food/food trucks"/>
    <n v="1.3849999999999999E-3"/>
    <n v="23.082999999999998"/>
    <x v="7"/>
    <s v="food trucks"/>
    <x v="2579"/>
    <d v="2014-09-15T19:55:03"/>
  </r>
  <r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x v="2"/>
    <s v="US"/>
    <s v="USD"/>
    <n v="1447689898"/>
    <n v="1445094298"/>
    <b v="0"/>
    <n v="11"/>
    <b v="0"/>
    <s v="food/food trucks"/>
    <n v="0.106"/>
    <n v="48.182000000000002"/>
    <x v="7"/>
    <s v="food trucks"/>
    <x v="2581"/>
    <d v="2015-11-16T16:04:58"/>
  </r>
  <r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"/>
    <s v="US"/>
    <s v="USD"/>
    <n v="1451491953"/>
    <n v="1448899953"/>
    <b v="0"/>
    <n v="6"/>
    <b v="0"/>
    <s v="food/food trucks"/>
    <n v="2.4340000000000001E-2"/>
    <n v="202.833"/>
    <x v="7"/>
    <s v="food trucks"/>
    <x v="2587"/>
    <d v="2015-12-30T16:12:33"/>
  </r>
  <r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"/>
    <s v="US"/>
    <s v="USD"/>
    <n v="1487915500"/>
    <n v="1485323500"/>
    <b v="0"/>
    <n v="19"/>
    <b v="0"/>
    <s v="food/food trucks"/>
    <n v="0.12166666666666667"/>
    <n v="96.052999999999997"/>
    <x v="7"/>
    <s v="food trucks"/>
    <x v="2595"/>
    <d v="2017-02-24T05:51:40"/>
  </r>
  <r>
    <x v="2"/>
    <s v="CA"/>
    <s v="CAD"/>
    <n v="1407427009"/>
    <n v="1404835009"/>
    <b v="0"/>
    <n v="27"/>
    <b v="0"/>
    <s v="food/food trucks"/>
    <n v="0.23588571428571428"/>
    <n v="305.77800000000002"/>
    <x v="7"/>
    <s v="food trucks"/>
    <x v="2596"/>
    <d v="2014-08-07T15:56:49"/>
  </r>
  <r>
    <x v="2"/>
    <s v="GB"/>
    <s v="GBP"/>
    <n v="1466323917"/>
    <n v="1463731917"/>
    <b v="0"/>
    <n v="7"/>
    <b v="0"/>
    <s v="food/food trucks"/>
    <n v="5.6666666666666664E-2"/>
    <n v="12.143000000000001"/>
    <x v="7"/>
    <s v="food trucks"/>
    <x v="2597"/>
    <d v="2016-06-19T08:11:57"/>
  </r>
  <r>
    <x v="2"/>
    <s v="US"/>
    <s v="USD"/>
    <n v="1443039001"/>
    <n v="1440447001"/>
    <b v="0"/>
    <n v="14"/>
    <b v="0"/>
    <s v="food/food trucks"/>
    <n v="0.39"/>
    <n v="83.570999999999998"/>
    <x v="7"/>
    <s v="food trucks"/>
    <x v="2598"/>
    <d v="2015-09-23T20:10:01"/>
  </r>
  <r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"/>
    <s v="US"/>
    <s v="USD"/>
    <n v="1458938200"/>
    <n v="1453757800"/>
    <b v="0"/>
    <n v="30"/>
    <b v="0"/>
    <s v="food/food trucks"/>
    <n v="6.9320000000000007E-2"/>
    <n v="115.533"/>
    <x v="7"/>
    <s v="food trucks"/>
    <x v="2600"/>
    <d v="2016-03-25T20:36:40"/>
  </r>
  <r>
    <x v="0"/>
    <s v="US"/>
    <s v="USD"/>
    <n v="1347508740"/>
    <n v="1346276349"/>
    <b v="1"/>
    <n v="151"/>
    <b v="1"/>
    <s v="technology/space exploration"/>
    <n v="6.6139999999999999"/>
    <n v="21.901"/>
    <x v="2"/>
    <s v="space exploration"/>
    <x v="2601"/>
    <d v="2012-09-13T03:59:00"/>
  </r>
  <r>
    <x v="0"/>
    <s v="US"/>
    <s v="USD"/>
    <n v="1415827200"/>
    <n v="1412358968"/>
    <b v="1"/>
    <n v="489"/>
    <b v="1"/>
    <s v="technology/space exploration"/>
    <n v="3.2609166666666667"/>
    <n v="80.022000000000006"/>
    <x v="2"/>
    <s v="space exploration"/>
    <x v="2602"/>
    <d v="2014-11-12T21:20:00"/>
  </r>
  <r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x v="0"/>
    <s v="US"/>
    <s v="USD"/>
    <n v="1335662023"/>
    <n v="1333070023"/>
    <b v="1"/>
    <n v="321"/>
    <b v="1"/>
    <s v="technology/space exploration"/>
    <n v="1.0421799999999999"/>
    <n v="64.933000000000007"/>
    <x v="2"/>
    <s v="space exploration"/>
    <x v="2604"/>
    <d v="2012-04-29T01:13:43"/>
  </r>
  <r>
    <x v="0"/>
    <s v="US"/>
    <s v="USD"/>
    <n v="1466168390"/>
    <n v="1463576390"/>
    <b v="1"/>
    <n v="1762"/>
    <b v="1"/>
    <s v="technology/space exploration"/>
    <n v="1.0742157000000001"/>
    <n v="60.966000000000001"/>
    <x v="2"/>
    <s v="space exploration"/>
    <x v="2605"/>
    <d v="2016-06-17T12:59:50"/>
  </r>
  <r>
    <x v="0"/>
    <s v="US"/>
    <s v="USD"/>
    <n v="1398791182"/>
    <n v="1396026382"/>
    <b v="1"/>
    <n v="385"/>
    <b v="1"/>
    <s v="technology/space exploration"/>
    <n v="1.1005454545454545"/>
    <n v="31.443999999999999"/>
    <x v="2"/>
    <s v="space exploration"/>
    <x v="2606"/>
    <d v="2014-04-29T17:06:22"/>
  </r>
  <r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x v="0"/>
    <s v="US"/>
    <s v="USD"/>
    <n v="1489536000"/>
    <n v="1485976468"/>
    <b v="1"/>
    <n v="304"/>
    <b v="1"/>
    <s v="technology/space exploration"/>
    <n v="2.2392500000000002"/>
    <n v="58.927999999999997"/>
    <x v="2"/>
    <s v="space exploration"/>
    <x v="2608"/>
    <d v="2017-03-15T00:00:00"/>
  </r>
  <r>
    <x v="0"/>
    <s v="US"/>
    <s v="USD"/>
    <n v="1342330951"/>
    <n v="1339738951"/>
    <b v="1"/>
    <n v="676"/>
    <b v="1"/>
    <s v="technology/space exploration"/>
    <n v="3.038011142857143"/>
    <n v="157.29300000000001"/>
    <x v="2"/>
    <s v="space exploration"/>
    <x v="2609"/>
    <d v="2012-07-15T05:42:31"/>
  </r>
  <r>
    <x v="0"/>
    <s v="US"/>
    <s v="USD"/>
    <n v="1471849140"/>
    <n v="1468444125"/>
    <b v="1"/>
    <n v="577"/>
    <b v="1"/>
    <s v="technology/space exploration"/>
    <n v="1.4132510432681749"/>
    <n v="55.759"/>
    <x v="2"/>
    <s v="space exploration"/>
    <x v="2610"/>
    <d v="2016-08-22T06:59:00"/>
  </r>
  <r>
    <x v="0"/>
    <s v="DE"/>
    <s v="EUR"/>
    <n v="1483397940"/>
    <n v="1480493014"/>
    <b v="1"/>
    <n v="3663"/>
    <b v="1"/>
    <s v="technology/space exploration"/>
    <n v="27.906363636363636"/>
    <n v="83.802999999999997"/>
    <x v="2"/>
    <s v="space exploration"/>
    <x v="2611"/>
    <d v="2017-01-02T22:59:00"/>
  </r>
  <r>
    <x v="0"/>
    <s v="US"/>
    <s v="USD"/>
    <n v="1420773970"/>
    <n v="1418095570"/>
    <b v="1"/>
    <n v="294"/>
    <b v="1"/>
    <s v="technology/space exploration"/>
    <n v="1.7176130000000001"/>
    <n v="58.421999999999997"/>
    <x v="2"/>
    <s v="space exploration"/>
    <x v="2612"/>
    <d v="2015-01-09T03:26:10"/>
  </r>
  <r>
    <x v="0"/>
    <s v="US"/>
    <s v="USD"/>
    <n v="1348256294"/>
    <n v="1345664294"/>
    <b v="1"/>
    <n v="28"/>
    <b v="1"/>
    <s v="technology/space exploration"/>
    <n v="1.0101333333333333"/>
    <n v="270.57100000000003"/>
    <x v="2"/>
    <s v="space exploration"/>
    <x v="2613"/>
    <d v="2012-09-21T19:38:14"/>
  </r>
  <r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x v="0"/>
    <s v="GB"/>
    <s v="GBP"/>
    <n v="1462017600"/>
    <n v="1458820564"/>
    <b v="0"/>
    <n v="72"/>
    <b v="1"/>
    <s v="technology/space exploration"/>
    <n v="1.6976511744127936"/>
    <n v="47.180999999999997"/>
    <x v="2"/>
    <s v="space exploration"/>
    <x v="2615"/>
    <d v="2016-04-30T12:00:00"/>
  </r>
  <r>
    <x v="0"/>
    <s v="US"/>
    <s v="USD"/>
    <n v="1440546729"/>
    <n v="1437954729"/>
    <b v="1"/>
    <n v="238"/>
    <b v="1"/>
    <s v="technology/space exploration"/>
    <n v="1.14534"/>
    <n v="120.309"/>
    <x v="2"/>
    <s v="space exploration"/>
    <x v="2616"/>
    <d v="2015-08-25T23:52:09"/>
  </r>
  <r>
    <x v="0"/>
    <s v="US"/>
    <s v="USD"/>
    <n v="1413838751"/>
    <n v="1411246751"/>
    <b v="1"/>
    <n v="159"/>
    <b v="1"/>
    <s v="technology/space exploration"/>
    <n v="8.7759999999999998"/>
    <n v="27.597000000000001"/>
    <x v="2"/>
    <s v="space exploration"/>
    <x v="2617"/>
    <d v="2014-10-20T20:59:11"/>
  </r>
  <r>
    <x v="0"/>
    <s v="US"/>
    <s v="USD"/>
    <n v="1449000061"/>
    <n v="1443812461"/>
    <b v="1"/>
    <n v="77"/>
    <b v="1"/>
    <s v="technology/space exploration"/>
    <n v="1.0538666666666667"/>
    <n v="205.29900000000001"/>
    <x v="2"/>
    <s v="space exploration"/>
    <x v="2618"/>
    <d v="2015-12-01T20:01:01"/>
  </r>
  <r>
    <x v="0"/>
    <s v="US"/>
    <s v="USD"/>
    <n v="1445598000"/>
    <n v="1443302004"/>
    <b v="1"/>
    <n v="53"/>
    <b v="1"/>
    <s v="technology/space exploration"/>
    <n v="1.8839999999999999"/>
    <n v="35.546999999999997"/>
    <x v="2"/>
    <s v="space exploration"/>
    <x v="2619"/>
    <d v="2015-10-23T11:00:00"/>
  </r>
  <r>
    <x v="0"/>
    <s v="AU"/>
    <s v="AUD"/>
    <n v="1444525200"/>
    <n v="1441339242"/>
    <b v="1"/>
    <n v="1251"/>
    <b v="1"/>
    <s v="technology/space exploration"/>
    <n v="1.436523076923077"/>
    <n v="74.638999999999996"/>
    <x v="2"/>
    <s v="space exploration"/>
    <x v="2620"/>
    <d v="2015-10-11T01:00:00"/>
  </r>
  <r>
    <x v="0"/>
    <s v="US"/>
    <s v="USD"/>
    <n v="1432230988"/>
    <n v="1429638988"/>
    <b v="1"/>
    <n v="465"/>
    <b v="1"/>
    <s v="technology/space exploration"/>
    <n v="1.4588000000000001"/>
    <n v="47.058"/>
    <x v="2"/>
    <s v="space exploration"/>
    <x v="2621"/>
    <d v="2015-05-21T17:56:28"/>
  </r>
  <r>
    <x v="0"/>
    <s v="IT"/>
    <s v="EUR"/>
    <n v="1483120216"/>
    <n v="1479232216"/>
    <b v="0"/>
    <n v="74"/>
    <b v="1"/>
    <s v="technology/space exploration"/>
    <n v="1.3118399999999999"/>
    <n v="26.591000000000001"/>
    <x v="2"/>
    <s v="space exploration"/>
    <x v="2622"/>
    <d v="2016-12-30T17:50:16"/>
  </r>
  <r>
    <x v="0"/>
    <s v="US"/>
    <s v="USD"/>
    <n v="1480658966"/>
    <n v="1479449366"/>
    <b v="0"/>
    <n v="62"/>
    <b v="1"/>
    <s v="technology/space exploration"/>
    <n v="1.1399999999999999"/>
    <n v="36.774000000000001"/>
    <x v="2"/>
    <s v="space exploration"/>
    <x v="2623"/>
    <d v="2016-12-02T06:09:26"/>
  </r>
  <r>
    <x v="0"/>
    <s v="US"/>
    <s v="USD"/>
    <n v="1347530822"/>
    <n v="1345716422"/>
    <b v="0"/>
    <n v="3468"/>
    <b v="1"/>
    <s v="technology/space exploration"/>
    <n v="13.794206249999998"/>
    <n v="31.821000000000002"/>
    <x v="2"/>
    <s v="space exploration"/>
    <x v="2624"/>
    <d v="2012-09-13T10:07:02"/>
  </r>
  <r>
    <x v="0"/>
    <s v="DE"/>
    <s v="EUR"/>
    <n v="1478723208"/>
    <n v="1476559608"/>
    <b v="0"/>
    <n v="52"/>
    <b v="1"/>
    <s v="technology/space exploration"/>
    <n v="9.56"/>
    <n v="27.577000000000002"/>
    <x v="2"/>
    <s v="space exploration"/>
    <x v="2625"/>
    <d v="2016-11-09T20:26:48"/>
  </r>
  <r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0"/>
    <s v="US"/>
    <s v="USD"/>
    <n v="1448571261"/>
    <n v="1445975661"/>
    <b v="0"/>
    <n v="45"/>
    <b v="1"/>
    <s v="technology/space exploration"/>
    <n v="6.4666666666666668"/>
    <n v="21.556000000000001"/>
    <x v="2"/>
    <s v="space exploration"/>
    <x v="2627"/>
    <d v="2015-11-26T20:54:21"/>
  </r>
  <r>
    <x v="0"/>
    <s v="US"/>
    <s v="USD"/>
    <n v="1417389067"/>
    <n v="1415661067"/>
    <b v="0"/>
    <n v="21"/>
    <b v="1"/>
    <s v="technology/space exploration"/>
    <n v="1.1036948748510131"/>
    <n v="44.094999999999999"/>
    <x v="2"/>
    <s v="space exploration"/>
    <x v="2628"/>
    <d v="2014-11-30T23:11:07"/>
  </r>
  <r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x v="0"/>
    <s v="AU"/>
    <s v="AUD"/>
    <n v="1467280800"/>
    <n v="1464921112"/>
    <b v="0"/>
    <n v="81"/>
    <b v="1"/>
    <s v="technology/space exploration"/>
    <n v="1.579"/>
    <n v="38.988"/>
    <x v="2"/>
    <s v="space exploration"/>
    <x v="2630"/>
    <d v="2016-06-30T10:00:00"/>
  </r>
  <r>
    <x v="0"/>
    <s v="US"/>
    <s v="USD"/>
    <n v="1440907427"/>
    <n v="1438488227"/>
    <b v="0"/>
    <n v="286"/>
    <b v="1"/>
    <s v="technology/space exploration"/>
    <n v="1.1466525000000001"/>
    <n v="80.185000000000002"/>
    <x v="2"/>
    <s v="space exploration"/>
    <x v="2631"/>
    <d v="2015-08-30T04:03:47"/>
  </r>
  <r>
    <x v="0"/>
    <s v="US"/>
    <s v="USD"/>
    <n v="1464485339"/>
    <n v="1462325339"/>
    <b v="0"/>
    <n v="42"/>
    <b v="1"/>
    <s v="technology/space exploration"/>
    <n v="1.3700934579439252"/>
    <n v="34.905000000000001"/>
    <x v="2"/>
    <s v="space exploration"/>
    <x v="2632"/>
    <d v="2016-05-29T01:28:59"/>
  </r>
  <r>
    <x v="0"/>
    <s v="US"/>
    <s v="USD"/>
    <n v="1393542000"/>
    <n v="1390938332"/>
    <b v="0"/>
    <n v="199"/>
    <b v="1"/>
    <s v="technology/space exploration"/>
    <n v="3.5461999999999998"/>
    <n v="89.100999999999999"/>
    <x v="2"/>
    <s v="space exploration"/>
    <x v="2633"/>
    <d v="2014-02-27T23:00:00"/>
  </r>
  <r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x v="0"/>
    <s v="CA"/>
    <s v="CAD"/>
    <n v="1425937761"/>
    <n v="1422917361"/>
    <b v="0"/>
    <n v="84"/>
    <b v="1"/>
    <s v="technology/space exploration"/>
    <n v="1"/>
    <n v="136.905"/>
    <x v="2"/>
    <s v="space exploration"/>
    <x v="2635"/>
    <d v="2015-03-09T21:49:21"/>
  </r>
  <r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x v="0"/>
    <s v="US"/>
    <s v="USD"/>
    <n v="1476277875"/>
    <n v="1474895475"/>
    <b v="0"/>
    <n v="26"/>
    <b v="1"/>
    <s v="technology/space exploration"/>
    <n v="1.6619999999999999"/>
    <n v="31.962"/>
    <x v="2"/>
    <s v="space exploration"/>
    <x v="2637"/>
    <d v="2016-10-12T13:11:15"/>
  </r>
  <r>
    <x v="0"/>
    <s v="US"/>
    <s v="USD"/>
    <n v="1421358895"/>
    <n v="1418766895"/>
    <b v="0"/>
    <n v="14"/>
    <b v="1"/>
    <s v="technology/space exploration"/>
    <n v="1.0172910662824208"/>
    <n v="25.213999999999999"/>
    <x v="2"/>
    <s v="space exploration"/>
    <x v="2638"/>
    <d v="2015-01-15T21:54:55"/>
  </r>
  <r>
    <x v="0"/>
    <s v="GB"/>
    <s v="GBP"/>
    <n v="1424378748"/>
    <n v="1421786748"/>
    <b v="0"/>
    <n v="49"/>
    <b v="1"/>
    <s v="technology/space exploration"/>
    <n v="1.64"/>
    <n v="10.041"/>
    <x v="2"/>
    <s v="space exploration"/>
    <x v="2639"/>
    <d v="2015-02-19T20:45:48"/>
  </r>
  <r>
    <x v="0"/>
    <s v="US"/>
    <s v="USD"/>
    <n v="1433735474"/>
    <n v="1428551474"/>
    <b v="0"/>
    <n v="69"/>
    <b v="1"/>
    <s v="technology/space exploration"/>
    <n v="1.0566666666666666"/>
    <n v="45.942"/>
    <x v="2"/>
    <s v="space exploration"/>
    <x v="2640"/>
    <d v="2015-06-08T03:51:14"/>
  </r>
  <r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x v="1"/>
    <s v="US"/>
    <s v="USD"/>
    <n v="1482307140"/>
    <n v="1479218315"/>
    <b v="1"/>
    <n v="1501"/>
    <b v="0"/>
    <s v="technology/space exploration"/>
    <n v="0.33559730999999998"/>
    <n v="223.58199999999999"/>
    <x v="2"/>
    <s v="space exploration"/>
    <x v="2643"/>
    <d v="2016-12-21T07:59:00"/>
  </r>
  <r>
    <x v="1"/>
    <s v="US"/>
    <s v="USD"/>
    <n v="1489172435"/>
    <n v="1486580435"/>
    <b v="1"/>
    <n v="52"/>
    <b v="0"/>
    <s v="technology/space exploration"/>
    <n v="2.053E-2"/>
    <n v="39.481000000000002"/>
    <x v="2"/>
    <s v="space exploration"/>
    <x v="2644"/>
    <d v="2017-03-10T19:00:35"/>
  </r>
  <r>
    <x v="1"/>
    <s v="AU"/>
    <s v="AUD"/>
    <n v="1415481203"/>
    <n v="1412885603"/>
    <b v="1"/>
    <n v="23"/>
    <b v="0"/>
    <s v="technology/space exploration"/>
    <n v="0.105"/>
    <n v="91.304000000000002"/>
    <x v="2"/>
    <s v="space exploration"/>
    <x v="2645"/>
    <d v="2014-11-08T21:13:23"/>
  </r>
  <r>
    <x v="1"/>
    <s v="US"/>
    <s v="USD"/>
    <n v="1441783869"/>
    <n v="1439191869"/>
    <b v="1"/>
    <n v="535"/>
    <b v="0"/>
    <s v="technology/space exploration"/>
    <n v="8.4172839999999999E-2"/>
    <n v="78.665999999999997"/>
    <x v="2"/>
    <s v="space exploration"/>
    <x v="2646"/>
    <d v="2015-09-09T07:31:09"/>
  </r>
  <r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1"/>
    <s v="US"/>
    <s v="USD"/>
    <n v="1457543360"/>
    <n v="1454951360"/>
    <b v="0"/>
    <n v="6"/>
    <b v="0"/>
    <s v="technology/space exploration"/>
    <n v="8.8333333333333337E-3"/>
    <n v="17.667000000000002"/>
    <x v="2"/>
    <s v="space exploration"/>
    <x v="2648"/>
    <d v="2016-03-09T17:09:20"/>
  </r>
  <r>
    <x v="1"/>
    <s v="US"/>
    <s v="USD"/>
    <n v="1454370941"/>
    <n v="1449186941"/>
    <b v="0"/>
    <n v="3"/>
    <b v="0"/>
    <s v="technology/space exploration"/>
    <n v="9.9200000000000004E-4"/>
    <n v="41.332999999999998"/>
    <x v="2"/>
    <s v="space exploration"/>
    <x v="2649"/>
    <d v="2016-02-01T23:55:41"/>
  </r>
  <r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x v="1"/>
    <s v="US"/>
    <s v="USD"/>
    <n v="1450380009"/>
    <n v="1447960809"/>
    <b v="0"/>
    <n v="17"/>
    <b v="0"/>
    <s v="technology/space exploration"/>
    <n v="1.8689285714285714E-2"/>
    <n v="307.82400000000001"/>
    <x v="2"/>
    <s v="space exploration"/>
    <x v="2651"/>
    <d v="2015-12-17T19:20:09"/>
  </r>
  <r>
    <x v="1"/>
    <s v="AU"/>
    <s v="AUD"/>
    <n v="1418183325"/>
    <n v="1415591325"/>
    <b v="0"/>
    <n v="11"/>
    <b v="0"/>
    <s v="technology/space exploration"/>
    <n v="8.8500000000000002E-3"/>
    <n v="80.454999999999998"/>
    <x v="2"/>
    <s v="space exploration"/>
    <x v="2652"/>
    <d v="2014-12-10T03:48:45"/>
  </r>
  <r>
    <x v="1"/>
    <s v="US"/>
    <s v="USD"/>
    <n v="1402632000"/>
    <n v="1399909127"/>
    <b v="0"/>
    <n v="70"/>
    <b v="0"/>
    <s v="technology/space exploration"/>
    <n v="0.1152156862745098"/>
    <n v="83.942999999999998"/>
    <x v="2"/>
    <s v="space exploration"/>
    <x v="2653"/>
    <d v="2014-06-13T04:00:00"/>
  </r>
  <r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x v="1"/>
    <s v="US"/>
    <s v="USD"/>
    <n v="1455048000"/>
    <n v="1452631647"/>
    <b v="0"/>
    <n v="43"/>
    <b v="0"/>
    <s v="technology/space exploration"/>
    <n v="0.21033333333333334"/>
    <n v="73.372"/>
    <x v="2"/>
    <s v="space exploration"/>
    <x v="2655"/>
    <d v="2016-02-09T20:00:00"/>
  </r>
  <r>
    <x v="1"/>
    <s v="US"/>
    <s v="USD"/>
    <n v="1489345200"/>
    <n v="1485966688"/>
    <b v="0"/>
    <n v="152"/>
    <b v="0"/>
    <s v="technology/space exploration"/>
    <n v="0.11436666666666667"/>
    <n v="112.86199999999999"/>
    <x v="2"/>
    <s v="space exploration"/>
    <x v="2656"/>
    <d v="2017-03-12T19:00:00"/>
  </r>
  <r>
    <x v="1"/>
    <s v="US"/>
    <s v="USD"/>
    <n v="1470187800"/>
    <n v="1467325053"/>
    <b v="0"/>
    <n v="59"/>
    <b v="0"/>
    <s v="technology/space exploration"/>
    <n v="0.18737933333333334"/>
    <n v="95.278000000000006"/>
    <x v="2"/>
    <s v="space exploration"/>
    <x v="2657"/>
    <d v="2016-08-03T01:30:00"/>
  </r>
  <r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0"/>
    <s v="CA"/>
    <s v="CAD"/>
    <n v="1441378800"/>
    <n v="1438873007"/>
    <b v="0"/>
    <n v="56"/>
    <b v="1"/>
    <s v="technology/makerspaces"/>
    <n v="1.0459624999999999"/>
    <n v="373.55799999999999"/>
    <x v="2"/>
    <s v="makerspaces"/>
    <x v="2663"/>
    <d v="2015-09-04T15:00:00"/>
  </r>
  <r>
    <x v="0"/>
    <s v="US"/>
    <s v="USD"/>
    <n v="1449644340"/>
    <n v="1446683797"/>
    <b v="0"/>
    <n v="104"/>
    <b v="1"/>
    <s v="technology/makerspaces"/>
    <n v="1.0342857142857143"/>
    <n v="174.03800000000001"/>
    <x v="2"/>
    <s v="makerspaces"/>
    <x v="2664"/>
    <d v="2015-12-09T06:59:00"/>
  </r>
  <r>
    <x v="0"/>
    <s v="US"/>
    <s v="USD"/>
    <n v="1430774974"/>
    <n v="1426886974"/>
    <b v="0"/>
    <n v="46"/>
    <b v="1"/>
    <s v="technology/makerspaces"/>
    <n v="1.2314285714285715"/>
    <n v="93.695999999999998"/>
    <x v="2"/>
    <s v="makerspaces"/>
    <x v="2665"/>
    <d v="2015-05-04T21:29:34"/>
  </r>
  <r>
    <x v="0"/>
    <s v="US"/>
    <s v="USD"/>
    <n v="1443214800"/>
    <n v="1440008439"/>
    <b v="0"/>
    <n v="206"/>
    <b v="1"/>
    <s v="technology/makerspaces"/>
    <n v="1.592951"/>
    <n v="77.328000000000003"/>
    <x v="2"/>
    <s v="makerspaces"/>
    <x v="2666"/>
    <d v="2015-09-25T21:00:00"/>
  </r>
  <r>
    <x v="0"/>
    <s v="US"/>
    <s v="USD"/>
    <n v="1455142416"/>
    <n v="1452550416"/>
    <b v="0"/>
    <n v="18"/>
    <b v="1"/>
    <s v="technology/makerspaces"/>
    <n v="1.1066666666666667"/>
    <n v="92.221999999999994"/>
    <x v="2"/>
    <s v="makerspaces"/>
    <x v="2667"/>
    <d v="2016-02-10T22:13:36"/>
  </r>
  <r>
    <x v="0"/>
    <s v="CA"/>
    <s v="CAD"/>
    <n v="1447079520"/>
    <n v="1443449265"/>
    <b v="0"/>
    <n v="28"/>
    <b v="1"/>
    <s v="technology/makerspaces"/>
    <n v="1.7070000000000001"/>
    <n v="60.963999999999999"/>
    <x v="2"/>
    <s v="makerspaces"/>
    <x v="2668"/>
    <d v="2015-11-09T14:32:00"/>
  </r>
  <r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"/>
    <s v="AU"/>
    <s v="AUD"/>
    <n v="1406593780"/>
    <n v="1404174580"/>
    <b v="1"/>
    <n v="60"/>
    <b v="0"/>
    <s v="technology/makerspaces"/>
    <n v="6.4158609339642042E-2"/>
    <n v="41.582999999999998"/>
    <x v="2"/>
    <s v="makerspaces"/>
    <x v="2670"/>
    <d v="2014-07-29T00:29:40"/>
  </r>
  <r>
    <x v="2"/>
    <s v="US"/>
    <s v="USD"/>
    <n v="1419017880"/>
    <n v="1416419916"/>
    <b v="1"/>
    <n v="84"/>
    <b v="0"/>
    <s v="technology/makerspaces"/>
    <n v="0.11344"/>
    <n v="33.762"/>
    <x v="2"/>
    <s v="makerspaces"/>
    <x v="2671"/>
    <d v="2014-12-19T19:38:00"/>
  </r>
  <r>
    <x v="2"/>
    <s v="US"/>
    <s v="USD"/>
    <n v="1451282400"/>
    <n v="1449436390"/>
    <b v="1"/>
    <n v="47"/>
    <b v="0"/>
    <s v="technology/makerspaces"/>
    <n v="0.33189999999999997"/>
    <n v="70.617000000000004"/>
    <x v="2"/>
    <s v="makerspaces"/>
    <x v="2672"/>
    <d v="2015-12-28T06:00:00"/>
  </r>
  <r>
    <x v="2"/>
    <s v="US"/>
    <s v="USD"/>
    <n v="1414622700"/>
    <n v="1412081999"/>
    <b v="1"/>
    <n v="66"/>
    <b v="0"/>
    <s v="technology/makerspaces"/>
    <n v="0.27579999999999999"/>
    <n v="167.15199999999999"/>
    <x v="2"/>
    <s v="makerspaces"/>
    <x v="2673"/>
    <d v="2014-10-29T22:45:00"/>
  </r>
  <r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x v="2"/>
    <s v="US"/>
    <s v="USD"/>
    <n v="1415655289"/>
    <n v="1413059689"/>
    <b v="1"/>
    <n v="29"/>
    <b v="0"/>
    <s v="technology/makerspaces"/>
    <n v="7.5880000000000003E-2"/>
    <n v="65.414000000000001"/>
    <x v="2"/>
    <s v="makerspaces"/>
    <x v="2675"/>
    <d v="2014-11-10T21:34:49"/>
  </r>
  <r>
    <x v="2"/>
    <s v="CA"/>
    <s v="CAD"/>
    <n v="1463929174"/>
    <n v="1461337174"/>
    <b v="0"/>
    <n v="9"/>
    <b v="0"/>
    <s v="technology/makerspaces"/>
    <n v="0.50380952380952382"/>
    <n v="117.556"/>
    <x v="2"/>
    <s v="makerspaces"/>
    <x v="2676"/>
    <d v="2016-05-22T14:59:34"/>
  </r>
  <r>
    <x v="2"/>
    <s v="US"/>
    <s v="USD"/>
    <n v="1404348143"/>
    <n v="1401756143"/>
    <b v="0"/>
    <n v="27"/>
    <b v="0"/>
    <s v="technology/makerspaces"/>
    <n v="0.17512820512820512"/>
    <n v="126.48099999999999"/>
    <x v="2"/>
    <s v="makerspaces"/>
    <x v="2677"/>
    <d v="2014-07-03T00:42:23"/>
  </r>
  <r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x v="2"/>
    <s v="US"/>
    <s v="USD"/>
    <n v="1424746800"/>
    <n v="1422067870"/>
    <b v="0"/>
    <n v="14"/>
    <b v="0"/>
    <s v="food/food trucks"/>
    <n v="1.48E-3"/>
    <n v="5.2859999999999996"/>
    <x v="7"/>
    <s v="food trucks"/>
    <x v="2688"/>
    <d v="2015-02-24T03:00:00"/>
  </r>
  <r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"/>
    <s v="US"/>
    <s v="USD"/>
    <n v="1433298676"/>
    <n v="1429410676"/>
    <b v="0"/>
    <n v="118"/>
    <b v="0"/>
    <s v="food/food trucks"/>
    <n v="0.107325"/>
    <n v="72.763000000000005"/>
    <x v="7"/>
    <s v="food trucks"/>
    <x v="2690"/>
    <d v="2015-06-03T02:31:16"/>
  </r>
  <r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"/>
    <s v="US"/>
    <s v="USD"/>
    <n v="1407899966"/>
    <n v="1405307966"/>
    <b v="0"/>
    <n v="3"/>
    <b v="0"/>
    <s v="food/food trucks"/>
    <n v="8.0000000000000002E-3"/>
    <n v="13.333"/>
    <x v="7"/>
    <s v="food trucks"/>
    <x v="2693"/>
    <d v="2014-08-13T03:19:26"/>
  </r>
  <r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"/>
    <s v="US"/>
    <s v="USD"/>
    <n v="1428981718"/>
    <n v="1423801318"/>
    <b v="0"/>
    <n v="3"/>
    <b v="0"/>
    <s v="food/food trucks"/>
    <n v="4.7333333333333333E-3"/>
    <n v="23.667000000000002"/>
    <x v="7"/>
    <s v="food trucks"/>
    <x v="2695"/>
    <d v="2015-04-14T03:21:58"/>
  </r>
  <r>
    <x v="2"/>
    <s v="US"/>
    <s v="USD"/>
    <n v="1419538560"/>
    <n v="1416600960"/>
    <b v="0"/>
    <n v="38"/>
    <b v="0"/>
    <s v="food/food trucks"/>
    <n v="5.6500000000000002E-2"/>
    <n v="89.210999999999999"/>
    <x v="7"/>
    <s v="food trucks"/>
    <x v="2696"/>
    <d v="2014-12-25T20:16:00"/>
  </r>
  <r>
    <x v="2"/>
    <s v="US"/>
    <s v="USD"/>
    <n v="1438552800"/>
    <n v="1435876423"/>
    <b v="0"/>
    <n v="52"/>
    <b v="0"/>
    <s v="food/food trucks"/>
    <n v="0.26352173913043481"/>
    <n v="116.55800000000001"/>
    <x v="7"/>
    <s v="food trucks"/>
    <x v="2697"/>
    <d v="2015-08-02T22:00:00"/>
  </r>
  <r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x v="3"/>
    <s v="US"/>
    <s v="USD"/>
    <n v="1491416077"/>
    <n v="1488827677"/>
    <b v="1"/>
    <n v="26"/>
    <b v="0"/>
    <s v="theater/spaces"/>
    <n v="0.34410000000000002"/>
    <n v="132.346"/>
    <x v="1"/>
    <s v="spaces"/>
    <x v="2702"/>
    <d v="2017-04-05T18:14:37"/>
  </r>
  <r>
    <x v="3"/>
    <s v="MX"/>
    <s v="MXN"/>
    <n v="1490196830"/>
    <n v="1485016430"/>
    <b v="0"/>
    <n v="45"/>
    <b v="0"/>
    <s v="theater/spaces"/>
    <n v="1.0375000000000001"/>
    <n v="922.22199999999998"/>
    <x v="1"/>
    <s v="spaces"/>
    <x v="2703"/>
    <d v="2017-03-22T15:33:50"/>
  </r>
  <r>
    <x v="3"/>
    <s v="US"/>
    <s v="USD"/>
    <n v="1491421314"/>
    <n v="1487709714"/>
    <b v="0"/>
    <n v="7"/>
    <b v="0"/>
    <s v="theater/spaces"/>
    <n v="6.0263157894736845E-2"/>
    <n v="163.571"/>
    <x v="1"/>
    <s v="spaces"/>
    <x v="2704"/>
    <d v="2017-04-05T19:41:54"/>
  </r>
  <r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x v="0"/>
    <s v="US"/>
    <s v="USD"/>
    <n v="1413442740"/>
    <n v="1410937483"/>
    <b v="1"/>
    <n v="263"/>
    <b v="1"/>
    <s v="theater/spaces"/>
    <n v="1.1229714285714285"/>
    <n v="149.44499999999999"/>
    <x v="1"/>
    <s v="spaces"/>
    <x v="2706"/>
    <d v="2014-10-16T06:59:00"/>
  </r>
  <r>
    <x v="0"/>
    <s v="US"/>
    <s v="USD"/>
    <n v="1369637940"/>
    <n v="1367088443"/>
    <b v="1"/>
    <n v="394"/>
    <b v="1"/>
    <s v="theater/spaces"/>
    <n v="3.50844625"/>
    <n v="71.236999999999995"/>
    <x v="1"/>
    <s v="spaces"/>
    <x v="2707"/>
    <d v="2013-05-27T06:59:00"/>
  </r>
  <r>
    <x v="0"/>
    <s v="GB"/>
    <s v="GBP"/>
    <n v="1469119526"/>
    <n v="1463935526"/>
    <b v="1"/>
    <n v="1049"/>
    <b v="1"/>
    <s v="theater/spaces"/>
    <n v="2.3321535"/>
    <n v="44.463999999999999"/>
    <x v="1"/>
    <s v="spaces"/>
    <x v="2708"/>
    <d v="2016-07-21T16:45:26"/>
  </r>
  <r>
    <x v="0"/>
    <s v="US"/>
    <s v="USD"/>
    <n v="1475553540"/>
    <n v="1472528141"/>
    <b v="1"/>
    <n v="308"/>
    <b v="1"/>
    <s v="theater/spaces"/>
    <n v="1.01606"/>
    <n v="164.94499999999999"/>
    <x v="1"/>
    <s v="spaces"/>
    <x v="2709"/>
    <d v="2016-10-04T03:59:00"/>
  </r>
  <r>
    <x v="0"/>
    <s v="US"/>
    <s v="USD"/>
    <n v="1407549600"/>
    <n v="1404797428"/>
    <b v="1"/>
    <n v="1088"/>
    <b v="1"/>
    <s v="theater/spaces"/>
    <n v="1.5390035000000002"/>
    <n v="84.872"/>
    <x v="1"/>
    <s v="spaces"/>
    <x v="2710"/>
    <d v="2014-08-09T02:00:00"/>
  </r>
  <r>
    <x v="0"/>
    <s v="GB"/>
    <s v="GBP"/>
    <n v="1403301660"/>
    <n v="1400694790"/>
    <b v="1"/>
    <n v="73"/>
    <b v="1"/>
    <s v="theater/spaces"/>
    <n v="1.007161125319693"/>
    <n v="53.945"/>
    <x v="1"/>
    <s v="spaces"/>
    <x v="2711"/>
    <d v="2014-06-20T22:01:00"/>
  </r>
  <r>
    <x v="0"/>
    <s v="US"/>
    <s v="USD"/>
    <n v="1373738400"/>
    <n v="1370568560"/>
    <b v="1"/>
    <n v="143"/>
    <b v="1"/>
    <s v="theater/spaces"/>
    <n v="1.3138181818181818"/>
    <n v="50.530999999999999"/>
    <x v="1"/>
    <s v="spaces"/>
    <x v="2712"/>
    <d v="2013-07-13T18:00:00"/>
  </r>
  <r>
    <x v="0"/>
    <s v="US"/>
    <s v="USD"/>
    <n v="1450971684"/>
    <n v="1447515684"/>
    <b v="1"/>
    <n v="1420"/>
    <b v="1"/>
    <s v="theater/spaces"/>
    <n v="1.0224133333333334"/>
    <n v="108.001"/>
    <x v="1"/>
    <s v="spaces"/>
    <x v="2713"/>
    <d v="2015-12-24T15:41:24"/>
  </r>
  <r>
    <x v="0"/>
    <s v="US"/>
    <s v="USD"/>
    <n v="1476486000"/>
    <n v="1474040596"/>
    <b v="1"/>
    <n v="305"/>
    <b v="1"/>
    <s v="theater/spaces"/>
    <n v="1.1635599999999999"/>
    <n v="95.373999999999995"/>
    <x v="1"/>
    <s v="spaces"/>
    <x v="2714"/>
    <d v="2016-10-14T23:00:00"/>
  </r>
  <r>
    <x v="0"/>
    <s v="US"/>
    <s v="USD"/>
    <n v="1456047228"/>
    <n v="1453109628"/>
    <b v="1"/>
    <n v="551"/>
    <b v="1"/>
    <s v="theater/spaces"/>
    <n v="2.6462241666666664"/>
    <n v="57.631"/>
    <x v="1"/>
    <s v="spaces"/>
    <x v="2715"/>
    <d v="2016-02-21T09:33:48"/>
  </r>
  <r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x v="0"/>
    <s v="US"/>
    <s v="USD"/>
    <n v="1417906649"/>
    <n v="1414015049"/>
    <b v="1"/>
    <n v="325"/>
    <b v="1"/>
    <s v="theater/spaces"/>
    <n v="1.2010400000000001"/>
    <n v="92.388000000000005"/>
    <x v="1"/>
    <s v="spaces"/>
    <x v="2717"/>
    <d v="2014-12-06T22:57:29"/>
  </r>
  <r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x v="0"/>
    <s v="US"/>
    <s v="USD"/>
    <n v="1460936694"/>
    <n v="1455756294"/>
    <b v="0"/>
    <n v="69"/>
    <b v="1"/>
    <s v="theater/spaces"/>
    <n v="1.0883333333333334"/>
    <n v="94.638000000000005"/>
    <x v="1"/>
    <s v="spaces"/>
    <x v="2719"/>
    <d v="2016-04-17T23:44:54"/>
  </r>
  <r>
    <x v="0"/>
    <s v="US"/>
    <s v="USD"/>
    <n v="1478866253"/>
    <n v="1476270653"/>
    <b v="0"/>
    <n v="173"/>
    <b v="1"/>
    <s v="theater/spaces"/>
    <n v="1.1812400000000001"/>
    <n v="170.69900000000001"/>
    <x v="1"/>
    <s v="spaces"/>
    <x v="2720"/>
    <d v="2016-11-11T12:10:53"/>
  </r>
  <r>
    <x v="0"/>
    <s v="GB"/>
    <s v="GBP"/>
    <n v="1378494000"/>
    <n v="1375880598"/>
    <b v="0"/>
    <n v="269"/>
    <b v="1"/>
    <s v="technology/hardware"/>
    <n v="14.62"/>
    <n v="40.762"/>
    <x v="2"/>
    <s v="hardware"/>
    <x v="2721"/>
    <d v="2013-09-06T19:00:00"/>
  </r>
  <r>
    <x v="0"/>
    <s v="US"/>
    <s v="USD"/>
    <n v="1485722053"/>
    <n v="1480538053"/>
    <b v="0"/>
    <n v="185"/>
    <b v="1"/>
    <s v="technology/hardware"/>
    <n v="2.5253999999999999"/>
    <n v="68.254000000000005"/>
    <x v="2"/>
    <s v="hardware"/>
    <x v="2722"/>
    <d v="2017-01-29T20:34:13"/>
  </r>
  <r>
    <x v="0"/>
    <s v="US"/>
    <s v="USD"/>
    <n v="1420060088"/>
    <n v="1414872488"/>
    <b v="0"/>
    <n v="176"/>
    <b v="1"/>
    <s v="technology/hardware"/>
    <n v="1.4005000000000001"/>
    <n v="95.489000000000004"/>
    <x v="2"/>
    <s v="hardware"/>
    <x v="2723"/>
    <d v="2014-12-31T21:08:08"/>
  </r>
  <r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x v="0"/>
    <s v="CA"/>
    <s v="CAD"/>
    <n v="1488390735"/>
    <n v="1484070735"/>
    <b v="0"/>
    <n v="113"/>
    <b v="1"/>
    <s v="technology/hardware"/>
    <n v="1.445425"/>
    <n v="511.65499999999997"/>
    <x v="2"/>
    <s v="hardware"/>
    <x v="2725"/>
    <d v="2017-03-01T17:52:15"/>
  </r>
  <r>
    <x v="0"/>
    <s v="US"/>
    <s v="USD"/>
    <n v="1461333311"/>
    <n v="1458741311"/>
    <b v="0"/>
    <n v="404"/>
    <b v="1"/>
    <s v="technology/hardware"/>
    <n v="1.05745"/>
    <n v="261.745"/>
    <x v="2"/>
    <s v="hardware"/>
    <x v="2726"/>
    <d v="2016-04-22T13:55:11"/>
  </r>
  <r>
    <x v="0"/>
    <s v="US"/>
    <s v="USD"/>
    <n v="1438964063"/>
    <n v="1436804063"/>
    <b v="0"/>
    <n v="707"/>
    <b v="1"/>
    <s v="technology/hardware"/>
    <n v="4.9321000000000002"/>
    <n v="69.760999999999996"/>
    <x v="2"/>
    <s v="hardware"/>
    <x v="2727"/>
    <d v="2015-08-07T16:14:23"/>
  </r>
  <r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x v="0"/>
    <s v="US"/>
    <s v="USD"/>
    <n v="1430459197"/>
    <n v="1427867197"/>
    <b v="0"/>
    <n v="23"/>
    <b v="1"/>
    <s v="technology/hardware"/>
    <n v="1.0444"/>
    <n v="340.565"/>
    <x v="2"/>
    <s v="hardware"/>
    <x v="2729"/>
    <d v="2015-05-01T05:46:37"/>
  </r>
  <r>
    <x v="0"/>
    <s v="US"/>
    <s v="USD"/>
    <n v="1366635575"/>
    <n v="1363611575"/>
    <b v="0"/>
    <n v="682"/>
    <b v="1"/>
    <s v="technology/hardware"/>
    <n v="1.7029262962962963"/>
    <n v="67.418000000000006"/>
    <x v="2"/>
    <s v="hardware"/>
    <x v="2730"/>
    <d v="2013-04-22T12:59:35"/>
  </r>
  <r>
    <x v="0"/>
    <s v="US"/>
    <s v="USD"/>
    <n v="1413604800"/>
    <n v="1408624622"/>
    <b v="0"/>
    <n v="37"/>
    <b v="1"/>
    <s v="technology/hardware"/>
    <n v="1.0430333333333333"/>
    <n v="845.70299999999997"/>
    <x v="2"/>
    <s v="hardware"/>
    <x v="2731"/>
    <d v="2014-10-18T04:00:00"/>
  </r>
  <r>
    <x v="0"/>
    <s v="US"/>
    <s v="USD"/>
    <n v="1369699200"/>
    <n v="1366917828"/>
    <b v="0"/>
    <n v="146"/>
    <b v="1"/>
    <s v="technology/hardware"/>
    <n v="1.1825000000000001"/>
    <n v="97.191999999999993"/>
    <x v="2"/>
    <s v="hardware"/>
    <x v="2732"/>
    <d v="2013-05-28T00:00:00"/>
  </r>
  <r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x v="0"/>
    <s v="US"/>
    <s v="USD"/>
    <n v="1476395940"/>
    <n v="1473782592"/>
    <b v="0"/>
    <n v="163"/>
    <b v="1"/>
    <s v="technology/hardware"/>
    <n v="22603"/>
    <n v="138.66900000000001"/>
    <x v="2"/>
    <s v="hardware"/>
    <x v="2734"/>
    <d v="2016-10-13T21:59:00"/>
  </r>
  <r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x v="0"/>
    <s v="CA"/>
    <s v="CAD"/>
    <n v="1398268773"/>
    <n v="1395676773"/>
    <b v="0"/>
    <n v="58"/>
    <b v="1"/>
    <s v="technology/hardware"/>
    <n v="1.2290000000000001"/>
    <n v="169.517"/>
    <x v="2"/>
    <s v="hardware"/>
    <x v="2736"/>
    <d v="2014-04-23T15:59:33"/>
  </r>
  <r>
    <x v="0"/>
    <s v="US"/>
    <s v="USD"/>
    <n v="1389812400"/>
    <n v="1386108087"/>
    <b v="0"/>
    <n v="456"/>
    <b v="1"/>
    <s v="technology/hardware"/>
    <n v="2.4606080000000001"/>
    <n v="161.88200000000001"/>
    <x v="2"/>
    <s v="hardware"/>
    <x v="2737"/>
    <d v="2014-01-15T19:00:00"/>
  </r>
  <r>
    <x v="0"/>
    <s v="US"/>
    <s v="USD"/>
    <n v="1478402804"/>
    <n v="1473218804"/>
    <b v="0"/>
    <n v="15"/>
    <b v="1"/>
    <s v="technology/hardware"/>
    <n v="1.4794"/>
    <n v="493.13299999999998"/>
    <x v="2"/>
    <s v="hardware"/>
    <x v="2738"/>
    <d v="2016-11-06T03:26:44"/>
  </r>
  <r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x v="0"/>
    <s v="US"/>
    <s v="USD"/>
    <n v="1426117552"/>
    <n v="1423529152"/>
    <b v="0"/>
    <n v="17"/>
    <b v="1"/>
    <s v="technology/hardware"/>
    <n v="1.0333333333333334"/>
    <n v="18.234999999999999"/>
    <x v="2"/>
    <s v="hardware"/>
    <x v="2740"/>
    <d v="2015-03-11T23:45:52"/>
  </r>
  <r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x v="2"/>
    <s v="US"/>
    <s v="USD"/>
    <n v="1337102187"/>
    <n v="1335892587"/>
    <b v="0"/>
    <n v="18"/>
    <b v="0"/>
    <s v="publishing/children's books"/>
    <n v="0.29239999999999999"/>
    <n v="40.610999999999997"/>
    <x v="3"/>
    <s v="children's books"/>
    <x v="2742"/>
    <d v="2012-05-15T17:16:27"/>
  </r>
  <r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x v="2"/>
    <s v="US"/>
    <s v="USD"/>
    <n v="1330478998"/>
    <n v="1327886998"/>
    <b v="0"/>
    <n v="22"/>
    <b v="0"/>
    <s v="publishing/children's books"/>
    <n v="5.2187499999999998E-2"/>
    <n v="37.954999999999998"/>
    <x v="3"/>
    <s v="children's books"/>
    <x v="2744"/>
    <d v="2012-02-29T01:29:58"/>
  </r>
  <r>
    <x v="2"/>
    <s v="US"/>
    <s v="USD"/>
    <n v="1342309368"/>
    <n v="1337125368"/>
    <b v="0"/>
    <n v="49"/>
    <b v="0"/>
    <s v="publishing/children's books"/>
    <n v="0.21887499999999999"/>
    <n v="35.734999999999999"/>
    <x v="3"/>
    <s v="children's books"/>
    <x v="2745"/>
    <d v="2012-07-14T23:42:48"/>
  </r>
  <r>
    <x v="2"/>
    <s v="US"/>
    <s v="USD"/>
    <n v="1409337911"/>
    <n v="1406745911"/>
    <b v="0"/>
    <n v="19"/>
    <b v="0"/>
    <s v="publishing/children's books"/>
    <n v="0.26700000000000002"/>
    <n v="42.158000000000001"/>
    <x v="3"/>
    <s v="children's books"/>
    <x v="2746"/>
    <d v="2014-08-29T18:45:11"/>
  </r>
  <r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x v="2"/>
    <s v="US"/>
    <s v="USD"/>
    <n v="1324232504"/>
    <n v="1320776504"/>
    <b v="0"/>
    <n v="14"/>
    <b v="0"/>
    <s v="publishing/children's books"/>
    <n v="0.11458333333333333"/>
    <n v="39.286000000000001"/>
    <x v="3"/>
    <s v="children's books"/>
    <x v="2752"/>
    <d v="2011-12-18T18:21:44"/>
  </r>
  <r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x v="2"/>
    <s v="IE"/>
    <s v="EUR"/>
    <n v="1428519527"/>
    <n v="1425927527"/>
    <b v="0"/>
    <n v="15"/>
    <b v="0"/>
    <s v="publishing/children's books"/>
    <n v="0.52"/>
    <n v="17.332999999999998"/>
    <x v="3"/>
    <s v="children's books"/>
    <x v="2755"/>
    <d v="2015-04-08T18:58:47"/>
  </r>
  <r>
    <x v="2"/>
    <s v="US"/>
    <s v="USD"/>
    <n v="1389476201"/>
    <n v="1386884201"/>
    <b v="0"/>
    <n v="33"/>
    <b v="0"/>
    <s v="publishing/children's books"/>
    <n v="0.1048"/>
    <n v="31.757999999999999"/>
    <x v="3"/>
    <s v="children's books"/>
    <x v="2756"/>
    <d v="2014-01-11T21:36:41"/>
  </r>
  <r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"/>
    <s v="CA"/>
    <s v="CAD"/>
    <n v="1439766050"/>
    <n v="1434582050"/>
    <b v="0"/>
    <n v="3"/>
    <b v="0"/>
    <s v="publishing/children's books"/>
    <n v="8.5000000000000006E-3"/>
    <n v="11.333"/>
    <x v="3"/>
    <s v="children's books"/>
    <x v="2767"/>
    <d v="2015-08-16T23:00:50"/>
  </r>
  <r>
    <x v="2"/>
    <s v="US"/>
    <s v="USD"/>
    <n v="1333028723"/>
    <n v="1330440323"/>
    <b v="0"/>
    <n v="34"/>
    <b v="0"/>
    <s v="publishing/children's books"/>
    <n v="0.14314285714285716"/>
    <n v="29.471"/>
    <x v="3"/>
    <s v="children's books"/>
    <x v="2768"/>
    <d v="2012-03-29T13:45:23"/>
  </r>
  <r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"/>
    <s v="US"/>
    <s v="USD"/>
    <n v="1395158130"/>
    <n v="1392569730"/>
    <b v="0"/>
    <n v="33"/>
    <b v="0"/>
    <s v="publishing/children's books"/>
    <n v="0.1041125"/>
    <n v="63.097999999999999"/>
    <x v="3"/>
    <s v="children's books"/>
    <x v="2770"/>
    <d v="2014-03-18T15:55:30"/>
  </r>
  <r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"/>
    <s v="US"/>
    <s v="USD"/>
    <n v="1362711728"/>
    <n v="1360119728"/>
    <b v="0"/>
    <n v="13"/>
    <b v="0"/>
    <s v="publishing/children's books"/>
    <n v="0.14249999999999999"/>
    <n v="43.845999999999997"/>
    <x v="3"/>
    <s v="children's books"/>
    <x v="2774"/>
    <d v="2013-03-08T03:02:08"/>
  </r>
  <r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"/>
    <s v="US"/>
    <s v="USD"/>
    <n v="1434092876"/>
    <n v="1431414476"/>
    <b v="0"/>
    <n v="36"/>
    <b v="0"/>
    <s v="publishing/children's books"/>
    <n v="7.8809523809523815E-2"/>
    <n v="45.972000000000001"/>
    <x v="3"/>
    <s v="children's books"/>
    <x v="2776"/>
    <d v="2015-06-12T07:07:56"/>
  </r>
  <r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"/>
    <s v="US"/>
    <s v="USD"/>
    <n v="1409009306"/>
    <n v="1406417306"/>
    <b v="0"/>
    <n v="15"/>
    <b v="0"/>
    <s v="publishing/children's books"/>
    <n v="0.25545454545454543"/>
    <n v="93.667000000000002"/>
    <x v="3"/>
    <s v="children's books"/>
    <x v="2778"/>
    <d v="2014-08-25T23:28:26"/>
  </r>
  <r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x v="0"/>
    <s v="US"/>
    <s v="USD"/>
    <n v="1424149140"/>
    <n v="1421964718"/>
    <b v="0"/>
    <n v="18"/>
    <b v="1"/>
    <s v="theater/plays"/>
    <n v="1.2"/>
    <n v="66.667000000000002"/>
    <x v="1"/>
    <s v="plays"/>
    <x v="2782"/>
    <d v="2015-02-17T04:59:00"/>
  </r>
  <r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x v="0"/>
    <s v="US"/>
    <s v="USD"/>
    <n v="1414608843"/>
    <n v="1412794443"/>
    <b v="0"/>
    <n v="108"/>
    <b v="1"/>
    <s v="theater/plays"/>
    <n v="1.19"/>
    <n v="66.111000000000004"/>
    <x v="1"/>
    <s v="plays"/>
    <x v="2784"/>
    <d v="2014-10-29T18:54:03"/>
  </r>
  <r>
    <x v="0"/>
    <s v="US"/>
    <s v="USD"/>
    <n v="1470430800"/>
    <n v="1467865967"/>
    <b v="0"/>
    <n v="142"/>
    <b v="1"/>
    <s v="theater/plays"/>
    <n v="1.0468"/>
    <n v="36.859000000000002"/>
    <x v="1"/>
    <s v="plays"/>
    <x v="2785"/>
    <d v="2016-08-05T21:00:00"/>
  </r>
  <r>
    <x v="0"/>
    <s v="GB"/>
    <s v="GBP"/>
    <n v="1404913180"/>
    <n v="1403703580"/>
    <b v="0"/>
    <n v="74"/>
    <b v="1"/>
    <s v="theater/plays"/>
    <n v="1.1783999999999999"/>
    <n v="39.811"/>
    <x v="1"/>
    <s v="plays"/>
    <x v="2786"/>
    <d v="2014-07-09T13:39:40"/>
  </r>
  <r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x v="0"/>
    <s v="US"/>
    <s v="USD"/>
    <n v="1426132800"/>
    <n v="1424477934"/>
    <b v="0"/>
    <n v="24"/>
    <b v="1"/>
    <s v="theater/plays"/>
    <n v="1.0116666666666667"/>
    <n v="126.458"/>
    <x v="1"/>
    <s v="plays"/>
    <x v="2789"/>
    <d v="2015-03-12T04:00:00"/>
  </r>
  <r>
    <x v="0"/>
    <s v="US"/>
    <s v="USD"/>
    <n v="1423693903"/>
    <n v="1421101903"/>
    <b v="0"/>
    <n v="66"/>
    <b v="1"/>
    <s v="theater/plays"/>
    <n v="1.0533333333333332"/>
    <n v="47.878999999999998"/>
    <x v="1"/>
    <s v="plays"/>
    <x v="2790"/>
    <d v="2015-02-11T22:31:43"/>
  </r>
  <r>
    <x v="0"/>
    <s v="US"/>
    <s v="USD"/>
    <n v="1473393600"/>
    <n v="1470778559"/>
    <b v="0"/>
    <n v="28"/>
    <b v="1"/>
    <s v="theater/plays"/>
    <n v="1.0249999999999999"/>
    <n v="73.213999999999999"/>
    <x v="1"/>
    <s v="plays"/>
    <x v="2791"/>
    <d v="2016-09-09T04:00:00"/>
  </r>
  <r>
    <x v="0"/>
    <s v="US"/>
    <s v="USD"/>
    <n v="1439357559"/>
    <n v="1435469559"/>
    <b v="0"/>
    <n v="24"/>
    <b v="1"/>
    <s v="theater/plays"/>
    <n v="1.0760000000000001"/>
    <n v="89.667000000000002"/>
    <x v="1"/>
    <s v="plays"/>
    <x v="2792"/>
    <d v="2015-08-12T05:32:39"/>
  </r>
  <r>
    <x v="0"/>
    <s v="AU"/>
    <s v="AUD"/>
    <n v="1437473005"/>
    <n v="1434881005"/>
    <b v="0"/>
    <n v="73"/>
    <b v="1"/>
    <s v="theater/plays"/>
    <n v="1.105675"/>
    <n v="151.46199999999999"/>
    <x v="1"/>
    <s v="plays"/>
    <x v="2793"/>
    <d v="2015-07-21T10:03:25"/>
  </r>
  <r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0"/>
    <s v="GB"/>
    <s v="GBP"/>
    <n v="1404858840"/>
    <n v="1402266840"/>
    <b v="0"/>
    <n v="94"/>
    <b v="1"/>
    <s v="theater/plays"/>
    <n v="1.02645125"/>
    <n v="87.358000000000004"/>
    <x v="1"/>
    <s v="plays"/>
    <x v="2797"/>
    <d v="2014-07-08T22:34:00"/>
  </r>
  <r>
    <x v="0"/>
    <s v="GB"/>
    <s v="GBP"/>
    <n v="1438358400"/>
    <n v="1437063121"/>
    <b v="0"/>
    <n v="139"/>
    <b v="1"/>
    <s v="theater/plays"/>
    <n v="1.014"/>
    <n v="36.475000000000001"/>
    <x v="1"/>
    <s v="plays"/>
    <x v="2798"/>
    <d v="2015-07-31T16:00:00"/>
  </r>
  <r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x v="0"/>
    <s v="GB"/>
    <s v="GBP"/>
    <n v="1420377366"/>
    <n v="1415193366"/>
    <b v="0"/>
    <n v="31"/>
    <b v="1"/>
    <s v="theater/plays"/>
    <n v="1.33"/>
    <n v="42.902999999999999"/>
    <x v="1"/>
    <s v="plays"/>
    <x v="2800"/>
    <d v="2015-01-04T13:16:06"/>
  </r>
  <r>
    <x v="0"/>
    <s v="AU"/>
    <s v="AUD"/>
    <n v="1412938800"/>
    <n v="1411019409"/>
    <b v="0"/>
    <n v="13"/>
    <b v="1"/>
    <s v="theater/plays"/>
    <n v="1.3320000000000001"/>
    <n v="51.231000000000002"/>
    <x v="1"/>
    <s v="plays"/>
    <x v="2801"/>
    <d v="2014-10-10T11:00:00"/>
  </r>
  <r>
    <x v="0"/>
    <s v="GB"/>
    <s v="GBP"/>
    <n v="1438875107"/>
    <n v="1436283107"/>
    <b v="0"/>
    <n v="90"/>
    <b v="1"/>
    <s v="theater/plays"/>
    <n v="1.0183333333333333"/>
    <n v="33.944000000000003"/>
    <x v="1"/>
    <s v="plays"/>
    <x v="2802"/>
    <d v="2015-08-06T15:31:47"/>
  </r>
  <r>
    <x v="0"/>
    <s v="US"/>
    <s v="USD"/>
    <n v="1437004800"/>
    <n v="1433295276"/>
    <b v="0"/>
    <n v="141"/>
    <b v="1"/>
    <s v="theater/plays"/>
    <n v="1.2795000000000001"/>
    <n v="90.745000000000005"/>
    <x v="1"/>
    <s v="plays"/>
    <x v="2803"/>
    <d v="2015-07-16T00:00:00"/>
  </r>
  <r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0"/>
    <s v="GB"/>
    <s v="GBP"/>
    <n v="1440245273"/>
    <n v="1438085273"/>
    <b v="0"/>
    <n v="18"/>
    <b v="1"/>
    <s v="theater/plays"/>
    <n v="1.1000000000000001"/>
    <n v="24.443999999999999"/>
    <x v="1"/>
    <s v="plays"/>
    <x v="2805"/>
    <d v="2015-08-22T12:07:53"/>
  </r>
  <r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x v="0"/>
    <s v="US"/>
    <s v="USD"/>
    <n v="1435611438"/>
    <n v="1433019438"/>
    <b v="0"/>
    <n v="93"/>
    <b v="1"/>
    <s v="theater/plays"/>
    <n v="1.26"/>
    <n v="67.742000000000004"/>
    <x v="1"/>
    <s v="plays"/>
    <x v="2807"/>
    <d v="2015-06-29T20:57:18"/>
  </r>
  <r>
    <x v="0"/>
    <s v="US"/>
    <s v="USD"/>
    <n v="1440274735"/>
    <n v="1437682735"/>
    <b v="0"/>
    <n v="69"/>
    <b v="1"/>
    <s v="theater/plays"/>
    <n v="1.0024444444444445"/>
    <n v="65.376999999999995"/>
    <x v="1"/>
    <s v="plays"/>
    <x v="2808"/>
    <d v="2015-08-22T20:18:55"/>
  </r>
  <r>
    <x v="0"/>
    <s v="US"/>
    <s v="USD"/>
    <n v="1459348740"/>
    <n v="1458647725"/>
    <b v="0"/>
    <n v="21"/>
    <b v="1"/>
    <s v="theater/plays"/>
    <n v="1.024"/>
    <n v="121.905"/>
    <x v="1"/>
    <s v="plays"/>
    <x v="2809"/>
    <d v="2016-03-30T14:39:00"/>
  </r>
  <r>
    <x v="0"/>
    <s v="US"/>
    <s v="USD"/>
    <n v="1401595140"/>
    <n v="1398828064"/>
    <b v="0"/>
    <n v="57"/>
    <b v="1"/>
    <s v="theater/plays"/>
    <n v="1.0820000000000001"/>
    <n v="47.456000000000003"/>
    <x v="1"/>
    <s v="plays"/>
    <x v="2810"/>
    <d v="2014-06-01T03:59:00"/>
  </r>
  <r>
    <x v="0"/>
    <s v="GB"/>
    <s v="GBP"/>
    <n v="1424692503"/>
    <n v="1422100503"/>
    <b v="0"/>
    <n v="108"/>
    <b v="1"/>
    <s v="theater/plays"/>
    <n v="1.0026999999999999"/>
    <n v="92.843000000000004"/>
    <x v="1"/>
    <s v="plays"/>
    <x v="2811"/>
    <d v="2015-02-23T11:55:03"/>
  </r>
  <r>
    <x v="0"/>
    <s v="CA"/>
    <s v="CAD"/>
    <n v="1428292800"/>
    <n v="1424368298"/>
    <b v="0"/>
    <n v="83"/>
    <b v="1"/>
    <s v="theater/plays"/>
    <n v="1.133"/>
    <n v="68.253"/>
    <x v="1"/>
    <s v="plays"/>
    <x v="2812"/>
    <d v="2015-04-06T04:00:00"/>
  </r>
  <r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x v="0"/>
    <s v="CA"/>
    <s v="CAD"/>
    <n v="1470595109"/>
    <n v="1468003109"/>
    <b v="0"/>
    <n v="14"/>
    <b v="1"/>
    <s v="theater/plays"/>
    <n v="2.42"/>
    <n v="43.213999999999999"/>
    <x v="1"/>
    <s v="plays"/>
    <x v="2815"/>
    <d v="2016-08-07T18:38:29"/>
  </r>
  <r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x v="0"/>
    <s v="GB"/>
    <s v="GBP"/>
    <n v="1425136462"/>
    <n v="1421680462"/>
    <b v="0"/>
    <n v="33"/>
    <b v="1"/>
    <s v="theater/plays"/>
    <n v="1.3"/>
    <n v="23.635999999999999"/>
    <x v="1"/>
    <s v="plays"/>
    <x v="2817"/>
    <d v="2015-02-28T15:14:22"/>
  </r>
  <r>
    <x v="0"/>
    <s v="US"/>
    <s v="USD"/>
    <n v="1443018086"/>
    <n v="1441290086"/>
    <b v="0"/>
    <n v="102"/>
    <b v="1"/>
    <s v="theater/plays"/>
    <n v="1.0603"/>
    <n v="103.95099999999999"/>
    <x v="1"/>
    <s v="plays"/>
    <x v="2818"/>
    <d v="2015-09-23T14:21:26"/>
  </r>
  <r>
    <x v="0"/>
    <s v="GB"/>
    <s v="GBP"/>
    <n v="1434285409"/>
    <n v="1431693409"/>
    <b v="0"/>
    <n v="104"/>
    <b v="1"/>
    <s v="theater/plays"/>
    <n v="1.048"/>
    <n v="50.384999999999998"/>
    <x v="1"/>
    <s v="plays"/>
    <x v="2819"/>
    <d v="2015-06-14T12:36:49"/>
  </r>
  <r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x v="0"/>
    <s v="GB"/>
    <s v="GBP"/>
    <n v="1411510135"/>
    <n v="1408918135"/>
    <b v="0"/>
    <n v="35"/>
    <b v="1"/>
    <s v="theater/plays"/>
    <n v="1"/>
    <n v="28.571000000000002"/>
    <x v="1"/>
    <s v="plays"/>
    <x v="2821"/>
    <d v="2014-09-23T22:08:55"/>
  </r>
  <r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x v="0"/>
    <s v="GB"/>
    <s v="GBP"/>
    <n v="1427842740"/>
    <n v="1425428206"/>
    <b v="0"/>
    <n v="14"/>
    <b v="1"/>
    <s v="theater/plays"/>
    <n v="1.24"/>
    <n v="8.8569999999999993"/>
    <x v="1"/>
    <s v="plays"/>
    <x v="2823"/>
    <d v="2015-03-31T22:59:00"/>
  </r>
  <r>
    <x v="0"/>
    <s v="US"/>
    <s v="USD"/>
    <n v="1434159780"/>
    <n v="1431412196"/>
    <b v="0"/>
    <n v="15"/>
    <b v="1"/>
    <s v="theater/plays"/>
    <n v="1.1692307692307693"/>
    <n v="50.667000000000002"/>
    <x v="1"/>
    <s v="plays"/>
    <x v="2824"/>
    <d v="2015-06-13T01:43:00"/>
  </r>
  <r>
    <x v="0"/>
    <s v="GB"/>
    <s v="GBP"/>
    <n v="1449255686"/>
    <n v="1446663686"/>
    <b v="0"/>
    <n v="51"/>
    <b v="1"/>
    <s v="theater/plays"/>
    <n v="1.0333333333333334"/>
    <n v="60.783999999999999"/>
    <x v="1"/>
    <s v="plays"/>
    <x v="2825"/>
    <d v="2015-12-04T19:01:26"/>
  </r>
  <r>
    <x v="0"/>
    <s v="US"/>
    <s v="USD"/>
    <n v="1436511600"/>
    <n v="1434415812"/>
    <b v="0"/>
    <n v="19"/>
    <b v="1"/>
    <s v="theater/plays"/>
    <n v="1.0774999999999999"/>
    <n v="113.42100000000001"/>
    <x v="1"/>
    <s v="plays"/>
    <x v="2826"/>
    <d v="2015-07-10T07:00:00"/>
  </r>
  <r>
    <x v="0"/>
    <s v="US"/>
    <s v="USD"/>
    <n v="1464971400"/>
    <n v="1462379066"/>
    <b v="0"/>
    <n v="23"/>
    <b v="1"/>
    <s v="theater/plays"/>
    <n v="1.2024999999999999"/>
    <n v="104.565"/>
    <x v="1"/>
    <s v="plays"/>
    <x v="2827"/>
    <d v="2016-06-03T16:30:00"/>
  </r>
  <r>
    <x v="0"/>
    <s v="GB"/>
    <s v="GBP"/>
    <n v="1443826800"/>
    <n v="1441606869"/>
    <b v="0"/>
    <n v="97"/>
    <b v="1"/>
    <s v="theater/plays"/>
    <n v="1.0037894736842106"/>
    <n v="98.308999999999997"/>
    <x v="1"/>
    <s v="plays"/>
    <x v="2828"/>
    <d v="2015-10-02T23:00:00"/>
  </r>
  <r>
    <x v="0"/>
    <s v="GB"/>
    <s v="GBP"/>
    <n v="1464863118"/>
    <n v="1462443918"/>
    <b v="0"/>
    <n v="76"/>
    <b v="1"/>
    <s v="theater/plays"/>
    <n v="1.0651999999999999"/>
    <n v="35.039000000000001"/>
    <x v="1"/>
    <s v="plays"/>
    <x v="2829"/>
    <d v="2016-06-02T10:25:18"/>
  </r>
  <r>
    <x v="0"/>
    <s v="US"/>
    <s v="USD"/>
    <n v="1399867140"/>
    <n v="1398802148"/>
    <b v="0"/>
    <n v="11"/>
    <b v="1"/>
    <s v="theater/plays"/>
    <n v="1"/>
    <n v="272.72699999999998"/>
    <x v="1"/>
    <s v="plays"/>
    <x v="2830"/>
    <d v="2014-05-12T03:59:00"/>
  </r>
  <r>
    <x v="0"/>
    <s v="US"/>
    <s v="USD"/>
    <n v="1437076070"/>
    <n v="1434484070"/>
    <b v="0"/>
    <n v="52"/>
    <b v="1"/>
    <s v="theater/plays"/>
    <n v="1.1066666666666667"/>
    <n v="63.845999999999997"/>
    <x v="1"/>
    <s v="plays"/>
    <x v="2831"/>
    <d v="2015-07-16T19:47:50"/>
  </r>
  <r>
    <x v="0"/>
    <s v="GB"/>
    <s v="GBP"/>
    <n v="1416780000"/>
    <n v="1414342894"/>
    <b v="0"/>
    <n v="95"/>
    <b v="1"/>
    <s v="theater/plays"/>
    <n v="1.1471959999999999"/>
    <n v="30.189"/>
    <x v="1"/>
    <s v="plays"/>
    <x v="2832"/>
    <d v="2014-11-23T22:00:00"/>
  </r>
  <r>
    <x v="0"/>
    <s v="US"/>
    <s v="USD"/>
    <n v="1444528800"/>
    <n v="1442804633"/>
    <b v="0"/>
    <n v="35"/>
    <b v="1"/>
    <s v="theater/plays"/>
    <n v="1.0825925925925926"/>
    <n v="83.513999999999996"/>
    <x v="1"/>
    <s v="plays"/>
    <x v="2833"/>
    <d v="2015-10-11T02:00:00"/>
  </r>
  <r>
    <x v="0"/>
    <s v="GB"/>
    <s v="GBP"/>
    <n v="1422658930"/>
    <n v="1421362930"/>
    <b v="0"/>
    <n v="21"/>
    <b v="1"/>
    <s v="theater/plays"/>
    <n v="1.7"/>
    <n v="64.762"/>
    <x v="1"/>
    <s v="plays"/>
    <x v="2834"/>
    <d v="2015-01-30T23:02:10"/>
  </r>
  <r>
    <x v="0"/>
    <s v="GB"/>
    <s v="GBP"/>
    <n v="1449273600"/>
    <n v="1446742417"/>
    <b v="0"/>
    <n v="93"/>
    <b v="1"/>
    <s v="theater/plays"/>
    <n v="1.8709899999999999"/>
    <n v="20.117999999999999"/>
    <x v="1"/>
    <s v="plays"/>
    <x v="2835"/>
    <d v="2015-12-05T00:00:00"/>
  </r>
  <r>
    <x v="0"/>
    <s v="US"/>
    <s v="USD"/>
    <n v="1487393940"/>
    <n v="1484115418"/>
    <b v="0"/>
    <n v="11"/>
    <b v="1"/>
    <s v="theater/plays"/>
    <n v="1.0777777777777777"/>
    <n v="44.091000000000001"/>
    <x v="1"/>
    <s v="plays"/>
    <x v="2836"/>
    <d v="2017-02-18T04:59:00"/>
  </r>
  <r>
    <x v="0"/>
    <s v="CA"/>
    <s v="CAD"/>
    <n v="1449701284"/>
    <n v="1446241684"/>
    <b v="0"/>
    <n v="21"/>
    <b v="1"/>
    <s v="theater/plays"/>
    <n v="1"/>
    <n v="40.475999999999999"/>
    <x v="1"/>
    <s v="plays"/>
    <x v="2837"/>
    <d v="2015-12-09T22:48:04"/>
  </r>
  <r>
    <x v="0"/>
    <s v="US"/>
    <s v="USD"/>
    <n v="1407967200"/>
    <n v="1406039696"/>
    <b v="0"/>
    <n v="54"/>
    <b v="1"/>
    <s v="theater/plays"/>
    <n v="1.2024999999999999"/>
    <n v="44.536999999999999"/>
    <x v="1"/>
    <s v="plays"/>
    <x v="2838"/>
    <d v="2014-08-13T22:00:00"/>
  </r>
  <r>
    <x v="0"/>
    <s v="US"/>
    <s v="USD"/>
    <n v="1408942740"/>
    <n v="1406958354"/>
    <b v="0"/>
    <n v="31"/>
    <b v="1"/>
    <s v="theater/plays"/>
    <n v="1.1142857142857143"/>
    <n v="125.806"/>
    <x v="1"/>
    <s v="plays"/>
    <x v="2839"/>
    <d v="2014-08-25T04:59:00"/>
  </r>
  <r>
    <x v="0"/>
    <s v="GB"/>
    <s v="GBP"/>
    <n v="1426698000"/>
    <n v="1424825479"/>
    <b v="0"/>
    <n v="132"/>
    <b v="1"/>
    <s v="theater/plays"/>
    <n v="1.04"/>
    <n v="19.696999999999999"/>
    <x v="1"/>
    <s v="plays"/>
    <x v="2840"/>
    <d v="2015-03-18T17:00:00"/>
  </r>
  <r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"/>
    <s v="US"/>
    <s v="USD"/>
    <n v="1433723033"/>
    <n v="1428539033"/>
    <b v="0"/>
    <n v="39"/>
    <b v="0"/>
    <s v="theater/plays"/>
    <n v="0.31546666666666667"/>
    <n v="60.667000000000002"/>
    <x v="1"/>
    <s v="plays"/>
    <x v="2845"/>
    <d v="2015-06-08T00:23:53"/>
  </r>
  <r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x v="2"/>
    <s v="US"/>
    <s v="USD"/>
    <n v="1432913659"/>
    <n v="1430321659"/>
    <b v="0"/>
    <n v="3"/>
    <b v="0"/>
    <s v="theater/plays"/>
    <n v="2E-3"/>
    <n v="23.332999999999998"/>
    <x v="1"/>
    <s v="plays"/>
    <x v="2848"/>
    <d v="2015-05-29T15:34:19"/>
  </r>
  <r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"/>
    <s v="US"/>
    <s v="USD"/>
    <n v="1409962211"/>
    <n v="1407370211"/>
    <b v="0"/>
    <n v="13"/>
    <b v="0"/>
    <s v="theater/plays"/>
    <n v="3.8875E-2"/>
    <n v="23.922999999999998"/>
    <x v="1"/>
    <s v="plays"/>
    <x v="2850"/>
    <d v="2014-09-06T00:10:11"/>
  </r>
  <r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x v="2"/>
    <s v="US"/>
    <s v="USD"/>
    <n v="1403312703"/>
    <n v="1400720703"/>
    <b v="0"/>
    <n v="6"/>
    <b v="0"/>
    <s v="theater/plays"/>
    <n v="1.9E-2"/>
    <n v="15.833"/>
    <x v="1"/>
    <s v="plays"/>
    <x v="2852"/>
    <d v="2014-06-21T01:05:03"/>
  </r>
  <r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x v="2"/>
    <s v="GB"/>
    <s v="GBP"/>
    <n v="1431018719"/>
    <n v="1429290719"/>
    <b v="0"/>
    <n v="14"/>
    <b v="0"/>
    <s v="theater/plays"/>
    <n v="0.41699999999999998"/>
    <n v="29.786000000000001"/>
    <x v="1"/>
    <s v="plays"/>
    <x v="2854"/>
    <d v="2015-05-07T17:11:59"/>
  </r>
  <r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"/>
    <s v="US"/>
    <s v="USD"/>
    <n v="1439069640"/>
    <n v="1433897647"/>
    <b v="0"/>
    <n v="6"/>
    <b v="0"/>
    <s v="theater/plays"/>
    <n v="4.8666666666666664E-2"/>
    <n v="24.332999999999998"/>
    <x v="1"/>
    <s v="plays"/>
    <x v="2856"/>
    <d v="2015-08-08T21:34:00"/>
  </r>
  <r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"/>
    <s v="US"/>
    <s v="USD"/>
    <n v="1466363576"/>
    <n v="1461179576"/>
    <b v="0"/>
    <n v="9"/>
    <b v="0"/>
    <s v="theater/plays"/>
    <n v="6.6500000000000004E-2"/>
    <n v="29.556000000000001"/>
    <x v="1"/>
    <s v="plays"/>
    <x v="2860"/>
    <d v="2016-06-19T19:12:56"/>
  </r>
  <r>
    <x v="2"/>
    <s v="AU"/>
    <s v="AUD"/>
    <n v="1443103848"/>
    <n v="1441894248"/>
    <b v="0"/>
    <n v="3"/>
    <b v="0"/>
    <s v="theater/plays"/>
    <n v="0.32"/>
    <n v="26.667000000000002"/>
    <x v="1"/>
    <s v="plays"/>
    <x v="2861"/>
    <d v="2015-09-24T14:10:48"/>
  </r>
  <r>
    <x v="2"/>
    <s v="US"/>
    <s v="USD"/>
    <n v="1403636229"/>
    <n v="1401044229"/>
    <b v="0"/>
    <n v="3"/>
    <b v="0"/>
    <s v="theater/plays"/>
    <n v="4.3307086614173228E-3"/>
    <n v="18.332999999999998"/>
    <x v="1"/>
    <s v="plays"/>
    <x v="2862"/>
    <d v="2014-06-24T18:57:09"/>
  </r>
  <r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"/>
    <s v="GB"/>
    <s v="GBP"/>
    <n v="1437139080"/>
    <n v="1434552207"/>
    <b v="0"/>
    <n v="3"/>
    <b v="0"/>
    <s v="theater/plays"/>
    <n v="1.6E-2"/>
    <n v="13.333"/>
    <x v="1"/>
    <s v="plays"/>
    <x v="2864"/>
    <d v="2015-07-17T13:18:00"/>
  </r>
  <r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x v="2"/>
    <s v="US"/>
    <s v="USD"/>
    <n v="1475697054"/>
    <n v="1473105054"/>
    <b v="0"/>
    <n v="60"/>
    <b v="0"/>
    <s v="theater/plays"/>
    <n v="0.42011733333333334"/>
    <n v="105.029"/>
    <x v="1"/>
    <s v="plays"/>
    <x v="2868"/>
    <d v="2016-10-05T19:50:54"/>
  </r>
  <r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x v="2"/>
    <s v="US"/>
    <s v="USD"/>
    <n v="1400301165"/>
    <n v="1397709165"/>
    <b v="0"/>
    <n v="9"/>
    <b v="0"/>
    <s v="theater/plays"/>
    <n v="0.15"/>
    <n v="83.332999999999998"/>
    <x v="1"/>
    <s v="plays"/>
    <x v="2870"/>
    <d v="2014-05-17T04:32:45"/>
  </r>
  <r>
    <x v="2"/>
    <s v="US"/>
    <s v="USD"/>
    <n v="1419183813"/>
    <n v="1417455813"/>
    <b v="0"/>
    <n v="13"/>
    <b v="0"/>
    <s v="theater/plays"/>
    <n v="4.6699999999999998E-2"/>
    <n v="35.923000000000002"/>
    <x v="1"/>
    <s v="plays"/>
    <x v="2871"/>
    <d v="2014-12-21T17:43:33"/>
  </r>
  <r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x v="2"/>
    <s v="US"/>
    <s v="USD"/>
    <n v="1484684186"/>
    <n v="1482092186"/>
    <b v="0"/>
    <n v="3"/>
    <b v="0"/>
    <s v="theater/plays"/>
    <n v="5.4199999999999998E-2"/>
    <n v="90.332999999999998"/>
    <x v="1"/>
    <s v="plays"/>
    <x v="2874"/>
    <d v="2017-01-17T20:16:26"/>
  </r>
  <r>
    <x v="2"/>
    <s v="US"/>
    <s v="USD"/>
    <n v="1462417493"/>
    <n v="1459825493"/>
    <b v="0"/>
    <n v="3"/>
    <b v="0"/>
    <s v="theater/plays"/>
    <n v="3.5E-4"/>
    <n v="2.3330000000000002"/>
    <x v="1"/>
    <s v="plays"/>
    <x v="2875"/>
    <d v="2016-05-05T03:04:53"/>
  </r>
  <r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x v="2"/>
    <s v="US"/>
    <s v="USD"/>
    <n v="1480525200"/>
    <n v="1477781724"/>
    <b v="0"/>
    <n v="6"/>
    <b v="0"/>
    <s v="theater/plays"/>
    <n v="0.10833333333333334"/>
    <n v="108.333"/>
    <x v="1"/>
    <s v="plays"/>
    <x v="2877"/>
    <d v="2016-11-30T17:00:00"/>
  </r>
  <r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"/>
    <s v="US"/>
    <s v="USD"/>
    <n v="1440090300"/>
    <n v="1436305452"/>
    <b v="0"/>
    <n v="29"/>
    <b v="0"/>
    <s v="theater/plays"/>
    <n v="0.23333333333333334"/>
    <n v="96.552000000000007"/>
    <x v="1"/>
    <s v="plays"/>
    <x v="2880"/>
    <d v="2015-08-20T17:05:00"/>
  </r>
  <r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x v="2"/>
    <s v="US"/>
    <s v="USD"/>
    <n v="1409344985"/>
    <n v="1406752985"/>
    <b v="0"/>
    <n v="14"/>
    <b v="0"/>
    <s v="theater/plays"/>
    <n v="0.38066666666666665"/>
    <n v="81.570999999999998"/>
    <x v="1"/>
    <s v="plays"/>
    <x v="2889"/>
    <d v="2014-08-29T20:43:05"/>
  </r>
  <r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x v="2"/>
    <s v="US"/>
    <s v="USD"/>
    <n v="1409000400"/>
    <n v="1408381704"/>
    <b v="0"/>
    <n v="17"/>
    <b v="0"/>
    <s v="theater/plays"/>
    <n v="9.0909090909090912E-2"/>
    <n v="29.411999999999999"/>
    <x v="1"/>
    <s v="plays"/>
    <x v="2892"/>
    <d v="2014-08-25T21:00:00"/>
  </r>
  <r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x v="2"/>
    <s v="US"/>
    <s v="USD"/>
    <n v="1481522400"/>
    <n v="1480283321"/>
    <b v="0"/>
    <n v="12"/>
    <b v="0"/>
    <s v="theater/plays"/>
    <n v="0.20833333333333334"/>
    <n v="52.082999999999998"/>
    <x v="1"/>
    <s v="plays"/>
    <x v="2896"/>
    <d v="2016-12-12T06:00:00"/>
  </r>
  <r>
    <x v="2"/>
    <s v="US"/>
    <s v="USD"/>
    <n v="1444577345"/>
    <n v="1441985458"/>
    <b v="0"/>
    <n v="3"/>
    <b v="0"/>
    <s v="theater/plays"/>
    <n v="4.583333333333333E-2"/>
    <n v="183.333"/>
    <x v="1"/>
    <s v="plays"/>
    <x v="2897"/>
    <d v="2015-10-11T15:29:05"/>
  </r>
  <r>
    <x v="2"/>
    <s v="US"/>
    <s v="USD"/>
    <n v="1446307053"/>
    <n v="1443715053"/>
    <b v="0"/>
    <n v="12"/>
    <b v="0"/>
    <s v="theater/plays"/>
    <n v="4.2133333333333335E-2"/>
    <n v="26.332999999999998"/>
    <x v="1"/>
    <s v="plays"/>
    <x v="2898"/>
    <d v="2015-10-31T15:57:33"/>
  </r>
  <r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x v="2"/>
    <s v="US"/>
    <s v="USD"/>
    <n v="1407562632"/>
    <n v="1404970632"/>
    <b v="0"/>
    <n v="7"/>
    <b v="0"/>
    <s v="theater/plays"/>
    <n v="0.61909090909090914"/>
    <n v="486.42899999999997"/>
    <x v="1"/>
    <s v="plays"/>
    <x v="2900"/>
    <d v="2014-08-09T05:37:12"/>
  </r>
  <r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x v="2"/>
    <s v="US"/>
    <s v="USD"/>
    <n v="1473211313"/>
    <n v="1472001713"/>
    <b v="0"/>
    <n v="17"/>
    <b v="0"/>
    <s v="theater/plays"/>
    <n v="0.17771428571428571"/>
    <n v="36.588000000000001"/>
    <x v="1"/>
    <s v="plays"/>
    <x v="2905"/>
    <d v="2016-09-07T01:21:53"/>
  </r>
  <r>
    <x v="2"/>
    <s v="US"/>
    <s v="USD"/>
    <n v="1438390800"/>
    <n v="1436888066"/>
    <b v="0"/>
    <n v="7"/>
    <b v="0"/>
    <s v="theater/plays"/>
    <n v="9.4166666666666662E-2"/>
    <n v="80.713999999999999"/>
    <x v="1"/>
    <s v="plays"/>
    <x v="2906"/>
    <d v="2015-08-01T01:00:00"/>
  </r>
  <r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"/>
    <s v="US"/>
    <s v="USD"/>
    <n v="1435429626"/>
    <n v="1431973626"/>
    <b v="0"/>
    <n v="14"/>
    <b v="0"/>
    <s v="theater/plays"/>
    <n v="0.36499999999999999"/>
    <n v="46.929000000000002"/>
    <x v="1"/>
    <s v="plays"/>
    <x v="2911"/>
    <d v="2015-06-27T18:27:06"/>
  </r>
  <r>
    <x v="2"/>
    <s v="US"/>
    <s v="USD"/>
    <n v="1452827374"/>
    <n v="1450235374"/>
    <b v="0"/>
    <n v="26"/>
    <b v="0"/>
    <s v="theater/plays"/>
    <n v="0.14058171745152354"/>
    <n v="78.076999999999998"/>
    <x v="1"/>
    <s v="plays"/>
    <x v="2912"/>
    <d v="2016-01-15T03:09:34"/>
  </r>
  <r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"/>
    <s v="GB"/>
    <s v="GBP"/>
    <n v="1458117190"/>
    <n v="1455528790"/>
    <b v="0"/>
    <n v="3"/>
    <b v="0"/>
    <s v="theater/plays"/>
    <n v="0.61099999999999999"/>
    <n v="203.667"/>
    <x v="1"/>
    <s v="plays"/>
    <x v="2915"/>
    <d v="2016-03-16T08:33:10"/>
  </r>
  <r>
    <x v="2"/>
    <s v="GB"/>
    <s v="GBP"/>
    <n v="1400498789"/>
    <n v="1398511589"/>
    <b v="0"/>
    <n v="7"/>
    <b v="0"/>
    <s v="theater/plays"/>
    <n v="7.8378378378378383E-2"/>
    <n v="20.713999999999999"/>
    <x v="1"/>
    <s v="plays"/>
    <x v="2916"/>
    <d v="2014-05-19T11:26:29"/>
  </r>
  <r>
    <x v="2"/>
    <s v="US"/>
    <s v="USD"/>
    <n v="1442381847"/>
    <n v="1440826647"/>
    <b v="0"/>
    <n v="9"/>
    <b v="0"/>
    <s v="theater/plays"/>
    <n v="0.2185"/>
    <n v="48.555999999999997"/>
    <x v="1"/>
    <s v="plays"/>
    <x v="2917"/>
    <d v="2015-09-16T05:37:27"/>
  </r>
  <r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x v="2"/>
    <s v="CA"/>
    <s v="CAD"/>
    <n v="1427306470"/>
    <n v="1424718070"/>
    <b v="0"/>
    <n v="13"/>
    <b v="0"/>
    <s v="theater/plays"/>
    <n v="0.26840000000000003"/>
    <n v="51.615000000000002"/>
    <x v="1"/>
    <s v="plays"/>
    <x v="2920"/>
    <d v="2015-03-25T18:01:10"/>
  </r>
  <r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x v="0"/>
    <s v="GB"/>
    <s v="GBP"/>
    <n v="1431982727"/>
    <n v="1428094727"/>
    <b v="0"/>
    <n v="6"/>
    <b v="1"/>
    <s v="theater/musical"/>
    <n v="1"/>
    <n v="83.332999999999998"/>
    <x v="1"/>
    <s v="musical"/>
    <x v="2922"/>
    <d v="2015-05-18T20:58:47"/>
  </r>
  <r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x v="0"/>
    <s v="US"/>
    <s v="USD"/>
    <n v="1410444068"/>
    <n v="1407852068"/>
    <b v="0"/>
    <n v="199"/>
    <b v="1"/>
    <s v="theater/musical"/>
    <n v="1.0244597777777777"/>
    <n v="231.66200000000001"/>
    <x v="1"/>
    <s v="musical"/>
    <x v="2925"/>
    <d v="2014-09-11T14:01:08"/>
  </r>
  <r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0"/>
    <s v="US"/>
    <s v="USD"/>
    <n v="1405400400"/>
    <n v="1402934629"/>
    <b v="0"/>
    <n v="21"/>
    <b v="1"/>
    <s v="theater/musical"/>
    <n v="1.3083333333333333"/>
    <n v="112.143"/>
    <x v="1"/>
    <s v="musical"/>
    <x v="2927"/>
    <d v="2014-07-15T05:00:00"/>
  </r>
  <r>
    <x v="0"/>
    <s v="US"/>
    <s v="USD"/>
    <n v="1457135846"/>
    <n v="1454543846"/>
    <b v="0"/>
    <n v="24"/>
    <b v="1"/>
    <s v="theater/musical"/>
    <n v="1"/>
    <n v="41.667000000000002"/>
    <x v="1"/>
    <s v="musical"/>
    <x v="2928"/>
    <d v="2016-03-04T23:57:26"/>
  </r>
  <r>
    <x v="0"/>
    <s v="US"/>
    <s v="USD"/>
    <n v="1401024758"/>
    <n v="1398432758"/>
    <b v="0"/>
    <n v="32"/>
    <b v="1"/>
    <s v="theater/musical"/>
    <n v="1.02069375"/>
    <n v="255.173"/>
    <x v="1"/>
    <s v="musical"/>
    <x v="2929"/>
    <d v="2014-05-25T13:32:38"/>
  </r>
  <r>
    <x v="0"/>
    <s v="GB"/>
    <s v="GBP"/>
    <n v="1431007264"/>
    <n v="1428415264"/>
    <b v="0"/>
    <n v="62"/>
    <b v="1"/>
    <s v="theater/musical"/>
    <n v="1.0092000000000001"/>
    <n v="162.774"/>
    <x v="1"/>
    <s v="musical"/>
    <x v="2930"/>
    <d v="2015-05-07T14:01:04"/>
  </r>
  <r>
    <x v="0"/>
    <s v="CA"/>
    <s v="CAD"/>
    <n v="1410761280"/>
    <n v="1408604363"/>
    <b v="0"/>
    <n v="9"/>
    <b v="1"/>
    <s v="theater/musical"/>
    <n v="1.06"/>
    <n v="88.332999999999998"/>
    <x v="1"/>
    <s v="musical"/>
    <x v="2931"/>
    <d v="2014-09-15T06:08:00"/>
  </r>
  <r>
    <x v="0"/>
    <s v="AU"/>
    <s v="AUD"/>
    <n v="1424516400"/>
    <n v="1421812637"/>
    <b v="0"/>
    <n v="38"/>
    <b v="1"/>
    <s v="theater/musical"/>
    <n v="1.0509677419354839"/>
    <n v="85.736999999999995"/>
    <x v="1"/>
    <s v="musical"/>
    <x v="2932"/>
    <d v="2015-02-21T11:00:00"/>
  </r>
  <r>
    <x v="0"/>
    <s v="US"/>
    <s v="USD"/>
    <n v="1465081053"/>
    <n v="1462489053"/>
    <b v="0"/>
    <n v="54"/>
    <b v="1"/>
    <s v="theater/musical"/>
    <n v="1.0276000000000001"/>
    <n v="47.573999999999998"/>
    <x v="1"/>
    <s v="musical"/>
    <x v="2933"/>
    <d v="2016-06-04T22:57:33"/>
  </r>
  <r>
    <x v="0"/>
    <s v="CA"/>
    <s v="CAD"/>
    <n v="1402845364"/>
    <n v="1400253364"/>
    <b v="0"/>
    <n v="37"/>
    <b v="1"/>
    <s v="theater/musical"/>
    <n v="1.08"/>
    <n v="72.972999999999999"/>
    <x v="1"/>
    <s v="musical"/>
    <x v="2934"/>
    <d v="2014-06-15T15:16:04"/>
  </r>
  <r>
    <x v="0"/>
    <s v="US"/>
    <s v="USD"/>
    <n v="1472490000"/>
    <n v="1467468008"/>
    <b v="0"/>
    <n v="39"/>
    <b v="1"/>
    <s v="theater/musical"/>
    <n v="1.0088571428571429"/>
    <n v="90.537999999999997"/>
    <x v="1"/>
    <s v="musical"/>
    <x v="2935"/>
    <d v="2016-08-29T17:00:00"/>
  </r>
  <r>
    <x v="0"/>
    <s v="US"/>
    <s v="USD"/>
    <n v="1413176340"/>
    <n v="1412091423"/>
    <b v="0"/>
    <n v="34"/>
    <b v="1"/>
    <s v="theater/musical"/>
    <n v="1.28"/>
    <n v="37.646999999999998"/>
    <x v="1"/>
    <s v="musical"/>
    <x v="2936"/>
    <d v="2014-10-13T04:59:00"/>
  </r>
  <r>
    <x v="0"/>
    <s v="GB"/>
    <s v="GBP"/>
    <n v="1405249113"/>
    <n v="1402657113"/>
    <b v="0"/>
    <n v="55"/>
    <b v="1"/>
    <s v="theater/musical"/>
    <n v="1.3333333333333333"/>
    <n v="36.363999999999997"/>
    <x v="1"/>
    <s v="musical"/>
    <x v="2937"/>
    <d v="2014-07-13T10:58:33"/>
  </r>
  <r>
    <x v="0"/>
    <s v="US"/>
    <s v="USD"/>
    <n v="1422636814"/>
    <n v="1420044814"/>
    <b v="0"/>
    <n v="32"/>
    <b v="1"/>
    <s v="theater/musical"/>
    <n v="1.0137499999999999"/>
    <n v="126.71899999999999"/>
    <x v="1"/>
    <s v="musical"/>
    <x v="2938"/>
    <d v="2015-01-30T16:53:34"/>
  </r>
  <r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x v="0"/>
    <s v="US"/>
    <s v="USD"/>
    <n v="1421606018"/>
    <n v="1418150018"/>
    <b v="0"/>
    <n v="33"/>
    <b v="1"/>
    <s v="theater/musical"/>
    <n v="1.0724"/>
    <n v="81.242000000000004"/>
    <x v="1"/>
    <s v="musical"/>
    <x v="2940"/>
    <d v="2015-01-18T18:33:38"/>
  </r>
  <r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x v="2"/>
    <s v="CA"/>
    <s v="CAD"/>
    <n v="1450297080"/>
    <n v="1448565459"/>
    <b v="0"/>
    <n v="202"/>
    <b v="0"/>
    <s v="theater/spaces"/>
    <n v="0.20424999999999999"/>
    <n v="202.22800000000001"/>
    <x v="1"/>
    <s v="spaces"/>
    <x v="2942"/>
    <d v="2015-12-16T20:18:00"/>
  </r>
  <r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"/>
    <s v="US"/>
    <s v="USD"/>
    <n v="1480007460"/>
    <n v="1475760567"/>
    <b v="0"/>
    <n v="13"/>
    <b v="0"/>
    <s v="theater/spaces"/>
    <n v="4.2880000000000001E-2"/>
    <n v="82.462000000000003"/>
    <x v="1"/>
    <s v="spaces"/>
    <x v="2947"/>
    <d v="2016-11-24T17:11:00"/>
  </r>
  <r>
    <x v="2"/>
    <s v="US"/>
    <s v="USD"/>
    <n v="1433259293"/>
    <n v="1428075293"/>
    <b v="0"/>
    <n v="9"/>
    <b v="0"/>
    <s v="theater/spaces"/>
    <n v="4.8000000000000001E-5"/>
    <n v="2.6669999999999998"/>
    <x v="1"/>
    <s v="spaces"/>
    <x v="2948"/>
    <d v="2015-06-02T15:34:53"/>
  </r>
  <r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x v="1"/>
    <s v="US"/>
    <s v="USD"/>
    <n v="1412536573"/>
    <n v="1408648573"/>
    <b v="0"/>
    <n v="58"/>
    <b v="0"/>
    <s v="theater/spaces"/>
    <n v="2.1919999999999999E-2"/>
    <n v="18.896999999999998"/>
    <x v="1"/>
    <s v="spaces"/>
    <x v="2951"/>
    <d v="2014-10-05T19:16:13"/>
  </r>
  <r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x v="1"/>
    <s v="US"/>
    <s v="USD"/>
    <n v="1444330821"/>
    <n v="1441738821"/>
    <b v="0"/>
    <n v="3"/>
    <b v="0"/>
    <s v="theater/spaces"/>
    <n v="1.5125E-3"/>
    <n v="201.667"/>
    <x v="1"/>
    <s v="spaces"/>
    <x v="2953"/>
    <d v="2015-10-08T19:00:21"/>
  </r>
  <r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x v="1"/>
    <s v="US"/>
    <s v="USD"/>
    <n v="1427498172"/>
    <n v="1422317772"/>
    <b v="0"/>
    <n v="3"/>
    <b v="0"/>
    <s v="theater/spaces"/>
    <n v="1.8666666666666668E-2"/>
    <n v="93.332999999999998"/>
    <x v="1"/>
    <s v="spaces"/>
    <x v="2957"/>
    <d v="2015-03-27T23:16:12"/>
  </r>
  <r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x v="0"/>
    <s v="US"/>
    <s v="USD"/>
    <n v="1435835824"/>
    <n v="1433243824"/>
    <b v="0"/>
    <n v="98"/>
    <b v="1"/>
    <s v="theater/plays"/>
    <n v="1.0685"/>
    <n v="109.03100000000001"/>
    <x v="1"/>
    <s v="plays"/>
    <x v="2963"/>
    <d v="2015-07-02T11:17:04"/>
  </r>
  <r>
    <x v="0"/>
    <s v="US"/>
    <s v="USD"/>
    <n v="1407360720"/>
    <n v="1404769819"/>
    <b v="0"/>
    <n v="196"/>
    <b v="1"/>
    <s v="theater/plays"/>
    <n v="1.0071379999999999"/>
    <n v="25.692"/>
    <x v="1"/>
    <s v="plays"/>
    <x v="2964"/>
    <d v="2014-08-06T21:32:00"/>
  </r>
  <r>
    <x v="0"/>
    <s v="US"/>
    <s v="USD"/>
    <n v="1436290233"/>
    <n v="1433698233"/>
    <b v="0"/>
    <n v="39"/>
    <b v="1"/>
    <s v="theater/plays"/>
    <n v="1.0900000000000001"/>
    <n v="41.923000000000002"/>
    <x v="1"/>
    <s v="plays"/>
    <x v="2965"/>
    <d v="2015-07-07T17:30:33"/>
  </r>
  <r>
    <x v="0"/>
    <s v="US"/>
    <s v="USD"/>
    <n v="1442425412"/>
    <n v="1439833412"/>
    <b v="0"/>
    <n v="128"/>
    <b v="1"/>
    <s v="theater/plays"/>
    <n v="1.1363000000000001"/>
    <n v="88.772999999999996"/>
    <x v="1"/>
    <s v="plays"/>
    <x v="2966"/>
    <d v="2015-09-16T17:43:32"/>
  </r>
  <r>
    <x v="0"/>
    <s v="US"/>
    <s v="USD"/>
    <n v="1425872692"/>
    <n v="1423284292"/>
    <b v="0"/>
    <n v="71"/>
    <b v="1"/>
    <s v="theater/plays"/>
    <n v="1.1392"/>
    <n v="80.224999999999994"/>
    <x v="1"/>
    <s v="plays"/>
    <x v="2967"/>
    <d v="2015-03-09T03:44:52"/>
  </r>
  <r>
    <x v="0"/>
    <s v="US"/>
    <s v="USD"/>
    <n v="1471406340"/>
    <n v="1470227660"/>
    <b v="0"/>
    <n v="47"/>
    <b v="1"/>
    <s v="theater/plays"/>
    <n v="1.06"/>
    <n v="78.936000000000007"/>
    <x v="1"/>
    <s v="plays"/>
    <x v="2968"/>
    <d v="2016-08-17T03:59:00"/>
  </r>
  <r>
    <x v="0"/>
    <s v="CA"/>
    <s v="CAD"/>
    <n v="1430693460"/>
    <n v="1428087153"/>
    <b v="0"/>
    <n v="17"/>
    <b v="1"/>
    <s v="theater/plays"/>
    <n v="1.625"/>
    <n v="95.587999999999994"/>
    <x v="1"/>
    <s v="plays"/>
    <x v="2969"/>
    <d v="2015-05-03T22:51:00"/>
  </r>
  <r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x v="0"/>
    <s v="US"/>
    <s v="USD"/>
    <n v="1409500078"/>
    <n v="1406908078"/>
    <b v="0"/>
    <n v="43"/>
    <b v="1"/>
    <s v="theater/plays"/>
    <n v="1.0015624999999999"/>
    <n v="74.534999999999997"/>
    <x v="1"/>
    <s v="plays"/>
    <x v="2971"/>
    <d v="2014-08-31T15:47:58"/>
  </r>
  <r>
    <x v="0"/>
    <s v="US"/>
    <s v="USD"/>
    <n v="1480899600"/>
    <n v="1479609520"/>
    <b v="0"/>
    <n v="17"/>
    <b v="1"/>
    <s v="theater/plays"/>
    <n v="1.0535000000000001"/>
    <n v="123.941"/>
    <x v="1"/>
    <s v="plays"/>
    <x v="2972"/>
    <d v="2016-12-05T01:00:00"/>
  </r>
  <r>
    <x v="0"/>
    <s v="US"/>
    <s v="USD"/>
    <n v="1451620800"/>
    <n v="1449171508"/>
    <b v="0"/>
    <n v="33"/>
    <b v="1"/>
    <s v="theater/plays"/>
    <n v="1.748"/>
    <n v="264.84800000000001"/>
    <x v="1"/>
    <s v="plays"/>
    <x v="2973"/>
    <d v="2016-01-01T04:00:00"/>
  </r>
  <r>
    <x v="0"/>
    <s v="US"/>
    <s v="USD"/>
    <n v="1411695300"/>
    <n v="1409275671"/>
    <b v="0"/>
    <n v="87"/>
    <b v="1"/>
    <s v="theater/plays"/>
    <n v="1.02"/>
    <n v="58.621000000000002"/>
    <x v="1"/>
    <s v="plays"/>
    <x v="2974"/>
    <d v="2014-09-26T01:35:00"/>
  </r>
  <r>
    <x v="0"/>
    <s v="US"/>
    <s v="USD"/>
    <n v="1417057200"/>
    <n v="1414599886"/>
    <b v="0"/>
    <n v="113"/>
    <b v="1"/>
    <s v="theater/plays"/>
    <n v="1.00125"/>
    <n v="70.885000000000005"/>
    <x v="1"/>
    <s v="plays"/>
    <x v="2975"/>
    <d v="2014-11-27T03:00:00"/>
  </r>
  <r>
    <x v="0"/>
    <s v="GB"/>
    <s v="GBP"/>
    <n v="1457870400"/>
    <n v="1456421530"/>
    <b v="0"/>
    <n v="14"/>
    <b v="1"/>
    <s v="theater/plays"/>
    <n v="1.7142857142857142"/>
    <n v="8.5709999999999997"/>
    <x v="1"/>
    <s v="plays"/>
    <x v="2976"/>
    <d v="2016-03-13T12:00:00"/>
  </r>
  <r>
    <x v="0"/>
    <s v="US"/>
    <s v="USD"/>
    <n v="1427076840"/>
    <n v="1421960934"/>
    <b v="0"/>
    <n v="30"/>
    <b v="1"/>
    <s v="theater/plays"/>
    <n v="1.1356666666666666"/>
    <n v="113.56699999999999"/>
    <x v="1"/>
    <s v="plays"/>
    <x v="2977"/>
    <d v="2015-03-23T02:14:00"/>
  </r>
  <r>
    <x v="0"/>
    <s v="US"/>
    <s v="USD"/>
    <n v="1413784740"/>
    <n v="1412954547"/>
    <b v="0"/>
    <n v="16"/>
    <b v="1"/>
    <s v="theater/plays"/>
    <n v="1.2946666666666666"/>
    <n v="60.688000000000002"/>
    <x v="1"/>
    <s v="plays"/>
    <x v="2978"/>
    <d v="2014-10-20T05:59:00"/>
  </r>
  <r>
    <x v="0"/>
    <s v="US"/>
    <s v="USD"/>
    <n v="1420524000"/>
    <n v="1419104823"/>
    <b v="0"/>
    <n v="46"/>
    <b v="1"/>
    <s v="theater/plays"/>
    <n v="1.014"/>
    <n v="110.217"/>
    <x v="1"/>
    <s v="plays"/>
    <x v="2979"/>
    <d v="2015-01-06T06:00:00"/>
  </r>
  <r>
    <x v="0"/>
    <s v="US"/>
    <s v="USD"/>
    <n v="1440381600"/>
    <n v="1438639130"/>
    <b v="0"/>
    <n v="24"/>
    <b v="1"/>
    <s v="theater/plays"/>
    <n v="1.0916666666666666"/>
    <n v="136.458"/>
    <x v="1"/>
    <s v="plays"/>
    <x v="2980"/>
    <d v="2015-08-24T02:00:00"/>
  </r>
  <r>
    <x v="0"/>
    <s v="IE"/>
    <s v="EUR"/>
    <n v="1443014756"/>
    <n v="1439126756"/>
    <b v="1"/>
    <n v="97"/>
    <b v="1"/>
    <s v="theater/spaces"/>
    <n v="1.28925"/>
    <n v="53.164999999999999"/>
    <x v="1"/>
    <s v="spaces"/>
    <x v="2981"/>
    <d v="2015-09-23T13:25:56"/>
  </r>
  <r>
    <x v="0"/>
    <s v="GB"/>
    <s v="GBP"/>
    <n v="1455208143"/>
    <n v="1452616143"/>
    <b v="1"/>
    <n v="59"/>
    <b v="1"/>
    <s v="theater/spaces"/>
    <n v="1.0206"/>
    <n v="86.492000000000004"/>
    <x v="1"/>
    <s v="spaces"/>
    <x v="2982"/>
    <d v="2016-02-11T16:29:03"/>
  </r>
  <r>
    <x v="0"/>
    <s v="US"/>
    <s v="USD"/>
    <n v="1415722236"/>
    <n v="1410534636"/>
    <b v="1"/>
    <n v="1095"/>
    <b v="1"/>
    <s v="theater/spaces"/>
    <n v="1.465395775862069"/>
    <n v="155.238"/>
    <x v="1"/>
    <s v="spaces"/>
    <x v="2983"/>
    <d v="2014-11-11T16:10:36"/>
  </r>
  <r>
    <x v="0"/>
    <s v="US"/>
    <s v="USD"/>
    <n v="1472020881"/>
    <n v="1469428881"/>
    <b v="1"/>
    <n v="218"/>
    <b v="1"/>
    <s v="theater/spaces"/>
    <n v="1.00352"/>
    <n v="115.083"/>
    <x v="1"/>
    <s v="spaces"/>
    <x v="2984"/>
    <d v="2016-08-24T06:41:21"/>
  </r>
  <r>
    <x v="0"/>
    <s v="NZ"/>
    <s v="NZD"/>
    <n v="1477886400"/>
    <n v="1476228128"/>
    <b v="0"/>
    <n v="111"/>
    <b v="1"/>
    <s v="theater/spaces"/>
    <n v="1.2164999999999999"/>
    <n v="109.595"/>
    <x v="1"/>
    <s v="spaces"/>
    <x v="2985"/>
    <d v="2016-10-31T04:00:00"/>
  </r>
  <r>
    <x v="0"/>
    <s v="GB"/>
    <s v="GBP"/>
    <n v="1462100406"/>
    <n v="1456920006"/>
    <b v="0"/>
    <n v="56"/>
    <b v="1"/>
    <s v="theater/spaces"/>
    <n v="1.0549999999999999"/>
    <n v="45.213999999999999"/>
    <x v="1"/>
    <s v="spaces"/>
    <x v="2986"/>
    <d v="2016-05-01T11:00:06"/>
  </r>
  <r>
    <x v="0"/>
    <s v="US"/>
    <s v="USD"/>
    <n v="1476316800"/>
    <n v="1473837751"/>
    <b v="0"/>
    <n v="265"/>
    <b v="1"/>
    <s v="theater/spaces"/>
    <n v="1.1040080000000001"/>
    <n v="104.152"/>
    <x v="1"/>
    <s v="spaces"/>
    <x v="2987"/>
    <d v="2016-10-13T00:00:00"/>
  </r>
  <r>
    <x v="0"/>
    <s v="GB"/>
    <s v="GBP"/>
    <n v="1466412081"/>
    <n v="1463820081"/>
    <b v="0"/>
    <n v="28"/>
    <b v="1"/>
    <s v="theater/spaces"/>
    <n v="1"/>
    <n v="35.713999999999999"/>
    <x v="1"/>
    <s v="spaces"/>
    <x v="2988"/>
    <d v="2016-06-20T08:41:21"/>
  </r>
  <r>
    <x v="0"/>
    <s v="US"/>
    <s v="USD"/>
    <n v="1450673940"/>
    <n v="1448756962"/>
    <b v="0"/>
    <n v="364"/>
    <b v="1"/>
    <s v="theater/spaces"/>
    <n v="1.76535"/>
    <n v="96.997"/>
    <x v="1"/>
    <s v="spaces"/>
    <x v="2989"/>
    <d v="2015-12-21T04:59:00"/>
  </r>
  <r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x v="0"/>
    <s v="US"/>
    <s v="USD"/>
    <n v="1485547530"/>
    <n v="1483646730"/>
    <b v="0"/>
    <n v="93"/>
    <b v="1"/>
    <s v="theater/spaces"/>
    <n v="1.0329411764705883"/>
    <n v="94.409000000000006"/>
    <x v="1"/>
    <s v="spaces"/>
    <x v="2991"/>
    <d v="2017-01-27T20:05:30"/>
  </r>
  <r>
    <x v="0"/>
    <s v="US"/>
    <s v="USD"/>
    <n v="1476037510"/>
    <n v="1473445510"/>
    <b v="0"/>
    <n v="64"/>
    <b v="1"/>
    <s v="theater/spaces"/>
    <n v="1.0449999999999999"/>
    <n v="48.984000000000002"/>
    <x v="1"/>
    <s v="spaces"/>
    <x v="2992"/>
    <d v="2016-10-09T18:25:10"/>
  </r>
  <r>
    <x v="0"/>
    <s v="US"/>
    <s v="USD"/>
    <n v="1455998867"/>
    <n v="1453406867"/>
    <b v="0"/>
    <n v="22"/>
    <b v="1"/>
    <s v="theater/spaces"/>
    <n v="1.0029999999999999"/>
    <n v="45.591000000000001"/>
    <x v="1"/>
    <s v="spaces"/>
    <x v="2993"/>
    <d v="2016-02-20T20:07:47"/>
  </r>
  <r>
    <x v="0"/>
    <s v="GB"/>
    <s v="GBP"/>
    <n v="1412335772"/>
    <n v="1409743772"/>
    <b v="0"/>
    <n v="59"/>
    <b v="1"/>
    <s v="theater/spaces"/>
    <n v="4.577466666666667"/>
    <n v="23.274999999999999"/>
    <x v="1"/>
    <s v="spaces"/>
    <x v="2994"/>
    <d v="2014-10-03T11:29:32"/>
  </r>
  <r>
    <x v="0"/>
    <s v="US"/>
    <s v="USD"/>
    <n v="1484841471"/>
    <n v="1482249471"/>
    <b v="0"/>
    <n v="249"/>
    <b v="1"/>
    <s v="theater/spaces"/>
    <n v="1.0496000000000001"/>
    <n v="63.228999999999999"/>
    <x v="1"/>
    <s v="spaces"/>
    <x v="2995"/>
    <d v="2017-01-19T15:57:51"/>
  </r>
  <r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x v="0"/>
    <s v="US"/>
    <s v="USD"/>
    <n v="1402892700"/>
    <n v="1400474329"/>
    <b v="0"/>
    <n v="433"/>
    <b v="1"/>
    <s v="theater/spaces"/>
    <n v="1.0302899999999999"/>
    <n v="118.971"/>
    <x v="1"/>
    <s v="spaces"/>
    <x v="2998"/>
    <d v="2014-06-16T04:25:00"/>
  </r>
  <r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x v="0"/>
    <s v="US"/>
    <s v="USD"/>
    <n v="1468445382"/>
    <n v="1465853382"/>
    <b v="0"/>
    <n v="175"/>
    <b v="1"/>
    <s v="theater/spaces"/>
    <n v="3.1869988910451896"/>
    <n v="131.37700000000001"/>
    <x v="1"/>
    <s v="spaces"/>
    <x v="3001"/>
    <d v="2016-07-13T21:29:42"/>
  </r>
  <r>
    <x v="0"/>
    <s v="US"/>
    <s v="USD"/>
    <n v="1356552252"/>
    <n v="1353960252"/>
    <b v="0"/>
    <n v="104"/>
    <b v="1"/>
    <s v="theater/spaces"/>
    <n v="1.0850614285714286"/>
    <n v="73.033000000000001"/>
    <x v="1"/>
    <s v="spaces"/>
    <x v="3002"/>
    <d v="2012-12-26T20:04:12"/>
  </r>
  <r>
    <x v="0"/>
    <s v="US"/>
    <s v="USD"/>
    <n v="1456811940"/>
    <n v="1454098976"/>
    <b v="0"/>
    <n v="17"/>
    <b v="1"/>
    <s v="theater/spaces"/>
    <n v="1.0116666666666667"/>
    <n v="178.529"/>
    <x v="1"/>
    <s v="spaces"/>
    <x v="3003"/>
    <d v="2016-03-01T05:59:00"/>
  </r>
  <r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x v="0"/>
    <s v="US"/>
    <s v="USD"/>
    <n v="1412611905"/>
    <n v="1410019905"/>
    <b v="0"/>
    <n v="118"/>
    <b v="1"/>
    <s v="theater/spaces"/>
    <n v="1.2049622641509434"/>
    <n v="108.242"/>
    <x v="1"/>
    <s v="spaces"/>
    <x v="3005"/>
    <d v="2014-10-06T16:11:45"/>
  </r>
  <r>
    <x v="0"/>
    <s v="CA"/>
    <s v="CAD"/>
    <n v="1418580591"/>
    <n v="1415988591"/>
    <b v="0"/>
    <n v="97"/>
    <b v="1"/>
    <s v="theater/spaces"/>
    <n v="1.0774999999999999"/>
    <n v="88.866"/>
    <x v="1"/>
    <s v="spaces"/>
    <x v="3006"/>
    <d v="2014-12-14T18:09:51"/>
  </r>
  <r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0"/>
    <s v="US"/>
    <s v="USD"/>
    <n v="1453352719"/>
    <n v="1450760719"/>
    <b v="0"/>
    <n v="26"/>
    <b v="1"/>
    <s v="theater/spaces"/>
    <n v="1.0116666666666667"/>
    <n v="116.73099999999999"/>
    <x v="1"/>
    <s v="spaces"/>
    <x v="3008"/>
    <d v="2016-01-21T05:05:19"/>
  </r>
  <r>
    <x v="0"/>
    <s v="US"/>
    <s v="USD"/>
    <n v="1417012840"/>
    <n v="1414417240"/>
    <b v="0"/>
    <n v="128"/>
    <b v="1"/>
    <s v="theater/spaces"/>
    <n v="1.19756"/>
    <n v="233.898"/>
    <x v="1"/>
    <s v="spaces"/>
    <x v="3009"/>
    <d v="2014-11-26T14:40:40"/>
  </r>
  <r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x v="0"/>
    <s v="US"/>
    <s v="USD"/>
    <n v="1423587130"/>
    <n v="1421772730"/>
    <b v="0"/>
    <n v="55"/>
    <b v="1"/>
    <s v="theater/spaces"/>
    <n v="1.1712499999999999"/>
    <n v="85.182000000000002"/>
    <x v="1"/>
    <s v="spaces"/>
    <x v="3012"/>
    <d v="2015-02-10T16:52:10"/>
  </r>
  <r>
    <x v="0"/>
    <s v="US"/>
    <s v="USD"/>
    <n v="1434917049"/>
    <n v="1432325049"/>
    <b v="0"/>
    <n v="107"/>
    <b v="1"/>
    <s v="theater/spaces"/>
    <n v="1.5696000000000001"/>
    <n v="146.69200000000001"/>
    <x v="1"/>
    <s v="spaces"/>
    <x v="3013"/>
    <d v="2015-06-21T20:04:09"/>
  </r>
  <r>
    <x v="0"/>
    <s v="US"/>
    <s v="USD"/>
    <n v="1415163600"/>
    <n v="1412737080"/>
    <b v="0"/>
    <n v="557"/>
    <b v="1"/>
    <s v="theater/spaces"/>
    <n v="1.13104"/>
    <n v="50.765000000000001"/>
    <x v="1"/>
    <s v="spaces"/>
    <x v="3014"/>
    <d v="2014-11-05T05:00:00"/>
  </r>
  <r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x v="0"/>
    <s v="US"/>
    <s v="USD"/>
    <n v="1405688952"/>
    <n v="1400504952"/>
    <b v="0"/>
    <n v="36"/>
    <b v="1"/>
    <s v="theater/spaces"/>
    <n v="1.0261176470588236"/>
    <n v="242.27799999999999"/>
    <x v="1"/>
    <s v="spaces"/>
    <x v="3016"/>
    <d v="2014-07-18T13:09:12"/>
  </r>
  <r>
    <x v="0"/>
    <s v="US"/>
    <s v="USD"/>
    <n v="1408566243"/>
    <n v="1405974243"/>
    <b v="0"/>
    <n v="159"/>
    <b v="1"/>
    <s v="theater/spaces"/>
    <n v="1.0584090909090909"/>
    <n v="146.447"/>
    <x v="1"/>
    <s v="spaces"/>
    <x v="3017"/>
    <d v="2014-08-20T20:24:03"/>
  </r>
  <r>
    <x v="0"/>
    <s v="FR"/>
    <s v="EUR"/>
    <n v="1437429600"/>
    <n v="1433747376"/>
    <b v="0"/>
    <n v="41"/>
    <b v="1"/>
    <s v="theater/spaces"/>
    <n v="1.0071428571428571"/>
    <n v="103.17100000000001"/>
    <x v="1"/>
    <s v="spaces"/>
    <x v="3018"/>
    <d v="2015-07-20T22:00:00"/>
  </r>
  <r>
    <x v="0"/>
    <s v="US"/>
    <s v="USD"/>
    <n v="1401159600"/>
    <n v="1398801620"/>
    <b v="0"/>
    <n v="226"/>
    <b v="1"/>
    <s v="theater/spaces"/>
    <n v="1.2123333333333333"/>
    <n v="80.465000000000003"/>
    <x v="1"/>
    <s v="spaces"/>
    <x v="3019"/>
    <d v="2014-05-27T03:00:00"/>
  </r>
  <r>
    <x v="0"/>
    <s v="US"/>
    <s v="USD"/>
    <n v="1439583533"/>
    <n v="1434399533"/>
    <b v="0"/>
    <n v="30"/>
    <b v="1"/>
    <s v="theater/spaces"/>
    <n v="1.0057142857142858"/>
    <n v="234.667"/>
    <x v="1"/>
    <s v="spaces"/>
    <x v="3020"/>
    <d v="2015-08-14T20:18:53"/>
  </r>
  <r>
    <x v="0"/>
    <s v="US"/>
    <s v="USD"/>
    <n v="1479794340"/>
    <n v="1476715869"/>
    <b v="0"/>
    <n v="103"/>
    <b v="1"/>
    <s v="theater/spaces"/>
    <n v="1.1602222222222223"/>
    <n v="50.689"/>
    <x v="1"/>
    <s v="spaces"/>
    <x v="3021"/>
    <d v="2016-11-22T05:59:00"/>
  </r>
  <r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x v="0"/>
    <s v="GB"/>
    <s v="GBP"/>
    <n v="1434039186"/>
    <n v="1430151186"/>
    <b v="0"/>
    <n v="6"/>
    <b v="1"/>
    <s v="theater/spaces"/>
    <n v="1.03"/>
    <n v="120.167"/>
    <x v="1"/>
    <s v="spaces"/>
    <x v="3023"/>
    <d v="2015-06-11T16:13:06"/>
  </r>
  <r>
    <x v="0"/>
    <s v="US"/>
    <s v="USD"/>
    <n v="1349567475"/>
    <n v="1346975475"/>
    <b v="0"/>
    <n v="182"/>
    <b v="1"/>
    <s v="theater/spaces"/>
    <n v="2.4641999999999999"/>
    <n v="67.697999999999993"/>
    <x v="1"/>
    <s v="spaces"/>
    <x v="3024"/>
    <d v="2012-10-06T23:51:15"/>
  </r>
  <r>
    <x v="0"/>
    <s v="GB"/>
    <s v="GBP"/>
    <n v="1401465600"/>
    <n v="1399032813"/>
    <b v="0"/>
    <n v="145"/>
    <b v="1"/>
    <s v="theater/spaces"/>
    <n v="3.0219999999999998"/>
    <n v="52.103000000000002"/>
    <x v="1"/>
    <s v="spaces"/>
    <x v="3025"/>
    <d v="2014-05-30T16:00:00"/>
  </r>
  <r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x v="0"/>
    <s v="US"/>
    <s v="USD"/>
    <n v="1471242025"/>
    <n v="1468650025"/>
    <b v="0"/>
    <n v="99"/>
    <b v="1"/>
    <s v="theater/spaces"/>
    <n v="1.6801999999999999"/>
    <n v="84.858999999999995"/>
    <x v="1"/>
    <s v="spaces"/>
    <x v="3028"/>
    <d v="2016-08-15T06:20:25"/>
  </r>
  <r>
    <x v="0"/>
    <s v="US"/>
    <s v="USD"/>
    <n v="1416285300"/>
    <n v="1413824447"/>
    <b v="0"/>
    <n v="348"/>
    <b v="1"/>
    <s v="theater/spaces"/>
    <n v="1.0967666666666667"/>
    <n v="94.549000000000007"/>
    <x v="1"/>
    <s v="spaces"/>
    <x v="3029"/>
    <d v="2014-11-18T04:35:00"/>
  </r>
  <r>
    <x v="0"/>
    <s v="US"/>
    <s v="USD"/>
    <n v="1442426171"/>
    <n v="1439834171"/>
    <b v="0"/>
    <n v="41"/>
    <b v="1"/>
    <s v="theater/spaces"/>
    <n v="1.0668571428571429"/>
    <n v="45.536999999999999"/>
    <x v="1"/>
    <s v="spaces"/>
    <x v="3030"/>
    <d v="2015-09-16T17:56:11"/>
  </r>
  <r>
    <x v="0"/>
    <s v="US"/>
    <s v="USD"/>
    <n v="1476479447"/>
    <n v="1471295447"/>
    <b v="0"/>
    <n v="29"/>
    <b v="1"/>
    <s v="theater/spaces"/>
    <n v="1"/>
    <n v="51.723999999999997"/>
    <x v="1"/>
    <s v="spaces"/>
    <x v="3031"/>
    <d v="2016-10-14T21:10:47"/>
  </r>
  <r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x v="0"/>
    <s v="US"/>
    <s v="USD"/>
    <n v="1477972740"/>
    <n v="1475326255"/>
    <b v="0"/>
    <n v="1260"/>
    <b v="1"/>
    <s v="theater/spaces"/>
    <n v="1.1253599999999999"/>
    <n v="89.313999999999993"/>
    <x v="1"/>
    <s v="spaces"/>
    <x v="3034"/>
    <d v="2016-11-01T03:59:00"/>
  </r>
  <r>
    <x v="0"/>
    <s v="US"/>
    <s v="USD"/>
    <n v="1367674009"/>
    <n v="1365082009"/>
    <b v="0"/>
    <n v="307"/>
    <b v="1"/>
    <s v="theater/spaces"/>
    <n v="1.0878684000000001"/>
    <n v="88.588999999999999"/>
    <x v="1"/>
    <s v="spaces"/>
    <x v="3035"/>
    <d v="2013-05-04T13:26:49"/>
  </r>
  <r>
    <x v="0"/>
    <s v="US"/>
    <s v="USD"/>
    <n v="1376654340"/>
    <n v="1373568644"/>
    <b v="0"/>
    <n v="329"/>
    <b v="1"/>
    <s v="theater/spaces"/>
    <n v="1.26732"/>
    <n v="96.301000000000002"/>
    <x v="1"/>
    <s v="spaces"/>
    <x v="3036"/>
    <d v="2013-08-16T11:59:00"/>
  </r>
  <r>
    <x v="0"/>
    <s v="US"/>
    <s v="USD"/>
    <n v="1285995540"/>
    <n v="1279574773"/>
    <b v="0"/>
    <n v="32"/>
    <b v="1"/>
    <s v="theater/spaces"/>
    <n v="2.1320000000000001"/>
    <n v="33.313000000000002"/>
    <x v="1"/>
    <s v="spaces"/>
    <x v="3037"/>
    <d v="2010-10-02T04:59:00"/>
  </r>
  <r>
    <x v="0"/>
    <s v="US"/>
    <s v="USD"/>
    <n v="1457071397"/>
    <n v="1451887397"/>
    <b v="0"/>
    <n v="27"/>
    <b v="1"/>
    <s v="theater/spaces"/>
    <n v="1.0049999999999999"/>
    <n v="37.222000000000001"/>
    <x v="1"/>
    <s v="spaces"/>
    <x v="3038"/>
    <d v="2016-03-04T06:03:17"/>
  </r>
  <r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x v="0"/>
    <s v="US"/>
    <s v="USD"/>
    <n v="1435359600"/>
    <n v="1434999621"/>
    <b v="0"/>
    <n v="42"/>
    <b v="1"/>
    <s v="theater/spaces"/>
    <n v="1.075"/>
    <n v="76.786000000000001"/>
    <x v="1"/>
    <s v="spaces"/>
    <x v="3040"/>
    <d v="2015-06-26T23:00:00"/>
  </r>
  <r>
    <x v="0"/>
    <s v="US"/>
    <s v="USD"/>
    <n v="1453323048"/>
    <n v="1450731048"/>
    <b v="0"/>
    <n v="95"/>
    <b v="1"/>
    <s v="theater/spaces"/>
    <n v="1.1048192771084338"/>
    <n v="96.525999999999996"/>
    <x v="1"/>
    <s v="spaces"/>
    <x v="3041"/>
    <d v="2016-01-20T20:50:48"/>
  </r>
  <r>
    <x v="0"/>
    <s v="GB"/>
    <s v="GBP"/>
    <n v="1444149047"/>
    <n v="1441557047"/>
    <b v="0"/>
    <n v="37"/>
    <b v="1"/>
    <s v="theater/spaces"/>
    <n v="1.28"/>
    <n v="51.892000000000003"/>
    <x v="1"/>
    <s v="spaces"/>
    <x v="3042"/>
    <d v="2015-10-06T16:30:47"/>
  </r>
  <r>
    <x v="0"/>
    <s v="CA"/>
    <s v="CAD"/>
    <n v="1429152600"/>
    <n v="1426815699"/>
    <b v="0"/>
    <n v="128"/>
    <b v="1"/>
    <s v="theater/spaces"/>
    <n v="1.1000666666666667"/>
    <n v="128.91399999999999"/>
    <x v="1"/>
    <s v="spaces"/>
    <x v="3043"/>
    <d v="2015-04-16T02:50:00"/>
  </r>
  <r>
    <x v="0"/>
    <s v="US"/>
    <s v="USD"/>
    <n v="1454433998"/>
    <n v="1453137998"/>
    <b v="0"/>
    <n v="156"/>
    <b v="1"/>
    <s v="theater/spaces"/>
    <n v="1.0934166666666667"/>
    <n v="84.108999999999995"/>
    <x v="1"/>
    <s v="spaces"/>
    <x v="3044"/>
    <d v="2016-02-02T17:26:38"/>
  </r>
  <r>
    <x v="0"/>
    <s v="US"/>
    <s v="USD"/>
    <n v="1408679055"/>
    <n v="1406087055"/>
    <b v="0"/>
    <n v="64"/>
    <b v="1"/>
    <s v="theater/spaces"/>
    <n v="1.3270650000000002"/>
    <n v="82.941999999999993"/>
    <x v="1"/>
    <s v="spaces"/>
    <x v="3045"/>
    <d v="2014-08-22T03:44:15"/>
  </r>
  <r>
    <x v="0"/>
    <s v="US"/>
    <s v="USD"/>
    <n v="1410324720"/>
    <n v="1407784586"/>
    <b v="0"/>
    <n v="58"/>
    <b v="1"/>
    <s v="theater/spaces"/>
    <n v="1.9084810126582279"/>
    <n v="259.94799999999998"/>
    <x v="1"/>
    <s v="spaces"/>
    <x v="3046"/>
    <d v="2014-09-10T04:52:00"/>
  </r>
  <r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x v="0"/>
    <s v="US"/>
    <s v="USD"/>
    <n v="1420060920"/>
    <n v="1417556262"/>
    <b v="0"/>
    <n v="47"/>
    <b v="1"/>
    <s v="theater/spaces"/>
    <n v="1.6639999999999999"/>
    <n v="177.02099999999999"/>
    <x v="1"/>
    <s v="spaces"/>
    <x v="3048"/>
    <d v="2014-12-31T21:22:00"/>
  </r>
  <r>
    <x v="0"/>
    <s v="US"/>
    <s v="USD"/>
    <n v="1434241255"/>
    <n v="1431649255"/>
    <b v="0"/>
    <n v="54"/>
    <b v="1"/>
    <s v="theater/spaces"/>
    <n v="1.0666666666666667"/>
    <n v="74.073999999999998"/>
    <x v="1"/>
    <s v="spaces"/>
    <x v="3049"/>
    <d v="2015-06-14T00:20:55"/>
  </r>
  <r>
    <x v="0"/>
    <s v="US"/>
    <s v="USD"/>
    <n v="1462420960"/>
    <n v="1459828960"/>
    <b v="0"/>
    <n v="9"/>
    <b v="1"/>
    <s v="theater/spaces"/>
    <n v="1.06"/>
    <n v="70.667000000000002"/>
    <x v="1"/>
    <s v="spaces"/>
    <x v="3050"/>
    <d v="2016-05-05T04:02:40"/>
  </r>
  <r>
    <x v="2"/>
    <s v="GB"/>
    <s v="GBP"/>
    <n v="1486547945"/>
    <n v="1483955945"/>
    <b v="1"/>
    <n v="35"/>
    <b v="0"/>
    <s v="theater/spaces"/>
    <n v="0.23628571428571429"/>
    <n v="23.629000000000001"/>
    <x v="1"/>
    <s v="spaces"/>
    <x v="3051"/>
    <d v="2017-02-08T09:59:05"/>
  </r>
  <r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x v="2"/>
    <s v="US"/>
    <s v="USD"/>
    <n v="1412222340"/>
    <n v="1407781013"/>
    <b v="0"/>
    <n v="3"/>
    <b v="0"/>
    <s v="theater/spaces"/>
    <n v="4.0000000000000001E-3"/>
    <n v="13.333"/>
    <x v="1"/>
    <s v="spaces"/>
    <x v="3053"/>
    <d v="2014-10-02T03:59:00"/>
  </r>
  <r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2"/>
    <s v="US"/>
    <s v="USD"/>
    <n v="1443422134"/>
    <n v="1440830134"/>
    <b v="0"/>
    <n v="6"/>
    <b v="0"/>
    <s v="theater/spaces"/>
    <n v="1.5227272727272728E-3"/>
    <n v="55.832999999999998"/>
    <x v="1"/>
    <s v="spaces"/>
    <x v="3060"/>
    <d v="2015-09-28T06:35:34"/>
  </r>
  <r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x v="2"/>
    <s v="US"/>
    <s v="USD"/>
    <n v="1443636000"/>
    <n v="1441111892"/>
    <b v="0"/>
    <n v="67"/>
    <b v="0"/>
    <s v="theater/spaces"/>
    <n v="0.66839999999999999"/>
    <n v="99.760999999999996"/>
    <x v="1"/>
    <s v="spaces"/>
    <x v="3062"/>
    <d v="2015-09-30T18:00:00"/>
  </r>
  <r>
    <x v="2"/>
    <s v="US"/>
    <s v="USD"/>
    <n v="1477174138"/>
    <n v="1474150138"/>
    <b v="0"/>
    <n v="23"/>
    <b v="0"/>
    <s v="theater/spaces"/>
    <n v="0.19566666666666666"/>
    <n v="25.521999999999998"/>
    <x v="1"/>
    <s v="spaces"/>
    <x v="3063"/>
    <d v="2016-10-22T22:08:58"/>
  </r>
  <r>
    <x v="2"/>
    <s v="US"/>
    <s v="USD"/>
    <n v="1448175540"/>
    <n v="1445483246"/>
    <b v="0"/>
    <n v="72"/>
    <b v="0"/>
    <s v="theater/spaces"/>
    <n v="0.11294666666666667"/>
    <n v="117.65300000000001"/>
    <x v="1"/>
    <s v="spaces"/>
    <x v="3064"/>
    <d v="2015-11-22T06:59:00"/>
  </r>
  <r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2"/>
    <s v="AU"/>
    <s v="AUD"/>
    <n v="1468128537"/>
    <n v="1465536537"/>
    <b v="0"/>
    <n v="15"/>
    <b v="0"/>
    <s v="theater/spaces"/>
    <n v="0.11985714285714286"/>
    <n v="2796.6669999999999"/>
    <x v="1"/>
    <s v="spaces"/>
    <x v="3066"/>
    <d v="2016-07-10T05:28:57"/>
  </r>
  <r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x v="2"/>
    <s v="US"/>
    <s v="USD"/>
    <n v="1418587234"/>
    <n v="1415995234"/>
    <b v="0"/>
    <n v="7"/>
    <b v="0"/>
    <s v="theater/spaces"/>
    <n v="0.14099999999999999"/>
    <n v="20.143000000000001"/>
    <x v="1"/>
    <s v="spaces"/>
    <x v="3069"/>
    <d v="2014-12-14T20:00:34"/>
  </r>
  <r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x v="2"/>
    <s v="US"/>
    <s v="USD"/>
    <n v="1429595940"/>
    <n v="1428082481"/>
    <b v="0"/>
    <n v="117"/>
    <b v="0"/>
    <s v="theater/spaces"/>
    <n v="0.59775"/>
    <n v="61.308"/>
    <x v="1"/>
    <s v="spaces"/>
    <x v="3071"/>
    <d v="2015-04-21T05:59:00"/>
  </r>
  <r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2"/>
    <s v="US"/>
    <s v="USD"/>
    <n v="1434309540"/>
    <n v="1429287900"/>
    <b v="0"/>
    <n v="7"/>
    <b v="0"/>
    <s v="theater/spaces"/>
    <n v="2.3035714285714285E-4"/>
    <n v="92.143000000000001"/>
    <x v="1"/>
    <s v="spaces"/>
    <x v="3073"/>
    <d v="2015-06-14T19:19:00"/>
  </r>
  <r>
    <x v="2"/>
    <s v="FR"/>
    <s v="EUR"/>
    <n v="1457617359"/>
    <n v="1455025359"/>
    <b v="0"/>
    <n v="3"/>
    <b v="0"/>
    <s v="theater/spaces"/>
    <n v="8.8000000000000003E-4"/>
    <n v="7.3330000000000002"/>
    <x v="1"/>
    <s v="spaces"/>
    <x v="3074"/>
    <d v="2016-03-10T13:42:39"/>
  </r>
  <r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x v="2"/>
    <s v="US"/>
    <s v="USD"/>
    <n v="1424920795"/>
    <n v="1422328795"/>
    <b v="0"/>
    <n v="3"/>
    <b v="0"/>
    <s v="theater/spaces"/>
    <n v="1.1833333333333333E-3"/>
    <n v="23.667000000000002"/>
    <x v="1"/>
    <s v="spaces"/>
    <x v="3078"/>
    <d v="2015-02-26T03:19:55"/>
  </r>
  <r>
    <x v="2"/>
    <s v="US"/>
    <s v="USD"/>
    <n v="1427040435"/>
    <n v="1424452035"/>
    <b v="0"/>
    <n v="27"/>
    <b v="0"/>
    <s v="theater/spaces"/>
    <n v="8.4173998587352451E-3"/>
    <n v="415.77800000000002"/>
    <x v="1"/>
    <s v="spaces"/>
    <x v="3079"/>
    <d v="2015-03-22T16:07:15"/>
  </r>
  <r>
    <x v="2"/>
    <s v="US"/>
    <s v="USD"/>
    <n v="1419644444"/>
    <n v="1414456844"/>
    <b v="0"/>
    <n v="7"/>
    <b v="0"/>
    <s v="theater/spaces"/>
    <n v="1.8799999999999999E-4"/>
    <n v="53.713999999999999"/>
    <x v="1"/>
    <s v="spaces"/>
    <x v="3080"/>
    <d v="2014-12-27T01:40:44"/>
  </r>
  <r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x v="2"/>
    <s v="US"/>
    <s v="USD"/>
    <n v="1409547600"/>
    <n v="1406986278"/>
    <b v="0"/>
    <n v="3"/>
    <b v="0"/>
    <s v="theater/spaces"/>
    <n v="2.8E-3"/>
    <n v="18.667000000000002"/>
    <x v="1"/>
    <s v="spaces"/>
    <x v="3083"/>
    <d v="2014-09-01T05:00:00"/>
  </r>
  <r>
    <x v="2"/>
    <s v="US"/>
    <s v="USD"/>
    <n v="1430851680"/>
    <n v="1428340931"/>
    <b v="0"/>
    <n v="6"/>
    <b v="0"/>
    <s v="theater/spaces"/>
    <n v="0.11579206701157921"/>
    <n v="78.332999999999998"/>
    <x v="1"/>
    <s v="spaces"/>
    <x v="3084"/>
    <d v="2015-05-05T18:48:00"/>
  </r>
  <r>
    <x v="2"/>
    <s v="US"/>
    <s v="USD"/>
    <n v="1443561159"/>
    <n v="1440969159"/>
    <b v="0"/>
    <n v="9"/>
    <b v="0"/>
    <s v="theater/spaces"/>
    <n v="2.4400000000000002E-2"/>
    <n v="67.778000000000006"/>
    <x v="1"/>
    <s v="spaces"/>
    <x v="3085"/>
    <d v="2015-09-29T21:12:39"/>
  </r>
  <r>
    <x v="2"/>
    <s v="IT"/>
    <s v="EUR"/>
    <n v="1439827559"/>
    <n v="1434643559"/>
    <b v="0"/>
    <n v="3"/>
    <b v="0"/>
    <s v="theater/spaces"/>
    <n v="2.5000000000000001E-3"/>
    <n v="16.667000000000002"/>
    <x v="1"/>
    <s v="spaces"/>
    <x v="3086"/>
    <d v="2015-08-17T16:05:59"/>
  </r>
  <r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2"/>
    <s v="US"/>
    <s v="USD"/>
    <n v="1468029540"/>
    <n v="1465304483"/>
    <b v="0"/>
    <n v="45"/>
    <b v="0"/>
    <s v="theater/spaces"/>
    <n v="0.23416000000000001"/>
    <n v="130.089"/>
    <x v="1"/>
    <s v="spaces"/>
    <x v="3089"/>
    <d v="2016-07-09T01:59:00"/>
  </r>
  <r>
    <x v="2"/>
    <s v="US"/>
    <s v="USD"/>
    <n v="1430505545"/>
    <n v="1425325145"/>
    <b v="0"/>
    <n v="9"/>
    <b v="0"/>
    <s v="theater/spaces"/>
    <n v="5.080888888888889E-2"/>
    <n v="1270.222"/>
    <x v="1"/>
    <s v="spaces"/>
    <x v="3090"/>
    <d v="2015-05-01T18:39:05"/>
  </r>
  <r>
    <x v="2"/>
    <s v="US"/>
    <s v="USD"/>
    <n v="1471214743"/>
    <n v="1468622743"/>
    <b v="0"/>
    <n v="9"/>
    <b v="0"/>
    <s v="theater/spaces"/>
    <n v="0.15920000000000001"/>
    <n v="88.444000000000003"/>
    <x v="1"/>
    <s v="spaces"/>
    <x v="3091"/>
    <d v="2016-08-14T22:45:43"/>
  </r>
  <r>
    <x v="2"/>
    <s v="US"/>
    <s v="USD"/>
    <n v="1444946400"/>
    <n v="1441723912"/>
    <b v="0"/>
    <n v="21"/>
    <b v="0"/>
    <s v="theater/spaces"/>
    <n v="1.1831900000000001E-2"/>
    <n v="56.341999999999999"/>
    <x v="1"/>
    <s v="spaces"/>
    <x v="3092"/>
    <d v="2015-10-15T22:00:00"/>
  </r>
  <r>
    <x v="2"/>
    <s v="CA"/>
    <s v="CAD"/>
    <n v="1401595140"/>
    <n v="1398980941"/>
    <b v="0"/>
    <n v="17"/>
    <b v="0"/>
    <s v="theater/spaces"/>
    <n v="0.22750000000000001"/>
    <n v="53.529000000000003"/>
    <x v="1"/>
    <s v="spaces"/>
    <x v="3093"/>
    <d v="2014-06-01T03:59:00"/>
  </r>
  <r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2"/>
    <s v="US"/>
    <s v="USD"/>
    <n v="1432151326"/>
    <n v="1429559326"/>
    <b v="0"/>
    <n v="14"/>
    <b v="0"/>
    <s v="theater/spaces"/>
    <n v="3.9750000000000001E-2"/>
    <n v="56.786000000000001"/>
    <x v="1"/>
    <s v="spaces"/>
    <x v="3096"/>
    <d v="2015-05-20T19:48:46"/>
  </r>
  <r>
    <x v="2"/>
    <s v="GB"/>
    <s v="GBP"/>
    <n v="1475848800"/>
    <n v="1474027501"/>
    <b v="0"/>
    <n v="42"/>
    <b v="0"/>
    <s v="theater/spaces"/>
    <n v="0.17150000000000001"/>
    <n v="40.832999999999998"/>
    <x v="1"/>
    <s v="spaces"/>
    <x v="3097"/>
    <d v="2016-10-07T14:00:00"/>
  </r>
  <r>
    <x v="2"/>
    <s v="US"/>
    <s v="USD"/>
    <n v="1454890620"/>
    <n v="1450724449"/>
    <b v="0"/>
    <n v="27"/>
    <b v="0"/>
    <s v="theater/spaces"/>
    <n v="3.608004104669061E-2"/>
    <n v="65.111000000000004"/>
    <x v="1"/>
    <s v="spaces"/>
    <x v="3098"/>
    <d v="2016-02-08T00:17:00"/>
  </r>
  <r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x v="2"/>
    <s v="US"/>
    <s v="USD"/>
    <n v="1413816975"/>
    <n v="1411224975"/>
    <b v="0"/>
    <n v="13"/>
    <b v="0"/>
    <s v="theater/spaces"/>
    <n v="0.15225"/>
    <n v="140.53800000000001"/>
    <x v="1"/>
    <s v="spaces"/>
    <x v="3100"/>
    <d v="2014-10-20T14:56:15"/>
  </r>
  <r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2"/>
    <s v="GB"/>
    <s v="GBP"/>
    <n v="1471939818"/>
    <n v="1467619818"/>
    <b v="0"/>
    <n v="90"/>
    <b v="0"/>
    <s v="theater/spaces"/>
    <n v="0.391125"/>
    <n v="69.533000000000001"/>
    <x v="1"/>
    <s v="spaces"/>
    <x v="3102"/>
    <d v="2016-08-23T08:10:18"/>
  </r>
  <r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2"/>
    <s v="US"/>
    <s v="USD"/>
    <n v="1413694800"/>
    <n v="1408986916"/>
    <b v="0"/>
    <n v="31"/>
    <b v="0"/>
    <s v="theater/spaces"/>
    <n v="0.4236099230111206"/>
    <n v="79.870999999999995"/>
    <x v="1"/>
    <s v="spaces"/>
    <x v="3105"/>
    <d v="2014-10-19T05:00:00"/>
  </r>
  <r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x v="2"/>
    <s v="US"/>
    <s v="USD"/>
    <n v="1431372751"/>
    <n v="1430767951"/>
    <b v="0"/>
    <n v="29"/>
    <b v="0"/>
    <s v="theater/spaces"/>
    <n v="0.197625"/>
    <n v="272.58600000000001"/>
    <x v="1"/>
    <s v="spaces"/>
    <x v="3107"/>
    <d v="2015-05-11T19:32:31"/>
  </r>
  <r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2"/>
    <s v="US"/>
    <s v="USD"/>
    <n v="1409194810"/>
    <n v="1406170810"/>
    <b v="0"/>
    <n v="114"/>
    <b v="0"/>
    <s v="theater/spaces"/>
    <n v="0.25030188679245285"/>
    <n v="58.183999999999997"/>
    <x v="1"/>
    <s v="spaces"/>
    <x v="3109"/>
    <d v="2014-08-28T03:00:10"/>
  </r>
  <r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2"/>
    <s v="US"/>
    <s v="USD"/>
    <n v="1412432220"/>
    <n v="1409753820"/>
    <b v="0"/>
    <n v="76"/>
    <b v="0"/>
    <s v="theater/spaces"/>
    <n v="0.26640000000000003"/>
    <n v="70.105000000000004"/>
    <x v="1"/>
    <s v="spaces"/>
    <x v="3111"/>
    <d v="2014-10-04T14:17:00"/>
  </r>
  <r>
    <x v="2"/>
    <s v="US"/>
    <s v="USD"/>
    <n v="1477968934"/>
    <n v="1472784934"/>
    <b v="0"/>
    <n v="9"/>
    <b v="0"/>
    <s v="theater/spaces"/>
    <n v="4.7363636363636365E-2"/>
    <n v="57.889000000000003"/>
    <x v="1"/>
    <s v="spaces"/>
    <x v="3112"/>
    <d v="2016-11-01T02:55:34"/>
  </r>
  <r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1"/>
    <s v="US"/>
    <s v="USD"/>
    <n v="1468108198"/>
    <n v="1465516198"/>
    <b v="0"/>
    <n v="348"/>
    <b v="0"/>
    <s v="theater/spaces"/>
    <n v="0.68153600000000003"/>
    <n v="244.80500000000001"/>
    <x v="1"/>
    <s v="spaces"/>
    <x v="3123"/>
    <d v="2016-07-09T23:49:58"/>
  </r>
  <r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x v="1"/>
    <s v="US"/>
    <s v="USD"/>
    <n v="1459121162"/>
    <n v="1456532762"/>
    <b v="0"/>
    <n v="17"/>
    <b v="0"/>
    <s v="theater/spaces"/>
    <n v="4.1599999999999998E-2"/>
    <n v="61.176000000000002"/>
    <x v="1"/>
    <s v="spaces"/>
    <x v="3126"/>
    <d v="2016-03-27T23:26:02"/>
  </r>
  <r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x v="3"/>
    <s v="US"/>
    <s v="USD"/>
    <n v="1489690141"/>
    <n v="1487101741"/>
    <b v="0"/>
    <n v="117"/>
    <b v="0"/>
    <s v="theater/plays"/>
    <n v="1.0860666666666667"/>
    <n v="139.239"/>
    <x v="1"/>
    <s v="plays"/>
    <x v="3128"/>
    <d v="2017-03-16T18:49:01"/>
  </r>
  <r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x v="3"/>
    <s v="US"/>
    <s v="USD"/>
    <n v="1491277121"/>
    <n v="1489376321"/>
    <b v="0"/>
    <n v="7"/>
    <b v="0"/>
    <s v="theater/plays"/>
    <n v="0.20849420849420849"/>
    <n v="23.143000000000001"/>
    <x v="1"/>
    <s v="plays"/>
    <x v="3135"/>
    <d v="2017-04-04T03:38:41"/>
  </r>
  <r>
    <x v="3"/>
    <s v="GB"/>
    <s v="GBP"/>
    <n v="1491001140"/>
    <n v="1487847954"/>
    <b v="0"/>
    <n v="22"/>
    <b v="0"/>
    <s v="theater/plays"/>
    <n v="1.278"/>
    <n v="29.045000000000002"/>
    <x v="1"/>
    <s v="plays"/>
    <x v="3136"/>
    <d v="2017-03-31T22:59:00"/>
  </r>
  <r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x v="3"/>
    <s v="US"/>
    <s v="USD"/>
    <n v="1489903200"/>
    <n v="1488459307"/>
    <b v="0"/>
    <n v="30"/>
    <b v="0"/>
    <s v="theater/plays"/>
    <n v="0.754"/>
    <n v="251.333"/>
    <x v="1"/>
    <s v="plays"/>
    <x v="3144"/>
    <d v="2017-03-19T06:00:00"/>
  </r>
  <r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x v="0"/>
    <s v="US"/>
    <s v="USD"/>
    <n v="1415319355"/>
    <n v="1411859755"/>
    <b v="1"/>
    <n v="213"/>
    <b v="1"/>
    <s v="theater/plays"/>
    <n v="1.1752499999999999"/>
    <n v="110.352"/>
    <x v="1"/>
    <s v="plays"/>
    <x v="3147"/>
    <d v="2014-11-07T00:15:55"/>
  </r>
  <r>
    <x v="0"/>
    <s v="US"/>
    <s v="USD"/>
    <n v="1412136000"/>
    <n v="1410278284"/>
    <b v="1"/>
    <n v="57"/>
    <b v="1"/>
    <s v="theater/plays"/>
    <n v="1.3116666666666668"/>
    <n v="41.420999999999999"/>
    <x v="1"/>
    <s v="plays"/>
    <x v="3148"/>
    <d v="2014-10-01T04:00:00"/>
  </r>
  <r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x v="0"/>
    <s v="US"/>
    <s v="USD"/>
    <n v="1410379774"/>
    <n v="1407787774"/>
    <b v="1"/>
    <n v="34"/>
    <b v="1"/>
    <s v="theater/plays"/>
    <n v="1.004"/>
    <n v="103.35299999999999"/>
    <x v="1"/>
    <s v="plays"/>
    <x v="3151"/>
    <d v="2014-09-10T20:09:34"/>
  </r>
  <r>
    <x v="0"/>
    <s v="GB"/>
    <s v="GBP"/>
    <n v="1383425367"/>
    <n v="1380833367"/>
    <b v="1"/>
    <n v="67"/>
    <b v="1"/>
    <s v="theater/plays"/>
    <n v="1.0595454545454546"/>
    <n v="34.790999999999997"/>
    <x v="1"/>
    <s v="plays"/>
    <x v="3152"/>
    <d v="2013-11-02T20:49:27"/>
  </r>
  <r>
    <x v="0"/>
    <s v="US"/>
    <s v="USD"/>
    <n v="1304225940"/>
    <n v="1301542937"/>
    <b v="1"/>
    <n v="241"/>
    <b v="1"/>
    <s v="theater/plays"/>
    <n v="3.3558333333333334"/>
    <n v="41.774000000000001"/>
    <x v="1"/>
    <s v="plays"/>
    <x v="3153"/>
    <d v="2011-05-01T04:59:00"/>
  </r>
  <r>
    <x v="0"/>
    <s v="US"/>
    <s v="USD"/>
    <n v="1333310458"/>
    <n v="1330722058"/>
    <b v="1"/>
    <n v="123"/>
    <b v="1"/>
    <s v="theater/plays"/>
    <n v="1.1292857142857142"/>
    <n v="64.268000000000001"/>
    <x v="1"/>
    <s v="plays"/>
    <x v="3154"/>
    <d v="2012-04-01T20:00:58"/>
  </r>
  <r>
    <x v="0"/>
    <s v="GB"/>
    <s v="GBP"/>
    <n v="1356004725"/>
    <n v="1353412725"/>
    <b v="1"/>
    <n v="302"/>
    <b v="1"/>
    <s v="theater/plays"/>
    <n v="1.885046"/>
    <n v="31.209"/>
    <x v="1"/>
    <s v="plays"/>
    <x v="3155"/>
    <d v="2012-12-20T11:58:45"/>
  </r>
  <r>
    <x v="0"/>
    <s v="US"/>
    <s v="USD"/>
    <n v="1338591144"/>
    <n v="1335567144"/>
    <b v="1"/>
    <n v="89"/>
    <b v="1"/>
    <s v="theater/plays"/>
    <n v="1.0181818181818181"/>
    <n v="62.920999999999999"/>
    <x v="1"/>
    <s v="plays"/>
    <x v="3156"/>
    <d v="2012-06-01T22:52:24"/>
  </r>
  <r>
    <x v="0"/>
    <s v="US"/>
    <s v="USD"/>
    <n v="1405746000"/>
    <n v="1404932105"/>
    <b v="1"/>
    <n v="41"/>
    <b v="1"/>
    <s v="theater/plays"/>
    <n v="1.01"/>
    <n v="98.537000000000006"/>
    <x v="1"/>
    <s v="plays"/>
    <x v="3157"/>
    <d v="2014-07-19T05:00:00"/>
  </r>
  <r>
    <x v="0"/>
    <s v="US"/>
    <s v="USD"/>
    <n v="1374523752"/>
    <n v="1371931752"/>
    <b v="1"/>
    <n v="69"/>
    <b v="1"/>
    <s v="theater/plays"/>
    <n v="1.1399999999999999"/>
    <n v="82.608999999999995"/>
    <x v="1"/>
    <s v="plays"/>
    <x v="3158"/>
    <d v="2013-07-22T20:09:12"/>
  </r>
  <r>
    <x v="0"/>
    <s v="US"/>
    <s v="USD"/>
    <n v="1326927600"/>
    <n v="1323221761"/>
    <b v="1"/>
    <n v="52"/>
    <b v="1"/>
    <s v="theater/plays"/>
    <n v="1.3348133333333334"/>
    <n v="38.503999999999998"/>
    <x v="1"/>
    <s v="plays"/>
    <x v="3159"/>
    <d v="2012-01-18T23:00:00"/>
  </r>
  <r>
    <x v="0"/>
    <s v="US"/>
    <s v="USD"/>
    <n v="1407905940"/>
    <n v="1405923687"/>
    <b v="1"/>
    <n v="57"/>
    <b v="1"/>
    <s v="theater/plays"/>
    <n v="1.0153333333333334"/>
    <n v="80.158000000000001"/>
    <x v="1"/>
    <s v="plays"/>
    <x v="3160"/>
    <d v="2014-08-13T04:59:00"/>
  </r>
  <r>
    <x v="0"/>
    <s v="GB"/>
    <s v="GBP"/>
    <n v="1413377522"/>
    <n v="1410785522"/>
    <b v="1"/>
    <n v="74"/>
    <b v="1"/>
    <s v="theater/plays"/>
    <n v="1.0509999999999999"/>
    <n v="28.405000000000001"/>
    <x v="1"/>
    <s v="plays"/>
    <x v="3161"/>
    <d v="2014-10-15T12:52:02"/>
  </r>
  <r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x v="0"/>
    <s v="US"/>
    <s v="USD"/>
    <n v="1402855525"/>
    <n v="1400263525"/>
    <b v="1"/>
    <n v="72"/>
    <b v="1"/>
    <s v="theater/plays"/>
    <n v="1.1115384615384616"/>
    <n v="200.69399999999999"/>
    <x v="1"/>
    <s v="plays"/>
    <x v="3163"/>
    <d v="2014-06-15T18:05:25"/>
  </r>
  <r>
    <x v="0"/>
    <s v="US"/>
    <s v="USD"/>
    <n v="1402341615"/>
    <n v="1399490415"/>
    <b v="1"/>
    <n v="71"/>
    <b v="1"/>
    <s v="theater/plays"/>
    <n v="1.0676000000000001"/>
    <n v="37.591999999999999"/>
    <x v="1"/>
    <s v="plays"/>
    <x v="3164"/>
    <d v="2014-06-09T19:20:15"/>
  </r>
  <r>
    <x v="0"/>
    <s v="US"/>
    <s v="USD"/>
    <n v="1304395140"/>
    <n v="1302493760"/>
    <b v="1"/>
    <n v="21"/>
    <b v="1"/>
    <s v="theater/plays"/>
    <n v="1.6266666666666667"/>
    <n v="58.094999999999999"/>
    <x v="1"/>
    <s v="plays"/>
    <x v="3165"/>
    <d v="2011-05-03T03:59:00"/>
  </r>
  <r>
    <x v="0"/>
    <s v="US"/>
    <s v="USD"/>
    <n v="1416988740"/>
    <n v="1414514153"/>
    <b v="1"/>
    <n v="930"/>
    <b v="1"/>
    <s v="theater/plays"/>
    <n v="1.6022808571428573"/>
    <n v="60.301000000000002"/>
    <x v="1"/>
    <s v="plays"/>
    <x v="3166"/>
    <d v="2014-11-26T07:59:00"/>
  </r>
  <r>
    <x v="0"/>
    <s v="US"/>
    <s v="USD"/>
    <n v="1406952781"/>
    <n v="1405743181"/>
    <b v="1"/>
    <n v="55"/>
    <b v="1"/>
    <s v="theater/plays"/>
    <n v="1.1616666666666666"/>
    <n v="63.363999999999997"/>
    <x v="1"/>
    <s v="plays"/>
    <x v="3167"/>
    <d v="2014-08-02T04:13:01"/>
  </r>
  <r>
    <x v="0"/>
    <s v="US"/>
    <s v="USD"/>
    <n v="1402696800"/>
    <n v="1399948353"/>
    <b v="1"/>
    <n v="61"/>
    <b v="1"/>
    <s v="theater/plays"/>
    <n v="1.242"/>
    <n v="50.902000000000001"/>
    <x v="1"/>
    <s v="plays"/>
    <x v="3168"/>
    <d v="2014-06-13T22:00:00"/>
  </r>
  <r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x v="0"/>
    <s v="GB"/>
    <s v="GBP"/>
    <n v="1462545358"/>
    <n v="1459953358"/>
    <b v="1"/>
    <n v="117"/>
    <b v="1"/>
    <s v="theater/plays"/>
    <n v="1.0881428571428571"/>
    <n v="65.102999999999994"/>
    <x v="1"/>
    <s v="plays"/>
    <x v="3171"/>
    <d v="2016-05-06T14:35:58"/>
  </r>
  <r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x v="0"/>
    <s v="US"/>
    <s v="USD"/>
    <n v="1411765492"/>
    <n v="1409173492"/>
    <b v="1"/>
    <n v="74"/>
    <b v="1"/>
    <s v="theater/plays"/>
    <n v="1.03"/>
    <n v="139.18899999999999"/>
    <x v="1"/>
    <s v="plays"/>
    <x v="3173"/>
    <d v="2014-09-26T21:04:52"/>
  </r>
  <r>
    <x v="0"/>
    <s v="US"/>
    <s v="USD"/>
    <n v="1408999508"/>
    <n v="1407789908"/>
    <b v="1"/>
    <n v="23"/>
    <b v="1"/>
    <s v="theater/plays"/>
    <n v="1.0113333333333334"/>
    <n v="131.91300000000001"/>
    <x v="1"/>
    <s v="plays"/>
    <x v="3174"/>
    <d v="2014-08-25T20:45:08"/>
  </r>
  <r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x v="0"/>
    <s v="US"/>
    <s v="USD"/>
    <n v="1376838000"/>
    <n v="1374531631"/>
    <b v="1"/>
    <n v="55"/>
    <b v="1"/>
    <s v="theater/plays"/>
    <n v="1.148421052631579"/>
    <n v="39.673000000000002"/>
    <x v="1"/>
    <s v="plays"/>
    <x v="3176"/>
    <d v="2013-08-18T15:00:00"/>
  </r>
  <r>
    <x v="0"/>
    <s v="US"/>
    <s v="USD"/>
    <n v="1403366409"/>
    <n v="1400774409"/>
    <b v="1"/>
    <n v="51"/>
    <b v="1"/>
    <s v="theater/plays"/>
    <n v="1.1739999999999999"/>
    <n v="57.548999999999999"/>
    <x v="1"/>
    <s v="plays"/>
    <x v="3177"/>
    <d v="2014-06-21T16:00:09"/>
  </r>
  <r>
    <x v="0"/>
    <s v="GB"/>
    <s v="GBP"/>
    <n v="1405521075"/>
    <n v="1402929075"/>
    <b v="1"/>
    <n v="78"/>
    <b v="1"/>
    <s v="theater/plays"/>
    <n v="1.7173333333333334"/>
    <n v="33.026000000000003"/>
    <x v="1"/>
    <s v="plays"/>
    <x v="3178"/>
    <d v="2014-07-16T14:31:15"/>
  </r>
  <r>
    <x v="0"/>
    <s v="US"/>
    <s v="USD"/>
    <n v="1367859071"/>
    <n v="1365699071"/>
    <b v="1"/>
    <n v="62"/>
    <b v="1"/>
    <s v="theater/plays"/>
    <n v="1.1416238095238094"/>
    <n v="77.335999999999999"/>
    <x v="1"/>
    <s v="plays"/>
    <x v="3179"/>
    <d v="2013-05-06T16:51:11"/>
  </r>
  <r>
    <x v="0"/>
    <s v="GB"/>
    <s v="GBP"/>
    <n v="1403258049"/>
    <n v="1400666049"/>
    <b v="1"/>
    <n v="45"/>
    <b v="1"/>
    <s v="theater/plays"/>
    <n v="1.1975"/>
    <n v="31.933"/>
    <x v="1"/>
    <s v="plays"/>
    <x v="3180"/>
    <d v="2014-06-20T09:54:09"/>
  </r>
  <r>
    <x v="0"/>
    <s v="GB"/>
    <s v="GBP"/>
    <n v="1402848000"/>
    <n v="1400570787"/>
    <b v="1"/>
    <n v="15"/>
    <b v="1"/>
    <s v="theater/plays"/>
    <n v="1.0900000000000001"/>
    <n v="36.332999999999998"/>
    <x v="1"/>
    <s v="plays"/>
    <x v="3181"/>
    <d v="2014-06-15T16:00:00"/>
  </r>
  <r>
    <x v="0"/>
    <s v="US"/>
    <s v="USD"/>
    <n v="1328029200"/>
    <n v="1323211621"/>
    <b v="1"/>
    <n v="151"/>
    <b v="1"/>
    <s v="theater/plays"/>
    <n v="1.0088571428571429"/>
    <n v="46.768000000000001"/>
    <x v="1"/>
    <s v="plays"/>
    <x v="3182"/>
    <d v="2012-01-31T17:00:00"/>
  </r>
  <r>
    <x v="0"/>
    <s v="US"/>
    <s v="USD"/>
    <n v="1377284669"/>
    <n v="1375729469"/>
    <b v="1"/>
    <n v="68"/>
    <b v="1"/>
    <s v="theater/plays"/>
    <n v="1.0900000000000001"/>
    <n v="40.073999999999998"/>
    <x v="1"/>
    <s v="plays"/>
    <x v="3183"/>
    <d v="2013-08-23T19:04:29"/>
  </r>
  <r>
    <x v="0"/>
    <s v="US"/>
    <s v="USD"/>
    <n v="1404258631"/>
    <n v="1401666631"/>
    <b v="1"/>
    <n v="46"/>
    <b v="1"/>
    <s v="theater/plays"/>
    <n v="1.0720930232558139"/>
    <n v="100.217"/>
    <x v="1"/>
    <s v="plays"/>
    <x v="3184"/>
    <d v="2014-07-01T23:50:31"/>
  </r>
  <r>
    <x v="0"/>
    <s v="GB"/>
    <s v="GBP"/>
    <n v="1405553241"/>
    <n v="1404948441"/>
    <b v="1"/>
    <n v="24"/>
    <b v="1"/>
    <s v="theater/plays"/>
    <n v="1"/>
    <n v="41.667000000000002"/>
    <x v="1"/>
    <s v="plays"/>
    <x v="3185"/>
    <d v="2014-07-16T23:27:21"/>
  </r>
  <r>
    <x v="0"/>
    <s v="GB"/>
    <s v="GBP"/>
    <n v="1410901200"/>
    <n v="1408313438"/>
    <b v="1"/>
    <n v="70"/>
    <b v="1"/>
    <s v="theater/plays"/>
    <n v="1.0218750000000001"/>
    <n v="46.713999999999999"/>
    <x v="1"/>
    <s v="plays"/>
    <x v="3186"/>
    <d v="2014-09-16T21:00:00"/>
  </r>
  <r>
    <x v="0"/>
    <s v="US"/>
    <s v="USD"/>
    <n v="1407167973"/>
    <n v="1405439973"/>
    <b v="1"/>
    <n v="244"/>
    <b v="1"/>
    <s v="theater/plays"/>
    <n v="1.1629333333333334"/>
    <n v="71.492000000000004"/>
    <x v="1"/>
    <s v="plays"/>
    <x v="3187"/>
    <d v="2014-08-04T15:59:33"/>
  </r>
  <r>
    <x v="2"/>
    <s v="GB"/>
    <s v="GBP"/>
    <n v="1433930302"/>
    <n v="1432115902"/>
    <b v="0"/>
    <n v="9"/>
    <b v="0"/>
    <s v="theater/musical"/>
    <n v="0.65"/>
    <n v="14.444000000000001"/>
    <x v="1"/>
    <s v="musical"/>
    <x v="3188"/>
    <d v="2015-06-10T09:58:22"/>
  </r>
  <r>
    <x v="2"/>
    <s v="SE"/>
    <s v="SEK"/>
    <n v="1432455532"/>
    <n v="1429863532"/>
    <b v="0"/>
    <n v="19"/>
    <b v="0"/>
    <s v="theater/musical"/>
    <n v="0.12327272727272727"/>
    <n v="356.84199999999998"/>
    <x v="1"/>
    <s v="musical"/>
    <x v="3189"/>
    <d v="2015-05-24T08:18:52"/>
  </r>
  <r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x v="2"/>
    <s v="GB"/>
    <s v="GBP"/>
    <n v="1424474056"/>
    <n v="1420586056"/>
    <b v="0"/>
    <n v="24"/>
    <b v="0"/>
    <s v="theater/musical"/>
    <n v="0.1174"/>
    <n v="24.457999999999998"/>
    <x v="1"/>
    <s v="musical"/>
    <x v="3193"/>
    <d v="2015-02-20T23:14:16"/>
  </r>
  <r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x v="2"/>
    <s v="US"/>
    <s v="USD"/>
    <n v="1423750542"/>
    <n v="1421158542"/>
    <b v="0"/>
    <n v="39"/>
    <b v="0"/>
    <s v="theater/musical"/>
    <n v="0.59142857142857141"/>
    <n v="53.076999999999998"/>
    <x v="1"/>
    <s v="musical"/>
    <x v="3195"/>
    <d v="2015-02-12T14:15:42"/>
  </r>
  <r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x v="2"/>
    <s v="DK"/>
    <s v="DKK"/>
    <n v="1424081477"/>
    <n v="1420798277"/>
    <b v="0"/>
    <n v="3"/>
    <b v="0"/>
    <s v="theater/musical"/>
    <n v="3.6666666666666666E-3"/>
    <n v="36.667000000000002"/>
    <x v="1"/>
    <s v="musical"/>
    <x v="3198"/>
    <d v="2015-02-16T10:11:17"/>
  </r>
  <r>
    <x v="2"/>
    <s v="US"/>
    <s v="USD"/>
    <n v="1410037200"/>
    <n v="1407435418"/>
    <b v="0"/>
    <n v="53"/>
    <b v="0"/>
    <s v="theater/musical"/>
    <n v="0.52159999999999995"/>
    <n v="49.207999999999998"/>
    <x v="1"/>
    <s v="musical"/>
    <x v="3199"/>
    <d v="2014-09-06T21:00:00"/>
  </r>
  <r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x v="2"/>
    <s v="US"/>
    <s v="USD"/>
    <n v="1443224622"/>
    <n v="1440632622"/>
    <b v="0"/>
    <n v="6"/>
    <b v="0"/>
    <s v="theater/musical"/>
    <n v="0.25"/>
    <n v="41.667000000000002"/>
    <x v="1"/>
    <s v="musical"/>
    <x v="3203"/>
    <d v="2015-09-25T23:43:42"/>
  </r>
  <r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x v="2"/>
    <s v="US"/>
    <s v="USD"/>
    <n v="1429767607"/>
    <n v="1424587207"/>
    <b v="0"/>
    <n v="36"/>
    <b v="0"/>
    <s v="theater/musical"/>
    <n v="0.46363636363636362"/>
    <n v="70.832999999999998"/>
    <x v="1"/>
    <s v="musical"/>
    <x v="3207"/>
    <d v="2015-04-23T05:40:07"/>
  </r>
  <r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x v="0"/>
    <s v="US"/>
    <s v="USD"/>
    <n v="1403305200"/>
    <n v="1400512658"/>
    <b v="1"/>
    <n v="226"/>
    <b v="1"/>
    <s v="theater/plays"/>
    <n v="1.1932315789473684"/>
    <n v="50.158000000000001"/>
    <x v="1"/>
    <s v="plays"/>
    <x v="3209"/>
    <d v="2014-06-20T23:00:00"/>
  </r>
  <r>
    <x v="0"/>
    <s v="US"/>
    <s v="USD"/>
    <n v="1338523140"/>
    <n v="1334442519"/>
    <b v="1"/>
    <n v="60"/>
    <b v="1"/>
    <s v="theater/plays"/>
    <n v="1.2576666666666667"/>
    <n v="62.883000000000003"/>
    <x v="1"/>
    <s v="plays"/>
    <x v="3210"/>
    <d v="2012-06-01T03:59:00"/>
  </r>
  <r>
    <x v="0"/>
    <s v="US"/>
    <s v="USD"/>
    <n v="1408068000"/>
    <n v="1405346680"/>
    <b v="1"/>
    <n v="322"/>
    <b v="1"/>
    <s v="theater/plays"/>
    <n v="1.1974347826086957"/>
    <n v="85.531000000000006"/>
    <x v="1"/>
    <s v="plays"/>
    <x v="3211"/>
    <d v="2014-08-15T02:00:00"/>
  </r>
  <r>
    <x v="0"/>
    <s v="US"/>
    <s v="USD"/>
    <n v="1407524751"/>
    <n v="1404932751"/>
    <b v="1"/>
    <n v="94"/>
    <b v="1"/>
    <s v="theater/plays"/>
    <n v="1.2625"/>
    <n v="53.722999999999999"/>
    <x v="1"/>
    <s v="plays"/>
    <x v="3212"/>
    <d v="2014-08-08T19:05:51"/>
  </r>
  <r>
    <x v="0"/>
    <s v="GB"/>
    <s v="GBP"/>
    <n v="1437934759"/>
    <n v="1434478759"/>
    <b v="1"/>
    <n v="47"/>
    <b v="1"/>
    <s v="theater/plays"/>
    <n v="1.0011666666666668"/>
    <n v="127.809"/>
    <x v="1"/>
    <s v="plays"/>
    <x v="3213"/>
    <d v="2015-07-26T18:19:19"/>
  </r>
  <r>
    <x v="0"/>
    <s v="GB"/>
    <s v="GBP"/>
    <n v="1452038100"/>
    <n v="1448823673"/>
    <b v="1"/>
    <n v="115"/>
    <b v="1"/>
    <s v="theater/plays"/>
    <n v="1.0213333333333334"/>
    <n v="106.574"/>
    <x v="1"/>
    <s v="plays"/>
    <x v="3214"/>
    <d v="2016-01-05T23:55:00"/>
  </r>
  <r>
    <x v="0"/>
    <s v="US"/>
    <s v="USD"/>
    <n v="1441857540"/>
    <n v="1438617471"/>
    <b v="1"/>
    <n v="134"/>
    <b v="1"/>
    <s v="theater/plays"/>
    <n v="1.0035142857142858"/>
    <n v="262.11200000000002"/>
    <x v="1"/>
    <s v="plays"/>
    <x v="3215"/>
    <d v="2015-09-10T03:59:00"/>
  </r>
  <r>
    <x v="0"/>
    <s v="GB"/>
    <s v="GBP"/>
    <n v="1436625000"/>
    <n v="1433934371"/>
    <b v="1"/>
    <n v="35"/>
    <b v="1"/>
    <s v="theater/plays"/>
    <n v="1.0004999999999999"/>
    <n v="57.170999999999999"/>
    <x v="1"/>
    <s v="plays"/>
    <x v="3216"/>
    <d v="2015-07-11T14:30:00"/>
  </r>
  <r>
    <x v="0"/>
    <s v="US"/>
    <s v="USD"/>
    <n v="1478264784"/>
    <n v="1475672784"/>
    <b v="1"/>
    <n v="104"/>
    <b v="1"/>
    <s v="theater/plays"/>
    <n v="1.1602222222222223"/>
    <n v="50.201999999999998"/>
    <x v="1"/>
    <s v="plays"/>
    <x v="3217"/>
    <d v="2016-11-04T13:06:24"/>
  </r>
  <r>
    <x v="0"/>
    <s v="GB"/>
    <s v="GBP"/>
    <n v="1419984000"/>
    <n v="1417132986"/>
    <b v="1"/>
    <n v="184"/>
    <b v="1"/>
    <s v="theater/plays"/>
    <n v="1.0209999999999999"/>
    <n v="66.587000000000003"/>
    <x v="1"/>
    <s v="plays"/>
    <x v="3218"/>
    <d v="2014-12-31T00:00:00"/>
  </r>
  <r>
    <x v="0"/>
    <s v="US"/>
    <s v="USD"/>
    <n v="1427063747"/>
    <n v="1424043347"/>
    <b v="1"/>
    <n v="119"/>
    <b v="1"/>
    <s v="theater/plays"/>
    <n v="1.0011000000000001"/>
    <n v="168.25200000000001"/>
    <x v="1"/>
    <s v="plays"/>
    <x v="3219"/>
    <d v="2015-03-22T22:35:47"/>
  </r>
  <r>
    <x v="0"/>
    <s v="US"/>
    <s v="USD"/>
    <n v="1489352400"/>
    <n v="1486411204"/>
    <b v="1"/>
    <n v="59"/>
    <b v="1"/>
    <s v="theater/plays"/>
    <n v="1.0084"/>
    <n v="256.37299999999999"/>
    <x v="1"/>
    <s v="plays"/>
    <x v="3220"/>
    <d v="2017-03-12T21:00:00"/>
  </r>
  <r>
    <x v="0"/>
    <s v="GB"/>
    <s v="GBP"/>
    <n v="1436114603"/>
    <n v="1433090603"/>
    <b v="1"/>
    <n v="113"/>
    <b v="1"/>
    <s v="theater/plays"/>
    <n v="1.0342499999999999"/>
    <n v="36.610999999999997"/>
    <x v="1"/>
    <s v="plays"/>
    <x v="3221"/>
    <d v="2015-07-05T16:43:23"/>
  </r>
  <r>
    <x v="0"/>
    <s v="US"/>
    <s v="USD"/>
    <n v="1445722140"/>
    <n v="1443016697"/>
    <b v="1"/>
    <n v="84"/>
    <b v="1"/>
    <s v="theater/plays"/>
    <n v="1.248"/>
    <n v="37.143000000000001"/>
    <x v="1"/>
    <s v="plays"/>
    <x v="3222"/>
    <d v="2015-10-24T21:29:00"/>
  </r>
  <r>
    <x v="0"/>
    <s v="US"/>
    <s v="USD"/>
    <n v="1440100976"/>
    <n v="1437508976"/>
    <b v="1"/>
    <n v="74"/>
    <b v="1"/>
    <s v="theater/plays"/>
    <n v="1.0951612903225807"/>
    <n v="45.878"/>
    <x v="1"/>
    <s v="plays"/>
    <x v="3223"/>
    <d v="2015-08-20T20:02:56"/>
  </r>
  <r>
    <x v="0"/>
    <s v="US"/>
    <s v="USD"/>
    <n v="1484024400"/>
    <n v="1479932713"/>
    <b v="1"/>
    <n v="216"/>
    <b v="1"/>
    <s v="theater/plays"/>
    <n v="1.0203333333333333"/>
    <n v="141.71299999999999"/>
    <x v="1"/>
    <s v="plays"/>
    <x v="3224"/>
    <d v="2017-01-10T05:00:00"/>
  </r>
  <r>
    <x v="0"/>
    <s v="US"/>
    <s v="USD"/>
    <n v="1464987600"/>
    <n v="1463145938"/>
    <b v="1"/>
    <n v="39"/>
    <b v="1"/>
    <s v="theater/plays"/>
    <n v="1.0235000000000001"/>
    <n v="52.487000000000002"/>
    <x v="1"/>
    <s v="plays"/>
    <x v="3225"/>
    <d v="2016-06-03T21:00:00"/>
  </r>
  <r>
    <x v="0"/>
    <s v="GB"/>
    <s v="GBP"/>
    <n v="1446213612"/>
    <n v="1443621612"/>
    <b v="1"/>
    <n v="21"/>
    <b v="1"/>
    <s v="theater/plays"/>
    <n v="1.0416666666666667"/>
    <n v="59.524000000000001"/>
    <x v="1"/>
    <s v="plays"/>
    <x v="3226"/>
    <d v="2015-10-30T14:00:12"/>
  </r>
  <r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0"/>
    <s v="US"/>
    <s v="USD"/>
    <n v="1450328340"/>
    <n v="1447606884"/>
    <b v="1"/>
    <n v="37"/>
    <b v="1"/>
    <s v="theater/plays"/>
    <n v="1.0234285714285714"/>
    <n v="193.62200000000001"/>
    <x v="1"/>
    <s v="plays"/>
    <x v="3228"/>
    <d v="2015-12-17T04:59:00"/>
  </r>
  <r>
    <x v="0"/>
    <s v="US"/>
    <s v="USD"/>
    <n v="1416470398"/>
    <n v="1413874798"/>
    <b v="1"/>
    <n v="202"/>
    <b v="1"/>
    <s v="theater/plays"/>
    <n v="1.0786500000000001"/>
    <n v="106.797"/>
    <x v="1"/>
    <s v="plays"/>
    <x v="3229"/>
    <d v="2014-11-20T07:59:58"/>
  </r>
  <r>
    <x v="0"/>
    <s v="US"/>
    <s v="USD"/>
    <n v="1412135940"/>
    <n v="1410840126"/>
    <b v="1"/>
    <n v="37"/>
    <b v="1"/>
    <s v="theater/plays"/>
    <n v="1.0988461538461538"/>
    <n v="77.215999999999994"/>
    <x v="1"/>
    <s v="plays"/>
    <x v="3230"/>
    <d v="2014-10-01T03:59:00"/>
  </r>
  <r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x v="0"/>
    <s v="US"/>
    <s v="USD"/>
    <n v="1462334340"/>
    <n v="1459711917"/>
    <b v="1"/>
    <n v="26"/>
    <b v="1"/>
    <s v="theater/plays"/>
    <n v="1.3120000000000001"/>
    <n v="50.462000000000003"/>
    <x v="1"/>
    <s v="plays"/>
    <x v="3232"/>
    <d v="2016-05-04T03:59:00"/>
  </r>
  <r>
    <x v="0"/>
    <s v="US"/>
    <s v="USD"/>
    <n v="1488482355"/>
    <n v="1485890355"/>
    <b v="0"/>
    <n v="61"/>
    <b v="1"/>
    <s v="theater/plays"/>
    <n v="1.1879999999999999"/>
    <n v="97.376999999999995"/>
    <x v="1"/>
    <s v="plays"/>
    <x v="3233"/>
    <d v="2017-03-02T19:19:15"/>
  </r>
  <r>
    <x v="0"/>
    <s v="GB"/>
    <s v="GBP"/>
    <n v="1485991860"/>
    <n v="1483124208"/>
    <b v="0"/>
    <n v="115"/>
    <b v="1"/>
    <s v="theater/plays"/>
    <n v="1.0039275000000001"/>
    <n v="34.918999999999997"/>
    <x v="1"/>
    <s v="plays"/>
    <x v="3234"/>
    <d v="2017-02-01T23:31:00"/>
  </r>
  <r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x v="0"/>
    <s v="US"/>
    <s v="USD"/>
    <n v="1482962433"/>
    <n v="1480370433"/>
    <b v="0"/>
    <n v="110"/>
    <b v="1"/>
    <s v="theater/plays"/>
    <n v="1.006"/>
    <n v="182.90899999999999"/>
    <x v="1"/>
    <s v="plays"/>
    <x v="3236"/>
    <d v="2016-12-28T22:00:33"/>
  </r>
  <r>
    <x v="0"/>
    <s v="US"/>
    <s v="USD"/>
    <n v="1443499140"/>
    <n v="1441452184"/>
    <b v="1"/>
    <n v="269"/>
    <b v="1"/>
    <s v="theater/plays"/>
    <n v="1.0078754285714286"/>
    <n v="131.136"/>
    <x v="1"/>
    <s v="plays"/>
    <x v="3237"/>
    <d v="2015-09-29T03:59:00"/>
  </r>
  <r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x v="0"/>
    <s v="GB"/>
    <s v="GBP"/>
    <n v="1445817540"/>
    <n v="1443665293"/>
    <b v="1"/>
    <n v="104"/>
    <b v="1"/>
    <s v="theater/plays"/>
    <n v="1.0591914022517912"/>
    <n v="59.701999999999998"/>
    <x v="1"/>
    <s v="plays"/>
    <x v="3239"/>
    <d v="2015-10-25T23:59:00"/>
  </r>
  <r>
    <x v="0"/>
    <s v="GB"/>
    <s v="GBP"/>
    <n v="1487286000"/>
    <n v="1484843948"/>
    <b v="0"/>
    <n v="34"/>
    <b v="1"/>
    <s v="theater/plays"/>
    <n v="1.0056666666666667"/>
    <n v="88.734999999999999"/>
    <x v="1"/>
    <s v="plays"/>
    <x v="3240"/>
    <d v="2017-02-16T23:00:00"/>
  </r>
  <r>
    <x v="0"/>
    <s v="US"/>
    <s v="USD"/>
    <n v="1413269940"/>
    <n v="1410421670"/>
    <b v="1"/>
    <n v="167"/>
    <b v="1"/>
    <s v="theater/plays"/>
    <n v="1.1530588235294117"/>
    <n v="58.689"/>
    <x v="1"/>
    <s v="plays"/>
    <x v="3241"/>
    <d v="2014-10-14T06:59:00"/>
  </r>
  <r>
    <x v="0"/>
    <s v="US"/>
    <s v="USD"/>
    <n v="1411150092"/>
    <n v="1408558092"/>
    <b v="1"/>
    <n v="183"/>
    <b v="1"/>
    <s v="theater/plays"/>
    <n v="1.273042"/>
    <n v="69.564999999999998"/>
    <x v="1"/>
    <s v="plays"/>
    <x v="3242"/>
    <d v="2014-09-19T18:08:12"/>
  </r>
  <r>
    <x v="0"/>
    <s v="US"/>
    <s v="USD"/>
    <n v="1444348800"/>
    <n v="1442283562"/>
    <b v="1"/>
    <n v="71"/>
    <b v="1"/>
    <s v="theater/plays"/>
    <n v="1.028375"/>
    <n v="115.873"/>
    <x v="1"/>
    <s v="plays"/>
    <x v="3243"/>
    <d v="2015-10-09T00:00:00"/>
  </r>
  <r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x v="0"/>
    <s v="US"/>
    <s v="USD"/>
    <n v="1434074400"/>
    <n v="1431354258"/>
    <b v="0"/>
    <n v="270"/>
    <b v="1"/>
    <s v="theater/plays"/>
    <n v="1.043047619047619"/>
    <n v="81.126000000000005"/>
    <x v="1"/>
    <s v="plays"/>
    <x v="3245"/>
    <d v="2015-06-12T02:00:00"/>
  </r>
  <r>
    <x v="0"/>
    <s v="US"/>
    <s v="USD"/>
    <n v="1442030340"/>
    <n v="1439551200"/>
    <b v="1"/>
    <n v="193"/>
    <b v="1"/>
    <s v="theater/plays"/>
    <n v="1.1122000000000001"/>
    <n v="57.627000000000002"/>
    <x v="1"/>
    <s v="plays"/>
    <x v="3246"/>
    <d v="2015-09-12T03:59:00"/>
  </r>
  <r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x v="0"/>
    <s v="US"/>
    <s v="USD"/>
    <n v="1415213324"/>
    <n v="1412617724"/>
    <b v="1"/>
    <n v="213"/>
    <b v="1"/>
    <s v="theater/plays"/>
    <n v="1.01552"/>
    <n v="119.19199999999999"/>
    <x v="1"/>
    <s v="plays"/>
    <x v="3250"/>
    <d v="2014-11-05T18:48:44"/>
  </r>
  <r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x v="0"/>
    <s v="US"/>
    <s v="USD"/>
    <n v="1473306300"/>
    <n v="1471701028"/>
    <b v="1"/>
    <n v="115"/>
    <b v="1"/>
    <s v="theater/plays"/>
    <n v="1.0182500000000001"/>
    <n v="177.08699999999999"/>
    <x v="1"/>
    <s v="plays"/>
    <x v="3253"/>
    <d v="2016-09-08T03:45:00"/>
  </r>
  <r>
    <x v="0"/>
    <s v="GB"/>
    <s v="GBP"/>
    <n v="1427331809"/>
    <n v="1424743409"/>
    <b v="1"/>
    <n v="186"/>
    <b v="1"/>
    <s v="theater/plays"/>
    <n v="1.012576923076923"/>
    <n v="70.772000000000006"/>
    <x v="1"/>
    <s v="plays"/>
    <x v="3254"/>
    <d v="2015-03-26T01:03:29"/>
  </r>
  <r>
    <x v="0"/>
    <s v="GB"/>
    <s v="GBP"/>
    <n v="1412706375"/>
    <n v="1410114375"/>
    <b v="1"/>
    <n v="18"/>
    <b v="1"/>
    <s v="theater/plays"/>
    <n v="1.75"/>
    <n v="29.167000000000002"/>
    <x v="1"/>
    <s v="plays"/>
    <x v="3255"/>
    <d v="2014-10-07T18:26:15"/>
  </r>
  <r>
    <x v="0"/>
    <s v="US"/>
    <s v="USD"/>
    <n v="1433995140"/>
    <n v="1432129577"/>
    <b v="1"/>
    <n v="176"/>
    <b v="1"/>
    <s v="theater/plays"/>
    <n v="1.2806"/>
    <n v="72.760999999999996"/>
    <x v="1"/>
    <s v="plays"/>
    <x v="3256"/>
    <d v="2015-06-11T03:59:00"/>
  </r>
  <r>
    <x v="0"/>
    <s v="GB"/>
    <s v="GBP"/>
    <n v="1487769952"/>
    <n v="1485177952"/>
    <b v="0"/>
    <n v="41"/>
    <b v="1"/>
    <s v="theater/plays"/>
    <n v="1.0629949999999999"/>
    <n v="51.853000000000002"/>
    <x v="1"/>
    <s v="plays"/>
    <x v="3257"/>
    <d v="2017-02-22T13:25:52"/>
  </r>
  <r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x v="0"/>
    <s v="US"/>
    <s v="USD"/>
    <n v="1475294340"/>
    <n v="1472753745"/>
    <b v="1"/>
    <n v="97"/>
    <b v="1"/>
    <s v="theater/plays"/>
    <n v="1.0616782608695652"/>
    <n v="251.738"/>
    <x v="1"/>
    <s v="plays"/>
    <x v="3259"/>
    <d v="2016-10-01T03:59:00"/>
  </r>
  <r>
    <x v="0"/>
    <s v="US"/>
    <s v="USD"/>
    <n v="1448903318"/>
    <n v="1445875718"/>
    <b v="1"/>
    <n v="73"/>
    <b v="1"/>
    <s v="theater/plays"/>
    <n v="1.0924"/>
    <n v="74.822000000000003"/>
    <x v="1"/>
    <s v="plays"/>
    <x v="3260"/>
    <d v="2015-11-30T17:08:38"/>
  </r>
  <r>
    <x v="0"/>
    <s v="US"/>
    <s v="USD"/>
    <n v="1437067476"/>
    <n v="1434475476"/>
    <b v="1"/>
    <n v="49"/>
    <b v="1"/>
    <s v="theater/plays"/>
    <n v="1.0045454545454546"/>
    <n v="67.653000000000006"/>
    <x v="1"/>
    <s v="plays"/>
    <x v="3261"/>
    <d v="2015-07-16T17:24:36"/>
  </r>
  <r>
    <x v="0"/>
    <s v="US"/>
    <s v="USD"/>
    <n v="1419220800"/>
    <n v="1416555262"/>
    <b v="1"/>
    <n v="134"/>
    <b v="1"/>
    <s v="theater/plays"/>
    <n v="1.0304098360655738"/>
    <n v="93.813000000000002"/>
    <x v="1"/>
    <s v="plays"/>
    <x v="3262"/>
    <d v="2014-12-22T04:00:00"/>
  </r>
  <r>
    <x v="0"/>
    <s v="US"/>
    <s v="USD"/>
    <n v="1446238800"/>
    <n v="1444220588"/>
    <b v="1"/>
    <n v="68"/>
    <b v="1"/>
    <s v="theater/plays"/>
    <n v="1.121664"/>
    <n v="41.238"/>
    <x v="1"/>
    <s v="plays"/>
    <x v="3263"/>
    <d v="2015-10-30T21:00:00"/>
  </r>
  <r>
    <x v="0"/>
    <s v="US"/>
    <s v="USD"/>
    <n v="1422482400"/>
    <n v="1421089938"/>
    <b v="1"/>
    <n v="49"/>
    <b v="1"/>
    <s v="theater/plays"/>
    <n v="1.03"/>
    <n v="52.551000000000002"/>
    <x v="1"/>
    <s v="plays"/>
    <x v="3264"/>
    <d v="2015-01-28T22:00:00"/>
  </r>
  <r>
    <x v="0"/>
    <s v="IE"/>
    <s v="EUR"/>
    <n v="1449162000"/>
    <n v="1446570315"/>
    <b v="1"/>
    <n v="63"/>
    <b v="1"/>
    <s v="theater/plays"/>
    <n v="1.64"/>
    <n v="70.286000000000001"/>
    <x v="1"/>
    <s v="plays"/>
    <x v="3265"/>
    <d v="2015-12-03T17:00:00"/>
  </r>
  <r>
    <x v="0"/>
    <s v="US"/>
    <s v="USD"/>
    <n v="1434142800"/>
    <n v="1431435122"/>
    <b v="1"/>
    <n v="163"/>
    <b v="1"/>
    <s v="theater/plays"/>
    <n v="1.3128333333333333"/>
    <n v="48.325000000000003"/>
    <x v="1"/>
    <s v="plays"/>
    <x v="3266"/>
    <d v="2015-06-12T21:00:00"/>
  </r>
  <r>
    <x v="0"/>
    <s v="US"/>
    <s v="USD"/>
    <n v="1437156660"/>
    <n v="1434564660"/>
    <b v="1"/>
    <n v="288"/>
    <b v="1"/>
    <s v="theater/plays"/>
    <n v="1.0209999999999999"/>
    <n v="53.177"/>
    <x v="1"/>
    <s v="plays"/>
    <x v="3267"/>
    <d v="2015-07-17T18:11:00"/>
  </r>
  <r>
    <x v="0"/>
    <s v="US"/>
    <s v="USD"/>
    <n v="1472074928"/>
    <n v="1470692528"/>
    <b v="1"/>
    <n v="42"/>
    <b v="1"/>
    <s v="theater/plays"/>
    <n v="1.28"/>
    <n v="60.951999999999998"/>
    <x v="1"/>
    <s v="plays"/>
    <x v="3268"/>
    <d v="2016-08-24T21:42:08"/>
  </r>
  <r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0"/>
    <s v="GB"/>
    <s v="GBP"/>
    <n v="1414927775"/>
    <n v="1412332175"/>
    <b v="1"/>
    <n v="51"/>
    <b v="1"/>
    <s v="theater/plays"/>
    <n v="1.3"/>
    <n v="38.234999999999999"/>
    <x v="1"/>
    <s v="plays"/>
    <x v="3271"/>
    <d v="2014-11-02T11:29:35"/>
  </r>
  <r>
    <x v="0"/>
    <s v="US"/>
    <s v="USD"/>
    <n v="1446814809"/>
    <n v="1444219209"/>
    <b v="1"/>
    <n v="145"/>
    <b v="1"/>
    <s v="theater/plays"/>
    <n v="1.5443"/>
    <n v="106.503"/>
    <x v="1"/>
    <s v="plays"/>
    <x v="3272"/>
    <d v="2015-11-06T13:00:09"/>
  </r>
  <r>
    <x v="0"/>
    <s v="US"/>
    <s v="USD"/>
    <n v="1473879600"/>
    <n v="1472498042"/>
    <b v="1"/>
    <n v="21"/>
    <b v="1"/>
    <s v="theater/plays"/>
    <n v="1.0740000000000001"/>
    <n v="204.571"/>
    <x v="1"/>
    <s v="plays"/>
    <x v="3273"/>
    <d v="2016-09-14T19:00:00"/>
  </r>
  <r>
    <x v="0"/>
    <s v="US"/>
    <s v="USD"/>
    <n v="1458075600"/>
    <n v="1454259272"/>
    <b v="1"/>
    <n v="286"/>
    <b v="1"/>
    <s v="theater/plays"/>
    <n v="1.0132258064516129"/>
    <n v="54.912999999999997"/>
    <x v="1"/>
    <s v="plays"/>
    <x v="3274"/>
    <d v="2016-03-15T21:00:00"/>
  </r>
  <r>
    <x v="0"/>
    <s v="US"/>
    <s v="USD"/>
    <n v="1423456200"/>
    <n v="1421183271"/>
    <b v="1"/>
    <n v="12"/>
    <b v="1"/>
    <s v="theater/plays"/>
    <n v="1.0027777777777778"/>
    <n v="150.417"/>
    <x v="1"/>
    <s v="plays"/>
    <x v="3275"/>
    <d v="2015-02-09T04:30:00"/>
  </r>
  <r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x v="0"/>
    <s v="GB"/>
    <s v="GBP"/>
    <n v="1433017303"/>
    <n v="1430425303"/>
    <b v="1"/>
    <n v="34"/>
    <b v="1"/>
    <s v="theater/plays"/>
    <n v="1.034"/>
    <n v="76.028999999999996"/>
    <x v="1"/>
    <s v="plays"/>
    <x v="3278"/>
    <d v="2015-05-30T20:21:43"/>
  </r>
  <r>
    <x v="0"/>
    <s v="US"/>
    <s v="USD"/>
    <n v="1459474059"/>
    <n v="1456885659"/>
    <b v="0"/>
    <n v="63"/>
    <b v="1"/>
    <s v="theater/plays"/>
    <n v="1.1427586206896552"/>
    <n v="105.206"/>
    <x v="1"/>
    <s v="plays"/>
    <x v="3279"/>
    <d v="2016-04-01T01:27:39"/>
  </r>
  <r>
    <x v="0"/>
    <s v="US"/>
    <s v="USD"/>
    <n v="1433134800"/>
    <n v="1430158198"/>
    <b v="0"/>
    <n v="30"/>
    <b v="1"/>
    <s v="theater/plays"/>
    <n v="1.03"/>
    <n v="68.667000000000002"/>
    <x v="1"/>
    <s v="plays"/>
    <x v="3280"/>
    <d v="2015-06-01T05:00:00"/>
  </r>
  <r>
    <x v="0"/>
    <s v="US"/>
    <s v="USD"/>
    <n v="1441153705"/>
    <n v="1438561705"/>
    <b v="0"/>
    <n v="47"/>
    <b v="1"/>
    <s v="theater/plays"/>
    <n v="1.216"/>
    <n v="129.36199999999999"/>
    <x v="1"/>
    <s v="plays"/>
    <x v="3281"/>
    <d v="2015-09-02T00:28:25"/>
  </r>
  <r>
    <x v="0"/>
    <s v="US"/>
    <s v="USD"/>
    <n v="1461904788"/>
    <n v="1458103188"/>
    <b v="0"/>
    <n v="237"/>
    <b v="1"/>
    <s v="theater/plays"/>
    <n v="1.026467741935484"/>
    <n v="134.26400000000001"/>
    <x v="1"/>
    <s v="plays"/>
    <x v="3282"/>
    <d v="2016-04-29T04:39:48"/>
  </r>
  <r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x v="0"/>
    <s v="US"/>
    <s v="USD"/>
    <n v="1488258000"/>
    <n v="1485556626"/>
    <b v="0"/>
    <n v="81"/>
    <b v="1"/>
    <s v="theater/plays"/>
    <n v="1.1210242048409682"/>
    <n v="69.185000000000002"/>
    <x v="1"/>
    <s v="plays"/>
    <x v="3285"/>
    <d v="2017-02-28T05:00:00"/>
  </r>
  <r>
    <x v="0"/>
    <s v="US"/>
    <s v="USD"/>
    <n v="1471291782"/>
    <n v="1468699782"/>
    <b v="0"/>
    <n v="122"/>
    <b v="1"/>
    <s v="theater/plays"/>
    <n v="1.0176666666666667"/>
    <n v="125.123"/>
    <x v="1"/>
    <s v="plays"/>
    <x v="3286"/>
    <d v="2016-08-15T20:09:42"/>
  </r>
  <r>
    <x v="0"/>
    <s v="CA"/>
    <s v="CAD"/>
    <n v="1448733628"/>
    <n v="1446573628"/>
    <b v="0"/>
    <n v="34"/>
    <b v="1"/>
    <s v="theater/plays"/>
    <n v="1"/>
    <n v="73.528999999999996"/>
    <x v="1"/>
    <s v="plays"/>
    <x v="3287"/>
    <d v="2015-11-28T18:00:28"/>
  </r>
  <r>
    <x v="0"/>
    <s v="GB"/>
    <s v="GBP"/>
    <n v="1466463600"/>
    <n v="1463337315"/>
    <b v="0"/>
    <n v="207"/>
    <b v="1"/>
    <s v="theater/plays"/>
    <n v="1.0026489999999999"/>
    <n v="48.436999999999998"/>
    <x v="1"/>
    <s v="plays"/>
    <x v="3288"/>
    <d v="2016-06-20T23:00:00"/>
  </r>
  <r>
    <x v="0"/>
    <s v="GB"/>
    <s v="GBP"/>
    <n v="1487580602"/>
    <n v="1485161402"/>
    <b v="0"/>
    <n v="25"/>
    <b v="1"/>
    <s v="theater/plays"/>
    <n v="1.3304200000000002"/>
    <n v="26.608000000000001"/>
    <x v="1"/>
    <s v="plays"/>
    <x v="3289"/>
    <d v="2017-02-20T08:50:02"/>
  </r>
  <r>
    <x v="0"/>
    <s v="GB"/>
    <s v="GBP"/>
    <n v="1489234891"/>
    <n v="1486642891"/>
    <b v="0"/>
    <n v="72"/>
    <b v="1"/>
    <s v="theater/plays"/>
    <n v="1.212"/>
    <n v="33.667000000000002"/>
    <x v="1"/>
    <s v="plays"/>
    <x v="3290"/>
    <d v="2017-03-11T12:21:31"/>
  </r>
  <r>
    <x v="0"/>
    <s v="US"/>
    <s v="USD"/>
    <n v="1442462340"/>
    <n v="1439743900"/>
    <b v="0"/>
    <n v="14"/>
    <b v="1"/>
    <s v="theater/plays"/>
    <n v="1.1399999999999999"/>
    <n v="40.713999999999999"/>
    <x v="1"/>
    <s v="plays"/>
    <x v="3291"/>
    <d v="2015-09-17T03:59:00"/>
  </r>
  <r>
    <x v="0"/>
    <s v="GB"/>
    <s v="GBP"/>
    <n v="1449257348"/>
    <n v="1444069748"/>
    <b v="0"/>
    <n v="15"/>
    <b v="1"/>
    <s v="theater/plays"/>
    <n v="2.8613861386138613"/>
    <n v="19.266999999999999"/>
    <x v="1"/>
    <s v="plays"/>
    <x v="3292"/>
    <d v="2015-12-04T19:29:08"/>
  </r>
  <r>
    <x v="0"/>
    <s v="NZ"/>
    <s v="NZD"/>
    <n v="1488622352"/>
    <n v="1486030352"/>
    <b v="0"/>
    <n v="91"/>
    <b v="1"/>
    <s v="theater/plays"/>
    <n v="1.7044444444444444"/>
    <n v="84.286000000000001"/>
    <x v="1"/>
    <s v="plays"/>
    <x v="3293"/>
    <d v="2017-03-04T10:12:32"/>
  </r>
  <r>
    <x v="0"/>
    <s v="GB"/>
    <s v="GBP"/>
    <n v="1434459554"/>
    <n v="1431867554"/>
    <b v="0"/>
    <n v="24"/>
    <b v="1"/>
    <s v="theater/plays"/>
    <n v="1.1833333333333333"/>
    <n v="29.582999999999998"/>
    <x v="1"/>
    <s v="plays"/>
    <x v="3294"/>
    <d v="2015-06-16T12:59:14"/>
  </r>
  <r>
    <x v="0"/>
    <s v="GB"/>
    <s v="GBP"/>
    <n v="1474886229"/>
    <n v="1472294229"/>
    <b v="0"/>
    <n v="27"/>
    <b v="1"/>
    <s v="theater/plays"/>
    <n v="1.0285857142857142"/>
    <n v="26.667000000000002"/>
    <x v="1"/>
    <s v="plays"/>
    <x v="3295"/>
    <d v="2016-09-26T10:37:09"/>
  </r>
  <r>
    <x v="0"/>
    <s v="GB"/>
    <s v="GBP"/>
    <n v="1448229600"/>
    <n v="1446401372"/>
    <b v="0"/>
    <n v="47"/>
    <b v="1"/>
    <s v="theater/plays"/>
    <n v="1.4406666666666668"/>
    <n v="45.978999999999999"/>
    <x v="1"/>
    <s v="plays"/>
    <x v="3296"/>
    <d v="2015-11-22T22:00:00"/>
  </r>
  <r>
    <x v="0"/>
    <s v="GB"/>
    <s v="GBP"/>
    <n v="1438037940"/>
    <n v="1436380256"/>
    <b v="0"/>
    <n v="44"/>
    <b v="1"/>
    <s v="theater/plays"/>
    <n v="1.0007272727272727"/>
    <n v="125.09099999999999"/>
    <x v="1"/>
    <s v="plays"/>
    <x v="3297"/>
    <d v="2015-07-27T22:59:00"/>
  </r>
  <r>
    <x v="0"/>
    <s v="US"/>
    <s v="USD"/>
    <n v="1442102400"/>
    <n v="1440370768"/>
    <b v="0"/>
    <n v="72"/>
    <b v="1"/>
    <s v="theater/plays"/>
    <n v="1.0173000000000001"/>
    <n v="141.292"/>
    <x v="1"/>
    <s v="plays"/>
    <x v="3298"/>
    <d v="2015-09-13T00:00:00"/>
  </r>
  <r>
    <x v="0"/>
    <s v="US"/>
    <s v="USD"/>
    <n v="1444860063"/>
    <n v="1442268063"/>
    <b v="0"/>
    <n v="63"/>
    <b v="1"/>
    <s v="theater/plays"/>
    <n v="1.1619999999999999"/>
    <n v="55.332999999999998"/>
    <x v="1"/>
    <s v="plays"/>
    <x v="3299"/>
    <d v="2015-10-14T22:01:03"/>
  </r>
  <r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x v="0"/>
    <s v="US"/>
    <s v="USD"/>
    <n v="1482418752"/>
    <n v="1479826752"/>
    <b v="0"/>
    <n v="175"/>
    <b v="1"/>
    <s v="theater/plays"/>
    <n v="1.0451666666666666"/>
    <n v="89.585999999999999"/>
    <x v="1"/>
    <s v="plays"/>
    <x v="3304"/>
    <d v="2016-12-22T14:59:12"/>
  </r>
  <r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x v="0"/>
    <s v="US"/>
    <s v="USD"/>
    <n v="1465527600"/>
    <n v="1462252542"/>
    <b v="0"/>
    <n v="54"/>
    <b v="1"/>
    <s v="theater/plays"/>
    <n v="1.7533333333333334"/>
    <n v="48.704000000000001"/>
    <x v="1"/>
    <s v="plays"/>
    <x v="3306"/>
    <d v="2016-06-10T03:00:00"/>
  </r>
  <r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x v="0"/>
    <s v="US"/>
    <s v="USD"/>
    <n v="1460581365"/>
    <n v="1458766965"/>
    <b v="0"/>
    <n v="57"/>
    <b v="1"/>
    <s v="theater/plays"/>
    <n v="1.2228571428571429"/>
    <n v="75.087999999999994"/>
    <x v="1"/>
    <s v="plays"/>
    <x v="3308"/>
    <d v="2016-04-13T21:02:45"/>
  </r>
  <r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0"/>
    <s v="US"/>
    <s v="USD"/>
    <n v="1444169825"/>
    <n v="1441577825"/>
    <b v="0"/>
    <n v="31"/>
    <b v="1"/>
    <s v="theater/plays"/>
    <n v="1.0007692307692309"/>
    <n v="209.839"/>
    <x v="1"/>
    <s v="plays"/>
    <x v="3310"/>
    <d v="2015-10-06T22:17:05"/>
  </r>
  <r>
    <x v="0"/>
    <s v="US"/>
    <s v="USD"/>
    <n v="1445065210"/>
    <n v="1442473210"/>
    <b v="0"/>
    <n v="45"/>
    <b v="1"/>
    <s v="theater/plays"/>
    <n v="1.0984"/>
    <n v="61.021999999999998"/>
    <x v="1"/>
    <s v="plays"/>
    <x v="3311"/>
    <d v="2015-10-17T07:00:10"/>
  </r>
  <r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0"/>
    <s v="US"/>
    <s v="USD"/>
    <n v="1453856400"/>
    <n v="1452664317"/>
    <b v="0"/>
    <n v="29"/>
    <b v="1"/>
    <s v="theater/plays"/>
    <n v="1.1605000000000001"/>
    <n v="80.034000000000006"/>
    <x v="1"/>
    <s v="plays"/>
    <x v="3313"/>
    <d v="2016-01-27T01:00:00"/>
  </r>
  <r>
    <x v="0"/>
    <s v="GB"/>
    <s v="GBP"/>
    <n v="1431115500"/>
    <n v="1428733511"/>
    <b v="0"/>
    <n v="58"/>
    <b v="1"/>
    <s v="theater/plays"/>
    <n v="2.1074999999999999"/>
    <n v="29.068999999999999"/>
    <x v="1"/>
    <s v="plays"/>
    <x v="3314"/>
    <d v="2015-05-08T20:05:00"/>
  </r>
  <r>
    <x v="0"/>
    <s v="GB"/>
    <s v="GBP"/>
    <n v="1462519041"/>
    <n v="1459927041"/>
    <b v="0"/>
    <n v="89"/>
    <b v="1"/>
    <s v="theater/plays"/>
    <n v="1.1000000000000001"/>
    <n v="49.438000000000002"/>
    <x v="1"/>
    <s v="plays"/>
    <x v="3315"/>
    <d v="2016-05-06T07:17:21"/>
  </r>
  <r>
    <x v="0"/>
    <s v="US"/>
    <s v="USD"/>
    <n v="1407506040"/>
    <n v="1404680075"/>
    <b v="0"/>
    <n v="125"/>
    <b v="1"/>
    <s v="theater/plays"/>
    <n v="1.0008673425918038"/>
    <n v="93.977000000000004"/>
    <x v="1"/>
    <s v="plays"/>
    <x v="3316"/>
    <d v="2014-08-08T13:54:00"/>
  </r>
  <r>
    <x v="0"/>
    <s v="US"/>
    <s v="USD"/>
    <n v="1465347424"/>
    <n v="1462755424"/>
    <b v="0"/>
    <n v="18"/>
    <b v="1"/>
    <s v="theater/plays"/>
    <n v="1.0619047619047619"/>
    <n v="61.944000000000003"/>
    <x v="1"/>
    <s v="plays"/>
    <x v="3317"/>
    <d v="2016-06-08T00:57:04"/>
  </r>
  <r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x v="0"/>
    <s v="US"/>
    <s v="USD"/>
    <n v="1466557557"/>
    <n v="1463965557"/>
    <b v="0"/>
    <n v="38"/>
    <b v="1"/>
    <s v="theater/plays"/>
    <n v="1.01"/>
    <n v="66.447000000000003"/>
    <x v="1"/>
    <s v="plays"/>
    <x v="3320"/>
    <d v="2016-06-22T01:05:57"/>
  </r>
  <r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x v="0"/>
    <s v="US"/>
    <s v="USD"/>
    <n v="1466567700"/>
    <n v="1464653696"/>
    <b v="0"/>
    <n v="23"/>
    <b v="1"/>
    <s v="theater/plays"/>
    <n v="1.0151515151515151"/>
    <n v="145.65199999999999"/>
    <x v="1"/>
    <s v="plays"/>
    <x v="3322"/>
    <d v="2016-06-22T03:55:00"/>
  </r>
  <r>
    <x v="0"/>
    <s v="GB"/>
    <s v="GBP"/>
    <n v="1474793208"/>
    <n v="1472201208"/>
    <b v="0"/>
    <n v="49"/>
    <b v="1"/>
    <s v="theater/plays"/>
    <n v="1.2589999999999999"/>
    <n v="25.693999999999999"/>
    <x v="1"/>
    <s v="plays"/>
    <x v="3323"/>
    <d v="2016-09-25T08:46:48"/>
  </r>
  <r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0"/>
    <s v="US"/>
    <s v="USD"/>
    <n v="1425830905"/>
    <n v="1423242505"/>
    <b v="0"/>
    <n v="57"/>
    <b v="1"/>
    <s v="theater/plays"/>
    <n v="1.0137499999999999"/>
    <n v="142.28100000000001"/>
    <x v="1"/>
    <s v="plays"/>
    <x v="3326"/>
    <d v="2015-03-08T16:08:25"/>
  </r>
  <r>
    <x v="0"/>
    <s v="GB"/>
    <s v="GBP"/>
    <n v="1462697966"/>
    <n v="1460105966"/>
    <b v="0"/>
    <n v="33"/>
    <b v="1"/>
    <s v="theater/plays"/>
    <n v="1.0125"/>
    <n v="24.545000000000002"/>
    <x v="1"/>
    <s v="plays"/>
    <x v="3327"/>
    <d v="2016-05-08T08:59:26"/>
  </r>
  <r>
    <x v="0"/>
    <s v="US"/>
    <s v="USD"/>
    <n v="1404522000"/>
    <n v="1404308883"/>
    <b v="0"/>
    <n v="9"/>
    <b v="1"/>
    <s v="theater/plays"/>
    <n v="1.4638888888888888"/>
    <n v="292.77800000000002"/>
    <x v="1"/>
    <s v="plays"/>
    <x v="3328"/>
    <d v="2014-07-05T01:00:00"/>
  </r>
  <r>
    <x v="0"/>
    <s v="GB"/>
    <s v="GBP"/>
    <n v="1406502000"/>
    <n v="1405583108"/>
    <b v="0"/>
    <n v="26"/>
    <b v="1"/>
    <s v="theater/plays"/>
    <n v="1.1679999999999999"/>
    <n v="44.923000000000002"/>
    <x v="1"/>
    <s v="plays"/>
    <x v="3329"/>
    <d v="2014-07-27T23:00:00"/>
  </r>
  <r>
    <x v="0"/>
    <s v="GB"/>
    <s v="GBP"/>
    <n v="1427919468"/>
    <n v="1425331068"/>
    <b v="0"/>
    <n v="69"/>
    <b v="1"/>
    <s v="theater/plays"/>
    <n v="1.0626666666666666"/>
    <n v="23.100999999999999"/>
    <x v="1"/>
    <s v="plays"/>
    <x v="3330"/>
    <d v="2015-04-01T20:17:48"/>
  </r>
  <r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x v="0"/>
    <s v="US"/>
    <s v="USD"/>
    <n v="1405802330"/>
    <n v="1403210330"/>
    <b v="0"/>
    <n v="83"/>
    <b v="1"/>
    <s v="theater/plays"/>
    <n v="1"/>
    <n v="72.289000000000001"/>
    <x v="1"/>
    <s v="plays"/>
    <x v="3332"/>
    <d v="2014-07-19T20:38:50"/>
  </r>
  <r>
    <x v="0"/>
    <s v="US"/>
    <s v="USD"/>
    <n v="1434384880"/>
    <n v="1432484080"/>
    <b v="0"/>
    <n v="111"/>
    <b v="1"/>
    <s v="theater/plays"/>
    <n v="1.0457142857142858"/>
    <n v="32.972999999999999"/>
    <x v="1"/>
    <s v="plays"/>
    <x v="3333"/>
    <d v="2015-06-15T16:14:40"/>
  </r>
  <r>
    <x v="0"/>
    <s v="US"/>
    <s v="USD"/>
    <n v="1438259422"/>
    <n v="1435667422"/>
    <b v="0"/>
    <n v="46"/>
    <b v="1"/>
    <s v="theater/plays"/>
    <n v="1.3862051149573753"/>
    <n v="116.652"/>
    <x v="1"/>
    <s v="plays"/>
    <x v="3334"/>
    <d v="2015-07-30T12:30:22"/>
  </r>
  <r>
    <x v="0"/>
    <s v="GB"/>
    <s v="GBP"/>
    <n v="1407106800"/>
    <n v="1404749446"/>
    <b v="0"/>
    <n v="63"/>
    <b v="1"/>
    <s v="theater/plays"/>
    <n v="1.0032000000000001"/>
    <n v="79.619"/>
    <x v="1"/>
    <s v="plays"/>
    <x v="3335"/>
    <d v="2014-08-03T23:00:00"/>
  </r>
  <r>
    <x v="0"/>
    <s v="GB"/>
    <s v="GBP"/>
    <n v="1459845246"/>
    <n v="1457429646"/>
    <b v="0"/>
    <n v="9"/>
    <b v="1"/>
    <s v="theater/plays"/>
    <n v="1"/>
    <n v="27.777999999999999"/>
    <x v="1"/>
    <s v="plays"/>
    <x v="3336"/>
    <d v="2016-04-05T08:34:06"/>
  </r>
  <r>
    <x v="0"/>
    <s v="GB"/>
    <s v="GBP"/>
    <n v="1412974800"/>
    <n v="1411109167"/>
    <b v="0"/>
    <n v="34"/>
    <b v="1"/>
    <s v="theater/plays"/>
    <n v="1.1020000000000001"/>
    <n v="81.028999999999996"/>
    <x v="1"/>
    <s v="plays"/>
    <x v="3337"/>
    <d v="2014-10-10T21:00:00"/>
  </r>
  <r>
    <x v="0"/>
    <s v="US"/>
    <s v="USD"/>
    <n v="1487944080"/>
    <n v="1486129680"/>
    <b v="0"/>
    <n v="112"/>
    <b v="1"/>
    <s v="theater/plays"/>
    <n v="1.0218"/>
    <n v="136.84800000000001"/>
    <x v="1"/>
    <s v="plays"/>
    <x v="3338"/>
    <d v="2017-02-24T13:48:00"/>
  </r>
  <r>
    <x v="0"/>
    <s v="US"/>
    <s v="USD"/>
    <n v="1469721518"/>
    <n v="1467129518"/>
    <b v="0"/>
    <n v="47"/>
    <b v="1"/>
    <s v="theater/plays"/>
    <n v="1.0435000000000001"/>
    <n v="177.61699999999999"/>
    <x v="1"/>
    <s v="plays"/>
    <x v="3339"/>
    <d v="2016-07-28T15:58:38"/>
  </r>
  <r>
    <x v="0"/>
    <s v="US"/>
    <s v="USD"/>
    <n v="1481066554"/>
    <n v="1478906554"/>
    <b v="0"/>
    <n v="38"/>
    <b v="1"/>
    <s v="theater/plays"/>
    <n v="1.3816666666666666"/>
    <n v="109.07899999999999"/>
    <x v="1"/>
    <s v="plays"/>
    <x v="3340"/>
    <d v="2016-12-06T23:22:34"/>
  </r>
  <r>
    <x v="0"/>
    <s v="GB"/>
    <s v="GBP"/>
    <n v="1465750800"/>
    <n v="1463771421"/>
    <b v="0"/>
    <n v="28"/>
    <b v="1"/>
    <s v="theater/plays"/>
    <n v="1"/>
    <n v="119.643"/>
    <x v="1"/>
    <s v="plays"/>
    <x v="3341"/>
    <d v="2016-06-12T17:00:00"/>
  </r>
  <r>
    <x v="0"/>
    <s v="US"/>
    <s v="USD"/>
    <n v="1427864340"/>
    <n v="1425020810"/>
    <b v="0"/>
    <n v="78"/>
    <b v="1"/>
    <s v="theater/plays"/>
    <n v="1.0166666666666666"/>
    <n v="78.204999999999998"/>
    <x v="1"/>
    <s v="plays"/>
    <x v="3342"/>
    <d v="2015-04-01T04:59:00"/>
  </r>
  <r>
    <x v="0"/>
    <s v="GB"/>
    <s v="GBP"/>
    <n v="1460553480"/>
    <n v="1458770384"/>
    <b v="0"/>
    <n v="23"/>
    <b v="1"/>
    <s v="theater/plays"/>
    <n v="1.7142857142857142"/>
    <n v="52.173999999999999"/>
    <x v="1"/>
    <s v="plays"/>
    <x v="3343"/>
    <d v="2016-04-13T13:18:00"/>
  </r>
  <r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0"/>
    <s v="US"/>
    <s v="USD"/>
    <n v="1424910910"/>
    <n v="1424306110"/>
    <b v="0"/>
    <n v="18"/>
    <b v="1"/>
    <s v="theater/plays"/>
    <n v="1.1000000000000001"/>
    <n v="91.667000000000002"/>
    <x v="1"/>
    <s v="plays"/>
    <x v="3346"/>
    <d v="2015-02-26T00:35:10"/>
  </r>
  <r>
    <x v="0"/>
    <s v="GB"/>
    <s v="GBP"/>
    <n v="1462741200"/>
    <n v="1461503654"/>
    <b v="0"/>
    <n v="22"/>
    <b v="1"/>
    <s v="theater/plays"/>
    <n v="1.1944999999999999"/>
    <n v="108.59099999999999"/>
    <x v="1"/>
    <s v="plays"/>
    <x v="3347"/>
    <d v="2016-05-08T21:00:00"/>
  </r>
  <r>
    <x v="0"/>
    <s v="US"/>
    <s v="USD"/>
    <n v="1461988740"/>
    <n v="1459949080"/>
    <b v="0"/>
    <n v="79"/>
    <b v="1"/>
    <s v="theater/plays"/>
    <n v="1.002909090909091"/>
    <n v="69.822999999999993"/>
    <x v="1"/>
    <s v="plays"/>
    <x v="3348"/>
    <d v="2016-04-30T03:59:00"/>
  </r>
  <r>
    <x v="0"/>
    <s v="US"/>
    <s v="USD"/>
    <n v="1465837200"/>
    <n v="1463971172"/>
    <b v="0"/>
    <n v="14"/>
    <b v="1"/>
    <s v="theater/plays"/>
    <n v="1.534"/>
    <n v="109.571"/>
    <x v="1"/>
    <s v="plays"/>
    <x v="3349"/>
    <d v="2016-06-13T17:00:00"/>
  </r>
  <r>
    <x v="0"/>
    <s v="LU"/>
    <s v="EUR"/>
    <n v="1448838000"/>
    <n v="1445791811"/>
    <b v="0"/>
    <n v="51"/>
    <b v="1"/>
    <s v="theater/plays"/>
    <n v="1.0442857142857143"/>
    <n v="71.667000000000002"/>
    <x v="1"/>
    <s v="plays"/>
    <x v="3350"/>
    <d v="2015-11-29T23:00:00"/>
  </r>
  <r>
    <x v="0"/>
    <s v="GB"/>
    <s v="GBP"/>
    <n v="1406113200"/>
    <n v="1402910965"/>
    <b v="0"/>
    <n v="54"/>
    <b v="1"/>
    <s v="theater/plays"/>
    <n v="1.0109999999999999"/>
    <n v="93.611000000000004"/>
    <x v="1"/>
    <s v="plays"/>
    <x v="3351"/>
    <d v="2014-07-23T11:00:00"/>
  </r>
  <r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x v="0"/>
    <s v="GB"/>
    <s v="GBP"/>
    <n v="1462230000"/>
    <n v="1461061350"/>
    <b v="0"/>
    <n v="44"/>
    <b v="1"/>
    <s v="theater/plays"/>
    <n v="3.15"/>
    <n v="35.795000000000002"/>
    <x v="1"/>
    <s v="plays"/>
    <x v="3353"/>
    <d v="2016-05-02T23:00:00"/>
  </r>
  <r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x v="0"/>
    <s v="GB"/>
    <s v="GBP"/>
    <n v="1462879020"/>
    <n v="1461941527"/>
    <b v="0"/>
    <n v="15"/>
    <b v="1"/>
    <s v="theater/plays"/>
    <n v="1.2628571428571429"/>
    <n v="147.333"/>
    <x v="1"/>
    <s v="plays"/>
    <x v="3355"/>
    <d v="2016-05-10T11:17:00"/>
  </r>
  <r>
    <x v="0"/>
    <s v="GB"/>
    <s v="GBP"/>
    <n v="1468611272"/>
    <n v="1466019272"/>
    <b v="0"/>
    <n v="27"/>
    <b v="1"/>
    <s v="theater/plays"/>
    <n v="1.014"/>
    <n v="56.332999999999998"/>
    <x v="1"/>
    <s v="plays"/>
    <x v="3356"/>
    <d v="2016-07-15T19:34:32"/>
  </r>
  <r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x v="0"/>
    <s v="US"/>
    <s v="USD"/>
    <n v="1416385679"/>
    <n v="1413790079"/>
    <b v="0"/>
    <n v="162"/>
    <b v="1"/>
    <s v="theater/plays"/>
    <n v="1.0299"/>
    <n v="63.573999999999998"/>
    <x v="1"/>
    <s v="plays"/>
    <x v="3358"/>
    <d v="2014-11-19T08:27:59"/>
  </r>
  <r>
    <x v="0"/>
    <s v="US"/>
    <s v="USD"/>
    <n v="1487985734"/>
    <n v="1484097734"/>
    <b v="0"/>
    <n v="23"/>
    <b v="1"/>
    <s v="theater/plays"/>
    <n v="1.0625"/>
    <n v="184.78299999999999"/>
    <x v="1"/>
    <s v="plays"/>
    <x v="3359"/>
    <d v="2017-02-25T01:22:14"/>
  </r>
  <r>
    <x v="0"/>
    <s v="SG"/>
    <s v="SGD"/>
    <n v="1481731140"/>
    <n v="1479866343"/>
    <b v="0"/>
    <n v="72"/>
    <b v="1"/>
    <s v="theater/plays"/>
    <n v="1.0137777777777779"/>
    <n v="126.72199999999999"/>
    <x v="1"/>
    <s v="plays"/>
    <x v="3360"/>
    <d v="2016-12-14T15:59:00"/>
  </r>
  <r>
    <x v="0"/>
    <s v="US"/>
    <s v="USD"/>
    <n v="1409587140"/>
    <n v="1408062990"/>
    <b v="0"/>
    <n v="68"/>
    <b v="1"/>
    <s v="theater/plays"/>
    <n v="1.1346000000000001"/>
    <n v="83.426000000000002"/>
    <x v="1"/>
    <s v="plays"/>
    <x v="3361"/>
    <d v="2014-09-01T15:59:00"/>
  </r>
  <r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x v="0"/>
    <s v="US"/>
    <s v="USD"/>
    <n v="1408464000"/>
    <n v="1406831445"/>
    <b v="0"/>
    <n v="26"/>
    <b v="1"/>
    <s v="theater/plays"/>
    <n v="1.0141935483870967"/>
    <n v="302.30799999999999"/>
    <x v="1"/>
    <s v="plays"/>
    <x v="3363"/>
    <d v="2014-08-19T16:00:00"/>
  </r>
  <r>
    <x v="0"/>
    <s v="GB"/>
    <s v="GBP"/>
    <n v="1458075600"/>
    <n v="1456183649"/>
    <b v="0"/>
    <n v="72"/>
    <b v="1"/>
    <s v="theater/plays"/>
    <n v="1.0593333333333332"/>
    <n v="44.139000000000003"/>
    <x v="1"/>
    <s v="plays"/>
    <x v="3364"/>
    <d v="2016-03-15T21:00:00"/>
  </r>
  <r>
    <x v="0"/>
    <s v="US"/>
    <s v="USD"/>
    <n v="1449973592"/>
    <n v="1447381592"/>
    <b v="0"/>
    <n v="3"/>
    <b v="1"/>
    <s v="theater/plays"/>
    <n v="1.04"/>
    <n v="866.66700000000003"/>
    <x v="1"/>
    <s v="plays"/>
    <x v="3365"/>
    <d v="2015-12-13T02:26:32"/>
  </r>
  <r>
    <x v="0"/>
    <s v="US"/>
    <s v="USD"/>
    <n v="1431481037"/>
    <n v="1428889037"/>
    <b v="0"/>
    <n v="18"/>
    <b v="1"/>
    <s v="theater/plays"/>
    <n v="2.21"/>
    <n v="61.389000000000003"/>
    <x v="1"/>
    <s v="plays"/>
    <x v="3366"/>
    <d v="2015-05-13T01:37:17"/>
  </r>
  <r>
    <x v="0"/>
    <s v="GB"/>
    <s v="GBP"/>
    <n v="1438467894"/>
    <n v="1436307894"/>
    <b v="0"/>
    <n v="30"/>
    <b v="1"/>
    <s v="theater/plays"/>
    <n v="1.1866666666666668"/>
    <n v="29.667000000000002"/>
    <x v="1"/>
    <s v="plays"/>
    <x v="3367"/>
    <d v="2015-08-01T22:24:54"/>
  </r>
  <r>
    <x v="0"/>
    <s v="US"/>
    <s v="USD"/>
    <n v="1420088400"/>
    <n v="1416977259"/>
    <b v="0"/>
    <n v="23"/>
    <b v="1"/>
    <s v="theater/plays"/>
    <n v="1.046"/>
    <n v="45.478000000000002"/>
    <x v="1"/>
    <s v="plays"/>
    <x v="3368"/>
    <d v="2015-01-01T05:00:00"/>
  </r>
  <r>
    <x v="0"/>
    <s v="IE"/>
    <s v="EUR"/>
    <n v="1484441980"/>
    <n v="1479257980"/>
    <b v="0"/>
    <n v="54"/>
    <b v="1"/>
    <s v="theater/plays"/>
    <n v="1.0389999999999999"/>
    <n v="96.203999999999994"/>
    <x v="1"/>
    <s v="plays"/>
    <x v="3369"/>
    <d v="2017-01-15T00:59:40"/>
  </r>
  <r>
    <x v="0"/>
    <s v="US"/>
    <s v="USD"/>
    <n v="1481961600"/>
    <n v="1479283285"/>
    <b v="0"/>
    <n v="26"/>
    <b v="1"/>
    <s v="theater/plays"/>
    <n v="1.1773333333333333"/>
    <n v="67.923000000000002"/>
    <x v="1"/>
    <s v="plays"/>
    <x v="3370"/>
    <d v="2016-12-17T08:00:00"/>
  </r>
  <r>
    <x v="0"/>
    <s v="US"/>
    <s v="USD"/>
    <n v="1449089965"/>
    <n v="1446670765"/>
    <b v="0"/>
    <n v="9"/>
    <b v="1"/>
    <s v="theater/plays"/>
    <n v="1.385"/>
    <n v="30.777999999999999"/>
    <x v="1"/>
    <s v="plays"/>
    <x v="3371"/>
    <d v="2015-12-02T20:59:25"/>
  </r>
  <r>
    <x v="0"/>
    <s v="US"/>
    <s v="USD"/>
    <n v="1408942740"/>
    <n v="1407157756"/>
    <b v="0"/>
    <n v="27"/>
    <b v="1"/>
    <s v="theater/plays"/>
    <n v="1.0349999999999999"/>
    <n v="38.332999999999998"/>
    <x v="1"/>
    <s v="plays"/>
    <x v="3372"/>
    <d v="2014-08-25T04:59:00"/>
  </r>
  <r>
    <x v="0"/>
    <s v="GB"/>
    <s v="GBP"/>
    <n v="1437235200"/>
    <n v="1435177840"/>
    <b v="0"/>
    <n v="30"/>
    <b v="1"/>
    <s v="theater/plays"/>
    <n v="1.0024999999999999"/>
    <n v="66.832999999999998"/>
    <x v="1"/>
    <s v="plays"/>
    <x v="3373"/>
    <d v="2015-07-18T16:00:00"/>
  </r>
  <r>
    <x v="0"/>
    <s v="CA"/>
    <s v="CAD"/>
    <n v="1446053616"/>
    <n v="1443461616"/>
    <b v="0"/>
    <n v="52"/>
    <b v="1"/>
    <s v="theater/plays"/>
    <n v="1.0657142857142856"/>
    <n v="71.730999999999995"/>
    <x v="1"/>
    <s v="plays"/>
    <x v="3374"/>
    <d v="2015-10-28T17:33:36"/>
  </r>
  <r>
    <x v="0"/>
    <s v="GB"/>
    <s v="GBP"/>
    <n v="1400423973"/>
    <n v="1399387173"/>
    <b v="0"/>
    <n v="17"/>
    <b v="1"/>
    <s v="theater/plays"/>
    <n v="1"/>
    <n v="176.471"/>
    <x v="1"/>
    <s v="plays"/>
    <x v="3375"/>
    <d v="2014-05-18T14:39:33"/>
  </r>
  <r>
    <x v="0"/>
    <s v="US"/>
    <s v="USD"/>
    <n v="1429976994"/>
    <n v="1424796594"/>
    <b v="0"/>
    <n v="19"/>
    <b v="1"/>
    <s v="theater/plays"/>
    <n v="1.0001249999999999"/>
    <n v="421.10500000000002"/>
    <x v="1"/>
    <s v="plays"/>
    <x v="3376"/>
    <d v="2015-04-25T15:49:54"/>
  </r>
  <r>
    <x v="0"/>
    <s v="GB"/>
    <s v="GBP"/>
    <n v="1426870560"/>
    <n v="1424280899"/>
    <b v="0"/>
    <n v="77"/>
    <b v="1"/>
    <s v="theater/plays"/>
    <n v="1.0105"/>
    <n v="104.98699999999999"/>
    <x v="1"/>
    <s v="plays"/>
    <x v="3377"/>
    <d v="2015-03-20T16:56:00"/>
  </r>
  <r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x v="0"/>
    <s v="GB"/>
    <s v="GBP"/>
    <n v="1440630000"/>
    <n v="1439122800"/>
    <b v="0"/>
    <n v="38"/>
    <b v="1"/>
    <s v="theater/plays"/>
    <n v="1.0365"/>
    <n v="54.552999999999997"/>
    <x v="1"/>
    <s v="plays"/>
    <x v="3379"/>
    <d v="2015-08-26T23:00:00"/>
  </r>
  <r>
    <x v="0"/>
    <s v="US"/>
    <s v="USD"/>
    <n v="1417305178"/>
    <n v="1414277578"/>
    <b v="0"/>
    <n v="28"/>
    <b v="1"/>
    <s v="theater/plays"/>
    <n v="1.0443333333333333"/>
    <n v="111.893"/>
    <x v="1"/>
    <s v="plays"/>
    <x v="3380"/>
    <d v="2014-11-29T23:52:58"/>
  </r>
  <r>
    <x v="0"/>
    <s v="US"/>
    <s v="USD"/>
    <n v="1426044383"/>
    <n v="1423455983"/>
    <b v="0"/>
    <n v="48"/>
    <b v="1"/>
    <s v="theater/plays"/>
    <n v="1.0225"/>
    <n v="85.207999999999998"/>
    <x v="1"/>
    <s v="plays"/>
    <x v="3381"/>
    <d v="2015-03-11T03:26:23"/>
  </r>
  <r>
    <x v="0"/>
    <s v="GB"/>
    <s v="GBP"/>
    <n v="1470092340"/>
    <n v="1467973256"/>
    <b v="0"/>
    <n v="46"/>
    <b v="1"/>
    <s v="theater/plays"/>
    <n v="1.0074285714285713"/>
    <n v="76.652000000000001"/>
    <x v="1"/>
    <s v="plays"/>
    <x v="3382"/>
    <d v="2016-08-01T22:59:00"/>
  </r>
  <r>
    <x v="0"/>
    <s v="US"/>
    <s v="USD"/>
    <n v="1466707620"/>
    <n v="1464979620"/>
    <b v="0"/>
    <n v="30"/>
    <b v="1"/>
    <s v="theater/plays"/>
    <n v="1.1171428571428572"/>
    <n v="65.167000000000002"/>
    <x v="1"/>
    <s v="plays"/>
    <x v="3383"/>
    <d v="2016-06-23T18:47:00"/>
  </r>
  <r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x v="0"/>
    <s v="US"/>
    <s v="USD"/>
    <n v="1418244552"/>
    <n v="1415652552"/>
    <b v="0"/>
    <n v="15"/>
    <b v="1"/>
    <s v="theater/plays"/>
    <n v="1"/>
    <n v="133.333"/>
    <x v="1"/>
    <s v="plays"/>
    <x v="3385"/>
    <d v="2014-12-10T20:49:12"/>
  </r>
  <r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x v="0"/>
    <s v="US"/>
    <s v="USD"/>
    <n v="1418581088"/>
    <n v="1415125088"/>
    <b v="0"/>
    <n v="35"/>
    <b v="1"/>
    <s v="theater/plays"/>
    <n v="1.1686666666666667"/>
    <n v="100.17100000000001"/>
    <x v="1"/>
    <s v="plays"/>
    <x v="3387"/>
    <d v="2014-12-14T18:18:08"/>
  </r>
  <r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x v="0"/>
    <s v="US"/>
    <s v="USD"/>
    <n v="1464960682"/>
    <n v="1462368682"/>
    <b v="0"/>
    <n v="62"/>
    <b v="1"/>
    <s v="theater/plays"/>
    <n v="1.145"/>
    <n v="184.67699999999999"/>
    <x v="1"/>
    <s v="plays"/>
    <x v="3389"/>
    <d v="2016-06-03T13:31:22"/>
  </r>
  <r>
    <x v="0"/>
    <s v="US"/>
    <s v="USD"/>
    <n v="1405017345"/>
    <n v="1403721345"/>
    <b v="0"/>
    <n v="22"/>
    <b v="1"/>
    <s v="theater/plays"/>
    <n v="1.024"/>
    <n v="69.817999999999998"/>
    <x v="1"/>
    <s v="plays"/>
    <x v="3390"/>
    <d v="2014-07-10T18:35:45"/>
  </r>
  <r>
    <x v="0"/>
    <s v="US"/>
    <s v="USD"/>
    <n v="1407536880"/>
    <n v="1404997548"/>
    <b v="0"/>
    <n v="18"/>
    <b v="1"/>
    <s v="theater/plays"/>
    <n v="2.23"/>
    <n v="61.944000000000003"/>
    <x v="1"/>
    <s v="plays"/>
    <x v="3391"/>
    <d v="2014-08-08T22:28:00"/>
  </r>
  <r>
    <x v="0"/>
    <s v="GB"/>
    <s v="GBP"/>
    <n v="1462565855"/>
    <n v="1458245855"/>
    <b v="0"/>
    <n v="12"/>
    <b v="1"/>
    <s v="theater/plays"/>
    <n v="1"/>
    <n v="41.667000000000002"/>
    <x v="1"/>
    <s v="plays"/>
    <x v="3392"/>
    <d v="2016-05-06T20:17:35"/>
  </r>
  <r>
    <x v="0"/>
    <s v="US"/>
    <s v="USD"/>
    <n v="1415234760"/>
    <n v="1413065230"/>
    <b v="0"/>
    <n v="44"/>
    <b v="1"/>
    <s v="theater/plays"/>
    <n v="1.0580000000000001"/>
    <n v="36.067999999999998"/>
    <x v="1"/>
    <s v="plays"/>
    <x v="3393"/>
    <d v="2014-11-06T00:46:00"/>
  </r>
  <r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0"/>
    <s v="GB"/>
    <s v="GBP"/>
    <n v="1433009400"/>
    <n v="1431795944"/>
    <b v="0"/>
    <n v="38"/>
    <b v="1"/>
    <s v="theater/plays"/>
    <n v="1.84"/>
    <n v="24.210999999999999"/>
    <x v="1"/>
    <s v="plays"/>
    <x v="3395"/>
    <d v="2015-05-30T18:10:00"/>
  </r>
  <r>
    <x v="0"/>
    <s v="US"/>
    <s v="USD"/>
    <n v="1401595140"/>
    <n v="1399286589"/>
    <b v="0"/>
    <n v="28"/>
    <b v="1"/>
    <s v="theater/plays"/>
    <n v="1.0433333333333332"/>
    <n v="55.893000000000001"/>
    <x v="1"/>
    <s v="plays"/>
    <x v="3396"/>
    <d v="2014-06-01T03:59:00"/>
  </r>
  <r>
    <x v="0"/>
    <s v="GB"/>
    <s v="GBP"/>
    <n v="1455832800"/>
    <n v="1452338929"/>
    <b v="0"/>
    <n v="24"/>
    <b v="1"/>
    <s v="theater/plays"/>
    <n v="1.1200000000000001"/>
    <n v="11.667"/>
    <x v="1"/>
    <s v="plays"/>
    <x v="3397"/>
    <d v="2016-02-18T22:00:00"/>
  </r>
  <r>
    <x v="0"/>
    <s v="US"/>
    <s v="USD"/>
    <n v="1416589200"/>
    <n v="1414605776"/>
    <b v="0"/>
    <n v="65"/>
    <b v="1"/>
    <s v="theater/plays"/>
    <n v="1.1107499999999999"/>
    <n v="68.353999999999999"/>
    <x v="1"/>
    <s v="plays"/>
    <x v="3398"/>
    <d v="2014-11-21T17:00:00"/>
  </r>
  <r>
    <x v="0"/>
    <s v="GB"/>
    <s v="GBP"/>
    <n v="1424556325"/>
    <n v="1421964325"/>
    <b v="0"/>
    <n v="46"/>
    <b v="1"/>
    <s v="theater/plays"/>
    <n v="1.0375000000000001"/>
    <n v="27.065000000000001"/>
    <x v="1"/>
    <s v="plays"/>
    <x v="3399"/>
    <d v="2015-02-21T22:05:25"/>
  </r>
  <r>
    <x v="0"/>
    <s v="US"/>
    <s v="USD"/>
    <n v="1409266414"/>
    <n v="1405378414"/>
    <b v="0"/>
    <n v="85"/>
    <b v="1"/>
    <s v="theater/plays"/>
    <n v="1.0041"/>
    <n v="118.129"/>
    <x v="1"/>
    <s v="plays"/>
    <x v="3400"/>
    <d v="2014-08-28T22:53:34"/>
  </r>
  <r>
    <x v="0"/>
    <s v="GB"/>
    <s v="GBP"/>
    <n v="1438968146"/>
    <n v="1436376146"/>
    <b v="0"/>
    <n v="66"/>
    <b v="1"/>
    <s v="theater/plays"/>
    <n v="1.0186206896551724"/>
    <n v="44.758000000000003"/>
    <x v="1"/>
    <s v="plays"/>
    <x v="3401"/>
    <d v="2015-08-07T17:22:26"/>
  </r>
  <r>
    <x v="0"/>
    <s v="US"/>
    <s v="USD"/>
    <n v="1447295460"/>
    <n v="1444747843"/>
    <b v="0"/>
    <n v="165"/>
    <b v="1"/>
    <s v="theater/plays"/>
    <n v="1.0976666666666666"/>
    <n v="99.787999999999997"/>
    <x v="1"/>
    <s v="plays"/>
    <x v="3402"/>
    <d v="2015-11-12T02:31:00"/>
  </r>
  <r>
    <x v="0"/>
    <s v="GB"/>
    <s v="GBP"/>
    <n v="1435230324"/>
    <n v="1432638324"/>
    <b v="0"/>
    <n v="17"/>
    <b v="1"/>
    <s v="theater/plays"/>
    <n v="1"/>
    <n v="117.64700000000001"/>
    <x v="1"/>
    <s v="plays"/>
    <x v="3403"/>
    <d v="2015-06-25T11:05:24"/>
  </r>
  <r>
    <x v="0"/>
    <s v="US"/>
    <s v="USD"/>
    <n v="1434542702"/>
    <n v="1432814702"/>
    <b v="0"/>
    <n v="3"/>
    <b v="1"/>
    <s v="theater/plays"/>
    <n v="1.22"/>
    <n v="203.333"/>
    <x v="1"/>
    <s v="plays"/>
    <x v="3404"/>
    <d v="2015-06-17T12:05:02"/>
  </r>
  <r>
    <x v="0"/>
    <s v="GB"/>
    <s v="GBP"/>
    <n v="1456876740"/>
    <n v="1455063886"/>
    <b v="0"/>
    <n v="17"/>
    <b v="1"/>
    <s v="theater/plays"/>
    <n v="1.3757142857142857"/>
    <n v="28.324000000000002"/>
    <x v="1"/>
    <s v="plays"/>
    <x v="3405"/>
    <d v="2016-03-01T23:59:00"/>
  </r>
  <r>
    <x v="0"/>
    <s v="US"/>
    <s v="USD"/>
    <n v="1405511376"/>
    <n v="1401623376"/>
    <b v="0"/>
    <n v="91"/>
    <b v="1"/>
    <s v="theater/plays"/>
    <n v="1.0031000000000001"/>
    <n v="110.23099999999999"/>
    <x v="1"/>
    <s v="plays"/>
    <x v="3406"/>
    <d v="2014-07-16T11:49:36"/>
  </r>
  <r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x v="0"/>
    <s v="US"/>
    <s v="USD"/>
    <n v="1405727304"/>
    <n v="1403135304"/>
    <b v="0"/>
    <n v="18"/>
    <b v="1"/>
    <s v="theater/plays"/>
    <n v="2.11"/>
    <n v="58.610999999999997"/>
    <x v="1"/>
    <s v="plays"/>
    <x v="3408"/>
    <d v="2014-07-18T23:48:24"/>
  </r>
  <r>
    <x v="0"/>
    <s v="GB"/>
    <s v="GBP"/>
    <n v="1469998680"/>
    <n v="1466710358"/>
    <b v="0"/>
    <n v="21"/>
    <b v="1"/>
    <s v="theater/plays"/>
    <n v="1.236"/>
    <n v="29.428999999999998"/>
    <x v="1"/>
    <s v="plays"/>
    <x v="3409"/>
    <d v="2016-07-31T20:58:00"/>
  </r>
  <r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x v="0"/>
    <s v="US"/>
    <s v="USD"/>
    <n v="1444264372"/>
    <n v="1442536372"/>
    <b v="0"/>
    <n v="78"/>
    <b v="1"/>
    <s v="theater/plays"/>
    <n v="1.0356666666666667"/>
    <n v="199.167"/>
    <x v="1"/>
    <s v="plays"/>
    <x v="3411"/>
    <d v="2015-10-08T00:32:52"/>
  </r>
  <r>
    <x v="0"/>
    <s v="GB"/>
    <s v="GBP"/>
    <n v="1411858862"/>
    <n v="1409266862"/>
    <b v="0"/>
    <n v="26"/>
    <b v="1"/>
    <s v="theater/plays"/>
    <n v="1"/>
    <n v="115.38500000000001"/>
    <x v="1"/>
    <s v="plays"/>
    <x v="3412"/>
    <d v="2014-09-27T23:01:02"/>
  </r>
  <r>
    <x v="0"/>
    <s v="US"/>
    <s v="USD"/>
    <n v="1425099540"/>
    <n v="1424280938"/>
    <b v="0"/>
    <n v="14"/>
    <b v="1"/>
    <s v="theater/plays"/>
    <n v="1.3"/>
    <n v="46.429000000000002"/>
    <x v="1"/>
    <s v="plays"/>
    <x v="3413"/>
    <d v="2015-02-28T04:59:00"/>
  </r>
  <r>
    <x v="0"/>
    <s v="US"/>
    <s v="USD"/>
    <n v="1480579140"/>
    <n v="1478030325"/>
    <b v="0"/>
    <n v="44"/>
    <b v="1"/>
    <s v="theater/plays"/>
    <n v="1.0349999999999999"/>
    <n v="70.567999999999998"/>
    <x v="1"/>
    <s v="plays"/>
    <x v="3414"/>
    <d v="2016-12-01T07:59:00"/>
  </r>
  <r>
    <x v="0"/>
    <s v="US"/>
    <s v="USD"/>
    <n v="1460935800"/>
    <n v="1459999656"/>
    <b v="0"/>
    <n v="9"/>
    <b v="1"/>
    <s v="theater/plays"/>
    <n v="1"/>
    <n v="22.222000000000001"/>
    <x v="1"/>
    <s v="plays"/>
    <x v="3415"/>
    <d v="2016-04-17T23:30:00"/>
  </r>
  <r>
    <x v="0"/>
    <s v="GB"/>
    <s v="GBP"/>
    <n v="1429813800"/>
    <n v="1427363645"/>
    <b v="0"/>
    <n v="30"/>
    <b v="1"/>
    <s v="theater/plays"/>
    <n v="1.196"/>
    <n v="159.46700000000001"/>
    <x v="1"/>
    <s v="plays"/>
    <x v="3416"/>
    <d v="2015-04-23T18:30:00"/>
  </r>
  <r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x v="0"/>
    <s v="US"/>
    <s v="USD"/>
    <n v="1400875307"/>
    <n v="1398283307"/>
    <b v="0"/>
    <n v="56"/>
    <b v="1"/>
    <s v="theater/plays"/>
    <n v="1.00875"/>
    <n v="72.054000000000002"/>
    <x v="1"/>
    <s v="plays"/>
    <x v="3418"/>
    <d v="2014-05-23T20:01:47"/>
  </r>
  <r>
    <x v="0"/>
    <s v="IE"/>
    <s v="EUR"/>
    <n v="1459978200"/>
    <n v="1458416585"/>
    <b v="0"/>
    <n v="46"/>
    <b v="1"/>
    <s v="theater/plays"/>
    <n v="1.0654545454545454"/>
    <n v="63.695999999999998"/>
    <x v="1"/>
    <s v="plays"/>
    <x v="3419"/>
    <d v="2016-04-06T21:30:00"/>
  </r>
  <r>
    <x v="0"/>
    <s v="GB"/>
    <s v="GBP"/>
    <n v="1455408000"/>
    <n v="1454638202"/>
    <b v="0"/>
    <n v="34"/>
    <b v="1"/>
    <s v="theater/plays"/>
    <n v="1.38"/>
    <n v="28.411999999999999"/>
    <x v="1"/>
    <s v="plays"/>
    <x v="3420"/>
    <d v="2016-02-14T00:00:00"/>
  </r>
  <r>
    <x v="0"/>
    <s v="US"/>
    <s v="USD"/>
    <n v="1425495563"/>
    <n v="1422903563"/>
    <b v="0"/>
    <n v="98"/>
    <b v="1"/>
    <s v="theater/plays"/>
    <n v="1.0115000000000001"/>
    <n v="103.214"/>
    <x v="1"/>
    <s v="plays"/>
    <x v="3421"/>
    <d v="2015-03-04T18:59:23"/>
  </r>
  <r>
    <x v="0"/>
    <s v="GB"/>
    <s v="GBP"/>
    <n v="1450051200"/>
    <n v="1447594176"/>
    <b v="0"/>
    <n v="46"/>
    <b v="1"/>
    <s v="theater/plays"/>
    <n v="1.091"/>
    <n v="71.152000000000001"/>
    <x v="1"/>
    <s v="plays"/>
    <x v="3422"/>
    <d v="2015-12-14T00:00:00"/>
  </r>
  <r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0"/>
    <s v="US"/>
    <s v="USD"/>
    <n v="1423119540"/>
    <n v="1421252084"/>
    <b v="0"/>
    <n v="76"/>
    <b v="1"/>
    <s v="theater/plays"/>
    <n v="1.0358333333333334"/>
    <n v="81.775999999999996"/>
    <x v="1"/>
    <s v="plays"/>
    <x v="3424"/>
    <d v="2015-02-05T06:59:00"/>
  </r>
  <r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x v="0"/>
    <s v="US"/>
    <s v="USD"/>
    <n v="1411264800"/>
    <n v="1409620903"/>
    <b v="0"/>
    <n v="87"/>
    <b v="1"/>
    <s v="theater/plays"/>
    <n v="1.0813333333333333"/>
    <n v="46.609000000000002"/>
    <x v="1"/>
    <s v="plays"/>
    <x v="3426"/>
    <d v="2014-09-21T02:00:00"/>
  </r>
  <r>
    <x v="0"/>
    <s v="GB"/>
    <s v="GBP"/>
    <n v="1404314952"/>
    <n v="1401722952"/>
    <b v="0"/>
    <n v="29"/>
    <b v="1"/>
    <s v="theater/plays"/>
    <n v="1"/>
    <n v="51.723999999999997"/>
    <x v="1"/>
    <s v="plays"/>
    <x v="3427"/>
    <d v="2014-07-02T15:29:12"/>
  </r>
  <r>
    <x v="0"/>
    <s v="GB"/>
    <s v="GBP"/>
    <n v="1425142800"/>
    <n v="1422983847"/>
    <b v="0"/>
    <n v="51"/>
    <b v="1"/>
    <s v="theater/plays"/>
    <n v="1.0275000000000001"/>
    <n v="40.293999999999997"/>
    <x v="1"/>
    <s v="plays"/>
    <x v="3428"/>
    <d v="2015-02-28T17:00:00"/>
  </r>
  <r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x v="0"/>
    <s v="GB"/>
    <s v="GBP"/>
    <n v="1406760101"/>
    <n v="1404168101"/>
    <b v="0"/>
    <n v="72"/>
    <b v="1"/>
    <s v="theater/plays"/>
    <n v="1.0854949999999999"/>
    <n v="30.152999999999999"/>
    <x v="1"/>
    <s v="plays"/>
    <x v="3430"/>
    <d v="2014-07-30T22:41:41"/>
  </r>
  <r>
    <x v="0"/>
    <s v="US"/>
    <s v="USD"/>
    <n v="1408383153"/>
    <n v="1405791153"/>
    <b v="0"/>
    <n v="21"/>
    <b v="1"/>
    <s v="theater/plays"/>
    <n v="1"/>
    <n v="95.238"/>
    <x v="1"/>
    <s v="plays"/>
    <x v="3431"/>
    <d v="2014-08-18T17:32:33"/>
  </r>
  <r>
    <x v="0"/>
    <s v="US"/>
    <s v="USD"/>
    <n v="1454709600"/>
    <n v="1452520614"/>
    <b v="0"/>
    <n v="42"/>
    <b v="1"/>
    <s v="theater/plays"/>
    <n v="1.0965"/>
    <n v="52.213999999999999"/>
    <x v="1"/>
    <s v="plays"/>
    <x v="3432"/>
    <d v="2016-02-05T22:00:00"/>
  </r>
  <r>
    <x v="0"/>
    <s v="US"/>
    <s v="USD"/>
    <n v="1402974000"/>
    <n v="1400290255"/>
    <b v="0"/>
    <n v="71"/>
    <b v="1"/>
    <s v="theater/plays"/>
    <n v="1.0026315789473683"/>
    <n v="134.155"/>
    <x v="1"/>
    <s v="plays"/>
    <x v="3433"/>
    <d v="2014-06-17T03:00:00"/>
  </r>
  <r>
    <x v="0"/>
    <s v="US"/>
    <s v="USD"/>
    <n v="1404983269"/>
    <n v="1402391269"/>
    <b v="0"/>
    <n v="168"/>
    <b v="1"/>
    <s v="theater/plays"/>
    <n v="1.0555000000000001"/>
    <n v="62.826999999999998"/>
    <x v="1"/>
    <s v="plays"/>
    <x v="3434"/>
    <d v="2014-07-10T09:07:49"/>
  </r>
  <r>
    <x v="0"/>
    <s v="US"/>
    <s v="USD"/>
    <n v="1470538800"/>
    <n v="1469112493"/>
    <b v="0"/>
    <n v="19"/>
    <b v="1"/>
    <s v="theater/plays"/>
    <n v="1.1200000000000001"/>
    <n v="58.947000000000003"/>
    <x v="1"/>
    <s v="plays"/>
    <x v="3435"/>
    <d v="2016-08-07T03:00:00"/>
  </r>
  <r>
    <x v="0"/>
    <s v="US"/>
    <s v="USD"/>
    <n v="1408638480"/>
    <n v="1406811593"/>
    <b v="0"/>
    <n v="37"/>
    <b v="1"/>
    <s v="theater/plays"/>
    <n v="1.0589999999999999"/>
    <n v="143.108"/>
    <x v="1"/>
    <s v="plays"/>
    <x v="3436"/>
    <d v="2014-08-21T16:28:00"/>
  </r>
  <r>
    <x v="0"/>
    <s v="US"/>
    <s v="USD"/>
    <n v="1440003820"/>
    <n v="1437411820"/>
    <b v="0"/>
    <n v="36"/>
    <b v="1"/>
    <s v="theater/plays"/>
    <n v="1.01"/>
    <n v="84.167000000000002"/>
    <x v="1"/>
    <s v="plays"/>
    <x v="3437"/>
    <d v="2015-08-19T17:03:40"/>
  </r>
  <r>
    <x v="0"/>
    <s v="GB"/>
    <s v="GBP"/>
    <n v="1430600400"/>
    <n v="1428358567"/>
    <b v="0"/>
    <n v="14"/>
    <b v="1"/>
    <s v="theater/plays"/>
    <n v="1.042"/>
    <n v="186.071"/>
    <x v="1"/>
    <s v="plays"/>
    <x v="3438"/>
    <d v="2015-05-02T21:00:00"/>
  </r>
  <r>
    <x v="0"/>
    <s v="US"/>
    <s v="USD"/>
    <n v="1453179540"/>
    <n v="1452030730"/>
    <b v="0"/>
    <n v="18"/>
    <b v="1"/>
    <s v="theater/plays"/>
    <n v="1.3467833333333334"/>
    <n v="89.786000000000001"/>
    <x v="1"/>
    <s v="plays"/>
    <x v="3439"/>
    <d v="2016-01-19T04:59:00"/>
  </r>
  <r>
    <x v="0"/>
    <s v="US"/>
    <s v="USD"/>
    <n v="1405095300"/>
    <n v="1403146628"/>
    <b v="0"/>
    <n v="82"/>
    <b v="1"/>
    <s v="theater/plays"/>
    <n v="1.052184"/>
    <n v="64.158000000000001"/>
    <x v="1"/>
    <s v="plays"/>
    <x v="3440"/>
    <d v="2014-07-11T16:15:00"/>
  </r>
  <r>
    <x v="0"/>
    <s v="US"/>
    <s v="USD"/>
    <n v="1447445820"/>
    <n v="1445077121"/>
    <b v="0"/>
    <n v="43"/>
    <b v="1"/>
    <s v="theater/plays"/>
    <n v="1.026"/>
    <n v="59.651000000000003"/>
    <x v="1"/>
    <s v="plays"/>
    <x v="3441"/>
    <d v="2015-11-13T20:17:00"/>
  </r>
  <r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x v="0"/>
    <s v="US"/>
    <s v="USD"/>
    <n v="1410266146"/>
    <n v="1407674146"/>
    <b v="0"/>
    <n v="45"/>
    <b v="1"/>
    <s v="theater/plays"/>
    <n v="1.855"/>
    <n v="41.222000000000001"/>
    <x v="1"/>
    <s v="plays"/>
    <x v="3443"/>
    <d v="2014-09-09T12:35:46"/>
  </r>
  <r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x v="0"/>
    <s v="GB"/>
    <s v="GBP"/>
    <n v="1445604236"/>
    <n v="1443185036"/>
    <b v="0"/>
    <n v="31"/>
    <b v="1"/>
    <s v="theater/plays"/>
    <n v="1"/>
    <n v="64.516000000000005"/>
    <x v="1"/>
    <s v="plays"/>
    <x v="3445"/>
    <d v="2015-10-23T12:43:56"/>
  </r>
  <r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0"/>
    <s v="US"/>
    <s v="USD"/>
    <n v="1418784689"/>
    <n v="1416192689"/>
    <b v="0"/>
    <n v="45"/>
    <b v="1"/>
    <s v="theater/plays"/>
    <n v="1.0976190476190477"/>
    <n v="51.222000000000001"/>
    <x v="1"/>
    <s v="plays"/>
    <x v="3448"/>
    <d v="2014-12-17T02:51:29"/>
  </r>
  <r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x v="0"/>
    <s v="GB"/>
    <s v="GBP"/>
    <n v="1427990071"/>
    <n v="1422809671"/>
    <b v="0"/>
    <n v="39"/>
    <b v="1"/>
    <s v="theater/plays"/>
    <n v="1.52"/>
    <n v="19.486999999999998"/>
    <x v="1"/>
    <s v="plays"/>
    <x v="3450"/>
    <d v="2015-04-02T15:54:31"/>
  </r>
  <r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x v="0"/>
    <s v="US"/>
    <s v="USD"/>
    <n v="1406087940"/>
    <n v="1404141626"/>
    <b v="0"/>
    <n v="37"/>
    <b v="1"/>
    <s v="theater/plays"/>
    <n v="1.532"/>
    <n v="41.405000000000001"/>
    <x v="1"/>
    <s v="plays"/>
    <x v="3452"/>
    <d v="2014-07-23T03:59:00"/>
  </r>
  <r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x v="0"/>
    <s v="GB"/>
    <s v="GBP"/>
    <n v="1406825159"/>
    <n v="1404233159"/>
    <b v="0"/>
    <n v="21"/>
    <b v="1"/>
    <s v="theater/plays"/>
    <n v="1.0071428571428571"/>
    <n v="33.570999999999998"/>
    <x v="1"/>
    <s v="plays"/>
    <x v="3454"/>
    <d v="2014-07-31T16:45:59"/>
  </r>
  <r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x v="0"/>
    <s v="US"/>
    <s v="USD"/>
    <n v="1406876340"/>
    <n v="1404190567"/>
    <b v="0"/>
    <n v="16"/>
    <b v="1"/>
    <s v="theater/plays"/>
    <n v="1.913"/>
    <n v="358.68799999999999"/>
    <x v="1"/>
    <s v="plays"/>
    <x v="3456"/>
    <d v="2014-08-01T06:59:00"/>
  </r>
  <r>
    <x v="0"/>
    <s v="US"/>
    <s v="USD"/>
    <n v="1423720740"/>
    <n v="1421081857"/>
    <b v="0"/>
    <n v="55"/>
    <b v="1"/>
    <s v="theater/plays"/>
    <n v="1.4019999999999999"/>
    <n v="50.981999999999999"/>
    <x v="1"/>
    <s v="plays"/>
    <x v="3457"/>
    <d v="2015-02-12T05:59:00"/>
  </r>
  <r>
    <x v="0"/>
    <s v="US"/>
    <s v="USD"/>
    <n v="1422937620"/>
    <n v="1420606303"/>
    <b v="0"/>
    <n v="27"/>
    <b v="1"/>
    <s v="theater/plays"/>
    <n v="1.2433537832310839"/>
    <n v="45.036999999999999"/>
    <x v="1"/>
    <s v="plays"/>
    <x v="3458"/>
    <d v="2015-02-03T04:27:00"/>
  </r>
  <r>
    <x v="0"/>
    <s v="GB"/>
    <s v="GBP"/>
    <n v="1463743860"/>
    <n v="1461151860"/>
    <b v="0"/>
    <n v="36"/>
    <b v="1"/>
    <s v="theater/plays"/>
    <n v="1.262"/>
    <n v="17.527999999999999"/>
    <x v="1"/>
    <s v="plays"/>
    <x v="3459"/>
    <d v="2016-05-20T11:31:00"/>
  </r>
  <r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0"/>
    <s v="US"/>
    <s v="USD"/>
    <n v="1477710000"/>
    <n v="1475248279"/>
    <b v="0"/>
    <n v="12"/>
    <b v="1"/>
    <s v="theater/plays"/>
    <n v="1.39"/>
    <n v="57.917000000000002"/>
    <x v="1"/>
    <s v="plays"/>
    <x v="3461"/>
    <d v="2016-10-29T03:00:00"/>
  </r>
  <r>
    <x v="0"/>
    <s v="US"/>
    <s v="USD"/>
    <n v="1436551200"/>
    <n v="1435181628"/>
    <b v="0"/>
    <n v="17"/>
    <b v="1"/>
    <s v="theater/plays"/>
    <n v="2.02"/>
    <n v="29.706"/>
    <x v="1"/>
    <s v="plays"/>
    <x v="3462"/>
    <d v="2015-07-10T18:00:00"/>
  </r>
  <r>
    <x v="0"/>
    <s v="CA"/>
    <s v="CAD"/>
    <n v="1476158340"/>
    <n v="1472594585"/>
    <b v="0"/>
    <n v="114"/>
    <b v="1"/>
    <s v="theater/plays"/>
    <n v="1.0338000000000001"/>
    <n v="90.683999999999997"/>
    <x v="1"/>
    <s v="plays"/>
    <x v="3463"/>
    <d v="2016-10-11T03:59:00"/>
  </r>
  <r>
    <x v="0"/>
    <s v="US"/>
    <s v="USD"/>
    <n v="1471921637"/>
    <n v="1469329637"/>
    <b v="0"/>
    <n v="93"/>
    <b v="1"/>
    <s v="theater/plays"/>
    <n v="1.023236"/>
    <n v="55.012999999999998"/>
    <x v="1"/>
    <s v="plays"/>
    <x v="3464"/>
    <d v="2016-08-23T03:07:17"/>
  </r>
  <r>
    <x v="0"/>
    <s v="GB"/>
    <s v="GBP"/>
    <n v="1439136000"/>
    <n v="1436972472"/>
    <b v="0"/>
    <n v="36"/>
    <b v="1"/>
    <s v="theater/plays"/>
    <n v="1.03"/>
    <n v="57.222000000000001"/>
    <x v="1"/>
    <s v="plays"/>
    <x v="3465"/>
    <d v="2015-08-09T16:00:00"/>
  </r>
  <r>
    <x v="0"/>
    <s v="US"/>
    <s v="USD"/>
    <n v="1461108450"/>
    <n v="1455928050"/>
    <b v="0"/>
    <n v="61"/>
    <b v="1"/>
    <s v="theater/plays"/>
    <n v="1.2714285714285714"/>
    <n v="72.950999999999993"/>
    <x v="1"/>
    <s v="plays"/>
    <x v="3466"/>
    <d v="2016-04-19T23:27:30"/>
  </r>
  <r>
    <x v="0"/>
    <s v="US"/>
    <s v="USD"/>
    <n v="1426864032"/>
    <n v="1424275632"/>
    <b v="0"/>
    <n v="47"/>
    <b v="1"/>
    <s v="theater/plays"/>
    <n v="1.01"/>
    <n v="64.468000000000004"/>
    <x v="1"/>
    <s v="plays"/>
    <x v="3467"/>
    <d v="2015-03-20T15:07:12"/>
  </r>
  <r>
    <x v="0"/>
    <s v="US"/>
    <s v="USD"/>
    <n v="1474426800"/>
    <n v="1471976529"/>
    <b v="0"/>
    <n v="17"/>
    <b v="1"/>
    <s v="theater/plays"/>
    <n v="1.2178"/>
    <n v="716.35299999999995"/>
    <x v="1"/>
    <s v="plays"/>
    <x v="3468"/>
    <d v="2016-09-21T03:00:00"/>
  </r>
  <r>
    <x v="0"/>
    <s v="US"/>
    <s v="USD"/>
    <n v="1461857045"/>
    <n v="1459265045"/>
    <b v="0"/>
    <n v="63"/>
    <b v="1"/>
    <s v="theater/plays"/>
    <n v="1.1339285714285714"/>
    <n v="50.396999999999998"/>
    <x v="1"/>
    <s v="plays"/>
    <x v="3469"/>
    <d v="2016-04-28T15:24:05"/>
  </r>
  <r>
    <x v="0"/>
    <s v="US"/>
    <s v="USD"/>
    <n v="1468618680"/>
    <n v="1465345902"/>
    <b v="0"/>
    <n v="9"/>
    <b v="1"/>
    <s v="theater/plays"/>
    <n v="1.5"/>
    <n v="41.667000000000002"/>
    <x v="1"/>
    <s v="plays"/>
    <x v="3470"/>
    <d v="2016-07-15T21:38:00"/>
  </r>
  <r>
    <x v="0"/>
    <s v="GB"/>
    <s v="GBP"/>
    <n v="1409515200"/>
    <n v="1405971690"/>
    <b v="0"/>
    <n v="30"/>
    <b v="1"/>
    <s v="theater/plays"/>
    <n v="2.1459999999999999"/>
    <n v="35.767000000000003"/>
    <x v="1"/>
    <s v="plays"/>
    <x v="3471"/>
    <d v="2014-08-31T20:00:00"/>
  </r>
  <r>
    <x v="0"/>
    <s v="US"/>
    <s v="USD"/>
    <n v="1415253540"/>
    <n v="1413432331"/>
    <b v="0"/>
    <n v="23"/>
    <b v="1"/>
    <s v="theater/plays"/>
    <n v="1.0205"/>
    <n v="88.739000000000004"/>
    <x v="1"/>
    <s v="plays"/>
    <x v="3472"/>
    <d v="2014-11-06T05:59:00"/>
  </r>
  <r>
    <x v="0"/>
    <s v="US"/>
    <s v="USD"/>
    <n v="1426883220"/>
    <n v="1425067296"/>
    <b v="0"/>
    <n v="33"/>
    <b v="1"/>
    <s v="theater/plays"/>
    <n v="1"/>
    <n v="148.48500000000001"/>
    <x v="1"/>
    <s v="plays"/>
    <x v="3473"/>
    <d v="2015-03-20T20:27:00"/>
  </r>
  <r>
    <x v="0"/>
    <s v="GB"/>
    <s v="GBP"/>
    <n v="1469016131"/>
    <n v="1466424131"/>
    <b v="0"/>
    <n v="39"/>
    <b v="1"/>
    <s v="theater/plays"/>
    <n v="1.01"/>
    <n v="51.795000000000002"/>
    <x v="1"/>
    <s v="plays"/>
    <x v="3474"/>
    <d v="2016-07-20T12:02:11"/>
  </r>
  <r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0"/>
    <s v="US"/>
    <s v="USD"/>
    <n v="1431831600"/>
    <n v="1430761243"/>
    <b v="0"/>
    <n v="39"/>
    <b v="1"/>
    <s v="theater/plays"/>
    <n v="1.1533333333333333"/>
    <n v="53.231000000000002"/>
    <x v="1"/>
    <s v="plays"/>
    <x v="3477"/>
    <d v="2015-05-17T03:00:00"/>
  </r>
  <r>
    <x v="0"/>
    <s v="US"/>
    <s v="USD"/>
    <n v="1426539600"/>
    <n v="1424296822"/>
    <b v="0"/>
    <n v="57"/>
    <b v="1"/>
    <s v="theater/plays"/>
    <n v="1.1285000000000001"/>
    <n v="39.595999999999997"/>
    <x v="1"/>
    <s v="plays"/>
    <x v="3478"/>
    <d v="2015-03-16T21:00:00"/>
  </r>
  <r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x v="0"/>
    <s v="US"/>
    <s v="USD"/>
    <n v="1436562000"/>
    <n v="1434440227"/>
    <b v="0"/>
    <n v="13"/>
    <b v="1"/>
    <s v="theater/plays"/>
    <n v="1.4266666666666667"/>
    <n v="164.61500000000001"/>
    <x v="1"/>
    <s v="plays"/>
    <x v="3480"/>
    <d v="2015-07-10T21:00:00"/>
  </r>
  <r>
    <x v="0"/>
    <s v="AU"/>
    <s v="AUD"/>
    <n v="1420178188"/>
    <n v="1418709388"/>
    <b v="0"/>
    <n v="95"/>
    <b v="1"/>
    <s v="theater/plays"/>
    <n v="1.1879999999999999"/>
    <n v="125.053"/>
    <x v="1"/>
    <s v="plays"/>
    <x v="3481"/>
    <d v="2015-01-02T05:56:28"/>
  </r>
  <r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x v="0"/>
    <s v="US"/>
    <s v="USD"/>
    <n v="1404403381"/>
    <n v="1401811381"/>
    <b v="0"/>
    <n v="133"/>
    <b v="1"/>
    <s v="theater/plays"/>
    <n v="1.599402985074627"/>
    <n v="40.286000000000001"/>
    <x v="1"/>
    <s v="plays"/>
    <x v="3483"/>
    <d v="2014-07-03T16:03:01"/>
  </r>
  <r>
    <x v="0"/>
    <s v="US"/>
    <s v="USD"/>
    <n v="1466014499"/>
    <n v="1463422499"/>
    <b v="0"/>
    <n v="44"/>
    <b v="1"/>
    <s v="theater/plays"/>
    <n v="1.1424000000000001"/>
    <n v="64.909000000000006"/>
    <x v="1"/>
    <s v="plays"/>
    <x v="3484"/>
    <d v="2016-06-15T18:14:59"/>
  </r>
  <r>
    <x v="0"/>
    <s v="US"/>
    <s v="USD"/>
    <n v="1454431080"/>
    <n v="1451839080"/>
    <b v="0"/>
    <n v="30"/>
    <b v="1"/>
    <s v="theater/plays"/>
    <n v="1.0060606060606061"/>
    <n v="55.332999999999998"/>
    <x v="1"/>
    <s v="plays"/>
    <x v="3485"/>
    <d v="2016-02-02T16:38:00"/>
  </r>
  <r>
    <x v="0"/>
    <s v="US"/>
    <s v="USD"/>
    <n v="1433314740"/>
    <n v="1430600401"/>
    <b v="0"/>
    <n v="56"/>
    <b v="1"/>
    <s v="theater/plays"/>
    <n v="1.552"/>
    <n v="83.143000000000001"/>
    <x v="1"/>
    <s v="plays"/>
    <x v="3486"/>
    <d v="2015-06-03T06:59:00"/>
  </r>
  <r>
    <x v="0"/>
    <s v="GB"/>
    <s v="GBP"/>
    <n v="1435185252"/>
    <n v="1432593252"/>
    <b v="0"/>
    <n v="66"/>
    <b v="1"/>
    <s v="theater/plays"/>
    <n v="1.2775000000000001"/>
    <n v="38.712000000000003"/>
    <x v="1"/>
    <s v="plays"/>
    <x v="3487"/>
    <d v="2015-06-24T22:34:12"/>
  </r>
  <r>
    <x v="0"/>
    <s v="US"/>
    <s v="USD"/>
    <n v="1429286400"/>
    <n v="1427221560"/>
    <b v="0"/>
    <n v="29"/>
    <b v="1"/>
    <s v="theater/plays"/>
    <n v="1.212"/>
    <n v="125.379"/>
    <x v="1"/>
    <s v="plays"/>
    <x v="3488"/>
    <d v="2015-04-17T16:00:00"/>
  </r>
  <r>
    <x v="0"/>
    <s v="GB"/>
    <s v="GBP"/>
    <n v="1400965200"/>
    <n v="1398352531"/>
    <b v="0"/>
    <n v="72"/>
    <b v="1"/>
    <s v="theater/plays"/>
    <n v="1.127"/>
    <n v="78.263999999999996"/>
    <x v="1"/>
    <s v="plays"/>
    <x v="3489"/>
    <d v="2014-05-24T21:00:00"/>
  </r>
  <r>
    <x v="0"/>
    <s v="US"/>
    <s v="USD"/>
    <n v="1460574924"/>
    <n v="1457982924"/>
    <b v="0"/>
    <n v="27"/>
    <b v="1"/>
    <s v="theater/plays"/>
    <n v="1.2749999999999999"/>
    <n v="47.222000000000001"/>
    <x v="1"/>
    <s v="plays"/>
    <x v="3490"/>
    <d v="2016-04-13T19:15:24"/>
  </r>
  <r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x v="0"/>
    <s v="US"/>
    <s v="USD"/>
    <n v="1445818397"/>
    <n v="1442794397"/>
    <b v="0"/>
    <n v="35"/>
    <b v="1"/>
    <s v="theater/plays"/>
    <n v="1.0526894736842105"/>
    <n v="114.292"/>
    <x v="1"/>
    <s v="plays"/>
    <x v="3492"/>
    <d v="2015-10-26T00:13:17"/>
  </r>
  <r>
    <x v="0"/>
    <s v="US"/>
    <s v="USD"/>
    <n v="1408252260"/>
    <n v="1406580436"/>
    <b v="0"/>
    <n v="29"/>
    <b v="1"/>
    <s v="theater/plays"/>
    <n v="1"/>
    <n v="51.723999999999997"/>
    <x v="1"/>
    <s v="plays"/>
    <x v="3493"/>
    <d v="2014-08-17T05:11:00"/>
  </r>
  <r>
    <x v="0"/>
    <s v="US"/>
    <s v="USD"/>
    <n v="1480140000"/>
    <n v="1479186575"/>
    <b v="0"/>
    <n v="13"/>
    <b v="1"/>
    <s v="theater/plays"/>
    <n v="1"/>
    <n v="30.768999999999998"/>
    <x v="1"/>
    <s v="plays"/>
    <x v="3494"/>
    <d v="2016-11-26T06:00:00"/>
  </r>
  <r>
    <x v="0"/>
    <s v="CA"/>
    <s v="CAD"/>
    <n v="1414862280"/>
    <n v="1412360309"/>
    <b v="0"/>
    <n v="72"/>
    <b v="1"/>
    <s v="theater/plays"/>
    <n v="1.0686"/>
    <n v="74.207999999999998"/>
    <x v="1"/>
    <s v="plays"/>
    <x v="3495"/>
    <d v="2014-11-01T17:18:00"/>
  </r>
  <r>
    <x v="0"/>
    <s v="US"/>
    <s v="USD"/>
    <n v="1473625166"/>
    <n v="1470169166"/>
    <b v="0"/>
    <n v="78"/>
    <b v="1"/>
    <s v="theater/plays"/>
    <n v="1.244"/>
    <n v="47.845999999999997"/>
    <x v="1"/>
    <s v="plays"/>
    <x v="3496"/>
    <d v="2016-09-11T20:19:26"/>
  </r>
  <r>
    <x v="0"/>
    <s v="US"/>
    <s v="USD"/>
    <n v="1464904800"/>
    <n v="1463852904"/>
    <b v="0"/>
    <n v="49"/>
    <b v="1"/>
    <s v="theater/plays"/>
    <n v="1.0870406189555126"/>
    <n v="34.408000000000001"/>
    <x v="1"/>
    <s v="plays"/>
    <x v="3497"/>
    <d v="2016-06-02T22:00:00"/>
  </r>
  <r>
    <x v="0"/>
    <s v="CA"/>
    <s v="CAD"/>
    <n v="1464471840"/>
    <n v="1459309704"/>
    <b v="0"/>
    <n v="42"/>
    <b v="1"/>
    <s v="theater/plays"/>
    <n v="1.0242424242424242"/>
    <n v="40.238"/>
    <x v="1"/>
    <s v="plays"/>
    <x v="3498"/>
    <d v="2016-05-28T21:44:00"/>
  </r>
  <r>
    <x v="0"/>
    <s v="US"/>
    <s v="USD"/>
    <n v="1435733940"/>
    <n v="1431046325"/>
    <b v="0"/>
    <n v="35"/>
    <b v="1"/>
    <s v="theater/plays"/>
    <n v="1.0549999999999999"/>
    <n v="60.286000000000001"/>
    <x v="1"/>
    <s v="plays"/>
    <x v="3499"/>
    <d v="2015-07-01T06:59:00"/>
  </r>
  <r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x v="0"/>
    <s v="GB"/>
    <s v="GBP"/>
    <n v="1441995595"/>
    <n v="1439835595"/>
    <b v="0"/>
    <n v="42"/>
    <b v="1"/>
    <s v="theater/plays"/>
    <n v="1.0066666666666666"/>
    <n v="35.951999999999998"/>
    <x v="1"/>
    <s v="plays"/>
    <x v="3501"/>
    <d v="2015-09-11T18:19:55"/>
  </r>
  <r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0"/>
    <s v="GB"/>
    <s v="GBP"/>
    <n v="1469359728"/>
    <n v="1466767728"/>
    <b v="0"/>
    <n v="38"/>
    <b v="1"/>
    <s v="theater/plays"/>
    <n v="1.0755999999999999"/>
    <n v="70.763000000000005"/>
    <x v="1"/>
    <s v="plays"/>
    <x v="3503"/>
    <d v="2016-07-24T11:28:48"/>
  </r>
  <r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0"/>
    <s v="US"/>
    <s v="USD"/>
    <n v="1399953600"/>
    <n v="1398983245"/>
    <b v="0"/>
    <n v="39"/>
    <b v="1"/>
    <s v="theater/plays"/>
    <n v="1.0376000000000001"/>
    <n v="66.513000000000005"/>
    <x v="1"/>
    <s v="plays"/>
    <x v="3505"/>
    <d v="2014-05-13T04:00:00"/>
  </r>
  <r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0"/>
    <s v="US"/>
    <s v="USD"/>
    <n v="1416545700"/>
    <n v="1415392666"/>
    <b v="0"/>
    <n v="33"/>
    <b v="1"/>
    <s v="theater/plays"/>
    <n v="1.0633333333333332"/>
    <n v="96.667000000000002"/>
    <x v="1"/>
    <s v="plays"/>
    <x v="3509"/>
    <d v="2014-11-21T04:55:00"/>
  </r>
  <r>
    <x v="0"/>
    <s v="US"/>
    <s v="USD"/>
    <n v="1404312846"/>
    <n v="1402584846"/>
    <b v="0"/>
    <n v="15"/>
    <b v="1"/>
    <s v="theater/plays"/>
    <n v="1.0055555555555555"/>
    <n v="60.332999999999998"/>
    <x v="1"/>
    <s v="plays"/>
    <x v="3510"/>
    <d v="2014-07-02T14:54:06"/>
  </r>
  <r>
    <x v="0"/>
    <s v="GB"/>
    <s v="GBP"/>
    <n v="1415385000"/>
    <n v="1413406695"/>
    <b v="0"/>
    <n v="19"/>
    <b v="1"/>
    <s v="theater/plays"/>
    <n v="1.012"/>
    <n v="79.894999999999996"/>
    <x v="1"/>
    <s v="plays"/>
    <x v="3511"/>
    <d v="2014-11-07T18:30:00"/>
  </r>
  <r>
    <x v="0"/>
    <s v="GB"/>
    <s v="GBP"/>
    <n v="1429789992"/>
    <n v="1424609592"/>
    <b v="0"/>
    <n v="17"/>
    <b v="1"/>
    <s v="theater/plays"/>
    <n v="1"/>
    <n v="58.823999999999998"/>
    <x v="1"/>
    <s v="plays"/>
    <x v="3512"/>
    <d v="2015-04-23T11:53:12"/>
  </r>
  <r>
    <x v="0"/>
    <s v="US"/>
    <s v="USD"/>
    <n v="1401857940"/>
    <n v="1400725112"/>
    <b v="0"/>
    <n v="44"/>
    <b v="1"/>
    <s v="theater/plays"/>
    <n v="1.1839285714285714"/>
    <n v="75.340999999999994"/>
    <x v="1"/>
    <s v="plays"/>
    <x v="3513"/>
    <d v="2014-06-04T04:59:00"/>
  </r>
  <r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0"/>
    <s v="US"/>
    <s v="USD"/>
    <n v="1433097171"/>
    <n v="1430505171"/>
    <b v="0"/>
    <n v="46"/>
    <b v="1"/>
    <s v="theater/plays"/>
    <n v="1.0266666666666666"/>
    <n v="66.956999999999994"/>
    <x v="1"/>
    <s v="plays"/>
    <x v="3515"/>
    <d v="2015-05-31T18:32:51"/>
  </r>
  <r>
    <x v="0"/>
    <s v="US"/>
    <s v="USD"/>
    <n v="1410145200"/>
    <n v="1407197670"/>
    <b v="0"/>
    <n v="11"/>
    <b v="1"/>
    <s v="theater/plays"/>
    <n v="1"/>
    <n v="227.273"/>
    <x v="1"/>
    <s v="plays"/>
    <x v="3516"/>
    <d v="2014-09-08T03:00:00"/>
  </r>
  <r>
    <x v="0"/>
    <s v="GB"/>
    <s v="GBP"/>
    <n v="1404471600"/>
    <n v="1401910634"/>
    <b v="0"/>
    <n v="13"/>
    <b v="1"/>
    <s v="theater/plays"/>
    <n v="1"/>
    <n v="307.69200000000001"/>
    <x v="1"/>
    <s v="plays"/>
    <x v="3517"/>
    <d v="2014-07-04T11:00:00"/>
  </r>
  <r>
    <x v="0"/>
    <s v="US"/>
    <s v="USD"/>
    <n v="1412259660"/>
    <n v="1410461299"/>
    <b v="0"/>
    <n v="33"/>
    <b v="1"/>
    <s v="theater/plays"/>
    <n v="1.10046"/>
    <n v="50.021000000000001"/>
    <x v="1"/>
    <s v="plays"/>
    <x v="3518"/>
    <d v="2014-10-02T14:21:00"/>
  </r>
  <r>
    <x v="0"/>
    <s v="GB"/>
    <s v="GBP"/>
    <n v="1425478950"/>
    <n v="1422886950"/>
    <b v="0"/>
    <n v="28"/>
    <b v="1"/>
    <s v="theater/plays"/>
    <n v="1.0135000000000001"/>
    <n v="72.393000000000001"/>
    <x v="1"/>
    <s v="plays"/>
    <x v="3519"/>
    <d v="2015-03-04T14:22:30"/>
  </r>
  <r>
    <x v="0"/>
    <s v="GB"/>
    <s v="GBP"/>
    <n v="1441547220"/>
    <n v="1439322412"/>
    <b v="0"/>
    <n v="21"/>
    <b v="1"/>
    <s v="theater/plays"/>
    <n v="1.0075000000000001"/>
    <n v="95.951999999999998"/>
    <x v="1"/>
    <s v="plays"/>
    <x v="3520"/>
    <d v="2015-09-06T13:47:00"/>
  </r>
  <r>
    <x v="0"/>
    <s v="US"/>
    <s v="USD"/>
    <n v="1411980020"/>
    <n v="1409388020"/>
    <b v="0"/>
    <n v="13"/>
    <b v="1"/>
    <s v="theater/plays"/>
    <n v="1.6942857142857144"/>
    <n v="45.615000000000002"/>
    <x v="1"/>
    <s v="plays"/>
    <x v="3521"/>
    <d v="2014-09-29T08:40:20"/>
  </r>
  <r>
    <x v="0"/>
    <s v="GB"/>
    <s v="GBP"/>
    <n v="1442311560"/>
    <n v="1439924246"/>
    <b v="0"/>
    <n v="34"/>
    <b v="1"/>
    <s v="theater/plays"/>
    <n v="1"/>
    <n v="41.029000000000003"/>
    <x v="1"/>
    <s v="plays"/>
    <x v="3522"/>
    <d v="2015-09-15T10:06:00"/>
  </r>
  <r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x v="0"/>
    <s v="US"/>
    <s v="USD"/>
    <n v="1410580800"/>
    <n v="1409336373"/>
    <b v="0"/>
    <n v="74"/>
    <b v="1"/>
    <s v="theater/plays"/>
    <n v="1.0156000000000001"/>
    <n v="137.24299999999999"/>
    <x v="1"/>
    <s v="plays"/>
    <x v="3524"/>
    <d v="2014-09-13T04:00:00"/>
  </r>
  <r>
    <x v="0"/>
    <s v="US"/>
    <s v="USD"/>
    <n v="1439136000"/>
    <n v="1438188106"/>
    <b v="0"/>
    <n v="7"/>
    <b v="1"/>
    <s v="theater/plays"/>
    <n v="1.06"/>
    <n v="75.713999999999999"/>
    <x v="1"/>
    <s v="plays"/>
    <x v="3525"/>
    <d v="2015-08-09T16:00:00"/>
  </r>
  <r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x v="0"/>
    <s v="GB"/>
    <s v="GBP"/>
    <n v="1484740918"/>
    <n v="1483012918"/>
    <b v="0"/>
    <n v="37"/>
    <b v="1"/>
    <s v="theater/plays"/>
    <n v="1.0115151515151515"/>
    <n v="45.107999999999997"/>
    <x v="1"/>
    <s v="plays"/>
    <x v="3528"/>
    <d v="2017-01-18T12:01:58"/>
  </r>
  <r>
    <x v="0"/>
    <s v="US"/>
    <s v="USD"/>
    <n v="1436749200"/>
    <n v="1434997018"/>
    <b v="0"/>
    <n v="18"/>
    <b v="1"/>
    <s v="theater/plays"/>
    <n v="1.32"/>
    <n v="36.667000000000002"/>
    <x v="1"/>
    <s v="plays"/>
    <x v="3529"/>
    <d v="2015-07-13T01:00:00"/>
  </r>
  <r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0"/>
    <s v="US"/>
    <s v="USD"/>
    <n v="1467301334"/>
    <n v="1464709334"/>
    <b v="0"/>
    <n v="26"/>
    <b v="1"/>
    <s v="theater/plays"/>
    <n v="1.28"/>
    <n v="49.231000000000002"/>
    <x v="1"/>
    <s v="plays"/>
    <x v="3531"/>
    <d v="2016-06-30T15:42:14"/>
  </r>
  <r>
    <x v="0"/>
    <s v="US"/>
    <s v="USD"/>
    <n v="1411012740"/>
    <n v="1409667827"/>
    <b v="0"/>
    <n v="27"/>
    <b v="1"/>
    <s v="theater/plays"/>
    <n v="1.1895833333333334"/>
    <n v="42.295999999999999"/>
    <x v="1"/>
    <s v="plays"/>
    <x v="3532"/>
    <d v="2014-09-18T03:59:00"/>
  </r>
  <r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x v="0"/>
    <s v="US"/>
    <s v="USD"/>
    <n v="1443711623"/>
    <n v="1440687623"/>
    <b v="0"/>
    <n v="204"/>
    <b v="1"/>
    <s v="theater/plays"/>
    <n v="1.5620000000000001"/>
    <n v="38.283999999999999"/>
    <x v="1"/>
    <s v="plays"/>
    <x v="3534"/>
    <d v="2015-10-01T15:00:23"/>
  </r>
  <r>
    <x v="0"/>
    <s v="GB"/>
    <s v="GBP"/>
    <n v="1443808800"/>
    <n v="1441120910"/>
    <b v="0"/>
    <n v="46"/>
    <b v="1"/>
    <s v="theater/plays"/>
    <n v="1.0315000000000001"/>
    <n v="44.847999999999999"/>
    <x v="1"/>
    <s v="plays"/>
    <x v="3535"/>
    <d v="2015-10-02T18:00:00"/>
  </r>
  <r>
    <x v="0"/>
    <s v="GB"/>
    <s v="GBP"/>
    <n v="1450612740"/>
    <n v="1448040425"/>
    <b v="0"/>
    <n v="17"/>
    <b v="1"/>
    <s v="theater/plays"/>
    <n v="1.5333333333333334"/>
    <n v="13.529"/>
    <x v="1"/>
    <s v="plays"/>
    <x v="3536"/>
    <d v="2015-12-20T11:59:00"/>
  </r>
  <r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x v="0"/>
    <s v="GB"/>
    <s v="GBP"/>
    <n v="1471428340"/>
    <n v="1469009140"/>
    <b v="0"/>
    <n v="83"/>
    <b v="1"/>
    <s v="theater/plays"/>
    <n v="1.2845"/>
    <n v="30.952000000000002"/>
    <x v="1"/>
    <s v="plays"/>
    <x v="3538"/>
    <d v="2016-08-17T10:05:40"/>
  </r>
  <r>
    <x v="0"/>
    <s v="US"/>
    <s v="USD"/>
    <n v="1473358122"/>
    <n v="1471543722"/>
    <b v="0"/>
    <n v="13"/>
    <b v="1"/>
    <s v="theater/plays"/>
    <n v="1.1966666666666668"/>
    <n v="55.231000000000002"/>
    <x v="1"/>
    <s v="plays"/>
    <x v="3539"/>
    <d v="2016-09-08T18:08:42"/>
  </r>
  <r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x v="0"/>
    <s v="US"/>
    <s v="USD"/>
    <n v="1410099822"/>
    <n v="1404915822"/>
    <b v="0"/>
    <n v="85"/>
    <b v="1"/>
    <s v="theater/plays"/>
    <n v="1.0223636363636364"/>
    <n v="66.153000000000006"/>
    <x v="1"/>
    <s v="plays"/>
    <x v="3542"/>
    <d v="2014-09-07T14:23:42"/>
  </r>
  <r>
    <x v="0"/>
    <s v="DE"/>
    <s v="EUR"/>
    <n v="1435255659"/>
    <n v="1432663659"/>
    <b v="0"/>
    <n v="29"/>
    <b v="1"/>
    <s v="theater/plays"/>
    <n v="1.0466666666666666"/>
    <n v="54.137999999999998"/>
    <x v="1"/>
    <s v="plays"/>
    <x v="3543"/>
    <d v="2015-06-25T18:07:39"/>
  </r>
  <r>
    <x v="0"/>
    <s v="US"/>
    <s v="USD"/>
    <n v="1425758257"/>
    <n v="1423166257"/>
    <b v="0"/>
    <n v="24"/>
    <b v="1"/>
    <s v="theater/plays"/>
    <n v="1"/>
    <n v="104.167"/>
    <x v="1"/>
    <s v="plays"/>
    <x v="3544"/>
    <d v="2015-03-07T19:57:37"/>
  </r>
  <r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x v="0"/>
    <s v="US"/>
    <s v="USD"/>
    <n v="1427860740"/>
    <n v="1426002684"/>
    <b v="0"/>
    <n v="19"/>
    <b v="1"/>
    <s v="theater/plays"/>
    <n v="1.0227272727272727"/>
    <n v="59.210999999999999"/>
    <x v="1"/>
    <s v="plays"/>
    <x v="3546"/>
    <d v="2015-04-01T03:59:00"/>
  </r>
  <r>
    <x v="0"/>
    <s v="US"/>
    <s v="USD"/>
    <n v="1463198340"/>
    <n v="1461117201"/>
    <b v="0"/>
    <n v="336"/>
    <b v="1"/>
    <s v="theater/plays"/>
    <n v="1.1440928571428572"/>
    <n v="119.176"/>
    <x v="1"/>
    <s v="plays"/>
    <x v="3547"/>
    <d v="2016-05-14T03:59:00"/>
  </r>
  <r>
    <x v="0"/>
    <s v="US"/>
    <s v="USD"/>
    <n v="1457139600"/>
    <n v="1455230214"/>
    <b v="0"/>
    <n v="13"/>
    <b v="1"/>
    <s v="theater/plays"/>
    <n v="1.019047619047619"/>
    <n v="164.61500000000001"/>
    <x v="1"/>
    <s v="plays"/>
    <x v="3548"/>
    <d v="2016-03-05T01:00:00"/>
  </r>
  <r>
    <x v="0"/>
    <s v="GB"/>
    <s v="GBP"/>
    <n v="1441358873"/>
    <n v="1438939673"/>
    <b v="0"/>
    <n v="42"/>
    <b v="1"/>
    <s v="theater/plays"/>
    <n v="1.02"/>
    <n v="24.286000000000001"/>
    <x v="1"/>
    <s v="plays"/>
    <x v="3549"/>
    <d v="2015-09-04T09:27:53"/>
  </r>
  <r>
    <x v="0"/>
    <s v="GB"/>
    <s v="GBP"/>
    <n v="1462224398"/>
    <n v="1459632398"/>
    <b v="0"/>
    <n v="64"/>
    <b v="1"/>
    <s v="theater/plays"/>
    <n v="1.048"/>
    <n v="40.938000000000002"/>
    <x v="1"/>
    <s v="plays"/>
    <x v="3550"/>
    <d v="2016-05-02T21:26:38"/>
  </r>
  <r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x v="0"/>
    <s v="US"/>
    <s v="USD"/>
    <n v="1439337600"/>
    <n v="1436575280"/>
    <b v="0"/>
    <n v="104"/>
    <b v="1"/>
    <s v="theater/plays"/>
    <n v="1.0627272727272727"/>
    <n v="56.201999999999998"/>
    <x v="1"/>
    <s v="plays"/>
    <x v="3553"/>
    <d v="2015-08-12T00:00:00"/>
  </r>
  <r>
    <x v="0"/>
    <s v="US"/>
    <s v="USD"/>
    <n v="1423674000"/>
    <n v="1421025159"/>
    <b v="0"/>
    <n v="53"/>
    <b v="1"/>
    <s v="theater/plays"/>
    <n v="1.1342219999999998"/>
    <n v="107.002"/>
    <x v="1"/>
    <s v="plays"/>
    <x v="3554"/>
    <d v="2015-02-11T17:00:00"/>
  </r>
  <r>
    <x v="0"/>
    <s v="IT"/>
    <s v="EUR"/>
    <n v="1479382594"/>
    <n v="1476786994"/>
    <b v="0"/>
    <n v="14"/>
    <b v="1"/>
    <s v="theater/plays"/>
    <n v="1"/>
    <n v="171.429"/>
    <x v="1"/>
    <s v="plays"/>
    <x v="3555"/>
    <d v="2016-11-17T11:36:34"/>
  </r>
  <r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x v="0"/>
    <s v="US"/>
    <s v="USD"/>
    <n v="1399271911"/>
    <n v="1396334311"/>
    <b v="0"/>
    <n v="558"/>
    <b v="1"/>
    <s v="theater/plays"/>
    <n v="1.0003599999999999"/>
    <n v="179.27600000000001"/>
    <x v="1"/>
    <s v="plays"/>
    <x v="3557"/>
    <d v="2014-05-05T06:38:31"/>
  </r>
  <r>
    <x v="0"/>
    <s v="GB"/>
    <s v="GBP"/>
    <n v="1435352400"/>
    <n v="1431718575"/>
    <b v="0"/>
    <n v="22"/>
    <b v="1"/>
    <s v="theater/plays"/>
    <n v="1.44"/>
    <n v="22.908999999999999"/>
    <x v="1"/>
    <s v="plays"/>
    <x v="3558"/>
    <d v="2015-06-26T21:00:00"/>
  </r>
  <r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x v="0"/>
    <s v="CA"/>
    <s v="CAD"/>
    <n v="1432694700"/>
    <n v="1429651266"/>
    <b v="0"/>
    <n v="74"/>
    <b v="1"/>
    <s v="theater/plays"/>
    <n v="1.0843750000000001"/>
    <n v="46.892000000000003"/>
    <x v="1"/>
    <s v="plays"/>
    <x v="3560"/>
    <d v="2015-05-27T02:45:00"/>
  </r>
  <r>
    <x v="0"/>
    <s v="US"/>
    <s v="USD"/>
    <n v="1438799760"/>
    <n v="1437236378"/>
    <b v="0"/>
    <n v="54"/>
    <b v="1"/>
    <s v="theater/plays"/>
    <n v="1.024"/>
    <n v="47.406999999999996"/>
    <x v="1"/>
    <s v="plays"/>
    <x v="3561"/>
    <d v="2015-08-05T18:36:00"/>
  </r>
  <r>
    <x v="0"/>
    <s v="GB"/>
    <s v="GBP"/>
    <n v="1457906400"/>
    <n v="1457115427"/>
    <b v="0"/>
    <n v="31"/>
    <b v="1"/>
    <s v="theater/plays"/>
    <n v="1.4888888888888889"/>
    <n v="15.129"/>
    <x v="1"/>
    <s v="plays"/>
    <x v="3562"/>
    <d v="2016-03-13T22:00:00"/>
  </r>
  <r>
    <x v="0"/>
    <s v="GB"/>
    <s v="GBP"/>
    <n v="1470078000"/>
    <n v="1467648456"/>
    <b v="0"/>
    <n v="25"/>
    <b v="1"/>
    <s v="theater/plays"/>
    <n v="1.0549000000000002"/>
    <n v="21.097999999999999"/>
    <x v="1"/>
    <s v="plays"/>
    <x v="3563"/>
    <d v="2016-08-01T19:00:00"/>
  </r>
  <r>
    <x v="0"/>
    <s v="GB"/>
    <s v="GBP"/>
    <n v="1444060800"/>
    <n v="1440082649"/>
    <b v="0"/>
    <n v="17"/>
    <b v="1"/>
    <s v="theater/plays"/>
    <n v="1.0049999999999999"/>
    <n v="59.118000000000002"/>
    <x v="1"/>
    <s v="plays"/>
    <x v="3564"/>
    <d v="2015-10-05T16:00:00"/>
  </r>
  <r>
    <x v="0"/>
    <s v="US"/>
    <s v="USD"/>
    <n v="1420048208"/>
    <n v="1417456208"/>
    <b v="0"/>
    <n v="12"/>
    <b v="1"/>
    <s v="theater/plays"/>
    <n v="1.3055555555555556"/>
    <n v="97.917000000000002"/>
    <x v="1"/>
    <s v="plays"/>
    <x v="3565"/>
    <d v="2014-12-31T17:50:08"/>
  </r>
  <r>
    <x v="0"/>
    <s v="GB"/>
    <s v="GBP"/>
    <n v="1422015083"/>
    <n v="1419423083"/>
    <b v="0"/>
    <n v="38"/>
    <b v="1"/>
    <s v="theater/plays"/>
    <n v="1.0475000000000001"/>
    <n v="55.131999999999998"/>
    <x v="1"/>
    <s v="plays"/>
    <x v="3566"/>
    <d v="2015-01-23T12:11:23"/>
  </r>
  <r>
    <x v="0"/>
    <s v="GB"/>
    <s v="GBP"/>
    <n v="1433964444"/>
    <n v="1431372444"/>
    <b v="0"/>
    <n v="41"/>
    <b v="1"/>
    <s v="theater/plays"/>
    <n v="1.0880000000000001"/>
    <n v="26.536999999999999"/>
    <x v="1"/>
    <s v="plays"/>
    <x v="3567"/>
    <d v="2015-06-10T19:27:24"/>
  </r>
  <r>
    <x v="0"/>
    <s v="US"/>
    <s v="USD"/>
    <n v="1410975994"/>
    <n v="1408383994"/>
    <b v="0"/>
    <n v="19"/>
    <b v="1"/>
    <s v="theater/plays"/>
    <n v="1.1100000000000001"/>
    <n v="58.420999999999999"/>
    <x v="1"/>
    <s v="plays"/>
    <x v="3568"/>
    <d v="2014-09-17T17:46:34"/>
  </r>
  <r>
    <x v="0"/>
    <s v="US"/>
    <s v="USD"/>
    <n v="1420734696"/>
    <n v="1418142696"/>
    <b v="0"/>
    <n v="41"/>
    <b v="1"/>
    <s v="theater/plays"/>
    <n v="1.0047999999999999"/>
    <n v="122.53700000000001"/>
    <x v="1"/>
    <s v="plays"/>
    <x v="3569"/>
    <d v="2015-01-08T16:31:36"/>
  </r>
  <r>
    <x v="0"/>
    <s v="US"/>
    <s v="USD"/>
    <n v="1420009200"/>
    <n v="1417593483"/>
    <b v="0"/>
    <n v="26"/>
    <b v="1"/>
    <s v="theater/plays"/>
    <n v="1.1435"/>
    <n v="87.962000000000003"/>
    <x v="1"/>
    <s v="plays"/>
    <x v="3570"/>
    <d v="2014-12-31T07:00:00"/>
  </r>
  <r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x v="0"/>
    <s v="GB"/>
    <s v="GBP"/>
    <n v="1434894082"/>
    <n v="1432302082"/>
    <b v="0"/>
    <n v="9"/>
    <b v="1"/>
    <s v="theater/plays"/>
    <n v="1"/>
    <n v="55.555999999999997"/>
    <x v="1"/>
    <s v="plays"/>
    <x v="3572"/>
    <d v="2015-06-21T13:41:22"/>
  </r>
  <r>
    <x v="0"/>
    <s v="GB"/>
    <s v="GBP"/>
    <n v="1415440846"/>
    <n v="1412845246"/>
    <b v="0"/>
    <n v="78"/>
    <b v="1"/>
    <s v="theater/plays"/>
    <n v="1.028"/>
    <n v="39.537999999999997"/>
    <x v="1"/>
    <s v="plays"/>
    <x v="3573"/>
    <d v="2014-11-08T10:00:46"/>
  </r>
  <r>
    <x v="0"/>
    <s v="US"/>
    <s v="USD"/>
    <n v="1415921848"/>
    <n v="1413326248"/>
    <b v="0"/>
    <n v="45"/>
    <b v="1"/>
    <s v="theater/plays"/>
    <n v="1.0612068965517241"/>
    <n v="136.77799999999999"/>
    <x v="1"/>
    <s v="plays"/>
    <x v="3574"/>
    <d v="2014-11-13T23:37:28"/>
  </r>
  <r>
    <x v="0"/>
    <s v="US"/>
    <s v="USD"/>
    <n v="1470887940"/>
    <n v="1468176527"/>
    <b v="0"/>
    <n v="102"/>
    <b v="1"/>
    <s v="theater/plays"/>
    <n v="1.0133000000000001"/>
    <n v="99.343000000000004"/>
    <x v="1"/>
    <s v="plays"/>
    <x v="3575"/>
    <d v="2016-08-11T03:59:00"/>
  </r>
  <r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0"/>
    <s v="US"/>
    <s v="USD"/>
    <n v="1430029680"/>
    <n v="1427741583"/>
    <b v="0"/>
    <n v="27"/>
    <b v="1"/>
    <s v="theater/plays"/>
    <n v="1.3"/>
    <n v="28.888999999999999"/>
    <x v="1"/>
    <s v="plays"/>
    <x v="3577"/>
    <d v="2015-04-26T06:28:00"/>
  </r>
  <r>
    <x v="0"/>
    <s v="GB"/>
    <s v="GBP"/>
    <n v="1462037777"/>
    <n v="1459445777"/>
    <b v="0"/>
    <n v="37"/>
    <b v="1"/>
    <s v="theater/plays"/>
    <n v="1.0001333333333333"/>
    <n v="40.545999999999999"/>
    <x v="1"/>
    <s v="plays"/>
    <x v="3578"/>
    <d v="2016-04-30T17:36:17"/>
  </r>
  <r>
    <x v="0"/>
    <s v="GB"/>
    <s v="GBP"/>
    <n v="1459444656"/>
    <n v="1456856256"/>
    <b v="0"/>
    <n v="14"/>
    <b v="1"/>
    <s v="theater/plays"/>
    <n v="1"/>
    <n v="35.713999999999999"/>
    <x v="1"/>
    <s v="plays"/>
    <x v="3579"/>
    <d v="2016-03-31T17:17:36"/>
  </r>
  <r>
    <x v="0"/>
    <s v="US"/>
    <s v="USD"/>
    <n v="1425185940"/>
    <n v="1421900022"/>
    <b v="0"/>
    <n v="27"/>
    <b v="1"/>
    <s v="theater/plays"/>
    <n v="1.1388888888888888"/>
    <n v="37.963000000000001"/>
    <x v="1"/>
    <s v="plays"/>
    <x v="3580"/>
    <d v="2015-03-01T04:59:00"/>
  </r>
  <r>
    <x v="0"/>
    <s v="GB"/>
    <s v="GBP"/>
    <n v="1406719110"/>
    <n v="1405509510"/>
    <b v="0"/>
    <n v="45"/>
    <b v="1"/>
    <s v="theater/plays"/>
    <n v="1"/>
    <n v="33.332999999999998"/>
    <x v="1"/>
    <s v="plays"/>
    <x v="3581"/>
    <d v="2014-07-30T11:18:30"/>
  </r>
  <r>
    <x v="0"/>
    <s v="US"/>
    <s v="USD"/>
    <n v="1459822682"/>
    <n v="1458613082"/>
    <b v="0"/>
    <n v="49"/>
    <b v="1"/>
    <s v="theater/plays"/>
    <n v="2.87"/>
    <n v="58.570999999999998"/>
    <x v="1"/>
    <s v="plays"/>
    <x v="3582"/>
    <d v="2016-04-05T02:18:02"/>
  </r>
  <r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x v="0"/>
    <s v="GB"/>
    <s v="GBP"/>
    <n v="1436772944"/>
    <n v="1434180944"/>
    <b v="0"/>
    <n v="112"/>
    <b v="1"/>
    <s v="theater/plays"/>
    <n v="1.155"/>
    <n v="30.937999999999999"/>
    <x v="1"/>
    <s v="plays"/>
    <x v="3584"/>
    <d v="2015-07-13T07:35:44"/>
  </r>
  <r>
    <x v="0"/>
    <s v="US"/>
    <s v="USD"/>
    <n v="1419181890"/>
    <n v="1416589890"/>
    <b v="0"/>
    <n v="23"/>
    <b v="1"/>
    <s v="theater/plays"/>
    <n v="1.1911764705882353"/>
    <n v="176.08699999999999"/>
    <x v="1"/>
    <s v="plays"/>
    <x v="3585"/>
    <d v="2014-12-21T17:11:30"/>
  </r>
  <r>
    <x v="0"/>
    <s v="US"/>
    <s v="USD"/>
    <n v="1474649070"/>
    <n v="1469465070"/>
    <b v="0"/>
    <n v="54"/>
    <b v="1"/>
    <s v="theater/plays"/>
    <n v="1.0942666666666667"/>
    <n v="151.98099999999999"/>
    <x v="1"/>
    <s v="plays"/>
    <x v="3586"/>
    <d v="2016-09-23T16:44:30"/>
  </r>
  <r>
    <x v="0"/>
    <s v="GB"/>
    <s v="GBP"/>
    <n v="1467054000"/>
    <n v="1463144254"/>
    <b v="0"/>
    <n v="28"/>
    <b v="1"/>
    <s v="theater/plays"/>
    <n v="1.266"/>
    <n v="22.606999999999999"/>
    <x v="1"/>
    <s v="plays"/>
    <x v="3587"/>
    <d v="2016-06-27T19:00:00"/>
  </r>
  <r>
    <x v="0"/>
    <s v="GB"/>
    <s v="GBP"/>
    <n v="1430348400"/>
    <n v="1428436410"/>
    <b v="0"/>
    <n v="11"/>
    <b v="1"/>
    <s v="theater/plays"/>
    <n v="1.0049999999999999"/>
    <n v="18.273"/>
    <x v="1"/>
    <s v="plays"/>
    <x v="3588"/>
    <d v="2015-04-29T23:00:00"/>
  </r>
  <r>
    <x v="0"/>
    <s v="US"/>
    <s v="USD"/>
    <n v="1432654347"/>
    <n v="1430494347"/>
    <b v="0"/>
    <n v="62"/>
    <b v="1"/>
    <s v="theater/plays"/>
    <n v="1.2749999999999999"/>
    <n v="82.257999999999996"/>
    <x v="1"/>
    <s v="plays"/>
    <x v="3589"/>
    <d v="2015-05-26T15:32:27"/>
  </r>
  <r>
    <x v="0"/>
    <s v="GB"/>
    <s v="GBP"/>
    <n v="1413792034"/>
    <n v="1411200034"/>
    <b v="0"/>
    <n v="73"/>
    <b v="1"/>
    <s v="theater/plays"/>
    <n v="1.0005999999999999"/>
    <n v="68.534000000000006"/>
    <x v="1"/>
    <s v="plays"/>
    <x v="3590"/>
    <d v="2014-10-20T08:00:34"/>
  </r>
  <r>
    <x v="0"/>
    <s v="US"/>
    <s v="USD"/>
    <n v="1422075540"/>
    <n v="1419979544"/>
    <b v="0"/>
    <n v="18"/>
    <b v="1"/>
    <s v="theater/plays"/>
    <n v="1.75"/>
    <n v="68.055999999999997"/>
    <x v="1"/>
    <s v="plays"/>
    <x v="3591"/>
    <d v="2015-01-24T04:59:00"/>
  </r>
  <r>
    <x v="0"/>
    <s v="US"/>
    <s v="USD"/>
    <n v="1423630740"/>
    <n v="1418673307"/>
    <b v="0"/>
    <n v="35"/>
    <b v="1"/>
    <s v="theater/plays"/>
    <n v="1.2725"/>
    <n v="72.713999999999999"/>
    <x v="1"/>
    <s v="plays"/>
    <x v="3592"/>
    <d v="2015-02-11T04:59:00"/>
  </r>
  <r>
    <x v="0"/>
    <s v="US"/>
    <s v="USD"/>
    <n v="1420489560"/>
    <n v="1417469639"/>
    <b v="0"/>
    <n v="43"/>
    <b v="1"/>
    <s v="theater/plays"/>
    <n v="1.1063333333333334"/>
    <n v="77.186000000000007"/>
    <x v="1"/>
    <s v="plays"/>
    <x v="3593"/>
    <d v="2015-01-05T20:26:00"/>
  </r>
  <r>
    <x v="0"/>
    <s v="US"/>
    <s v="USD"/>
    <n v="1472952982"/>
    <n v="1470792982"/>
    <b v="0"/>
    <n v="36"/>
    <b v="1"/>
    <s v="theater/plays"/>
    <n v="1.2593749999999999"/>
    <n v="55.972000000000001"/>
    <x v="1"/>
    <s v="plays"/>
    <x v="3594"/>
    <d v="2016-09-04T01:36:22"/>
  </r>
  <r>
    <x v="0"/>
    <s v="US"/>
    <s v="USD"/>
    <n v="1426229940"/>
    <n v="1423959123"/>
    <b v="0"/>
    <n v="62"/>
    <b v="1"/>
    <s v="theater/plays"/>
    <n v="1.1850000000000001"/>
    <n v="49.694000000000003"/>
    <x v="1"/>
    <s v="plays"/>
    <x v="3595"/>
    <d v="2015-03-13T06:59:00"/>
  </r>
  <r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0"/>
    <s v="US"/>
    <s v="USD"/>
    <n v="1456984740"/>
    <n v="1455717790"/>
    <b v="0"/>
    <n v="33"/>
    <b v="1"/>
    <s v="theater/plays"/>
    <n v="1.026"/>
    <n v="77.727000000000004"/>
    <x v="1"/>
    <s v="plays"/>
    <x v="3597"/>
    <d v="2016-03-03T05:59:00"/>
  </r>
  <r>
    <x v="0"/>
    <s v="US"/>
    <s v="USD"/>
    <n v="1409720340"/>
    <n v="1408129822"/>
    <b v="0"/>
    <n v="27"/>
    <b v="1"/>
    <s v="theater/plays"/>
    <n v="1.101"/>
    <n v="40.777999999999999"/>
    <x v="1"/>
    <s v="plays"/>
    <x v="3598"/>
    <d v="2014-09-03T04:59:00"/>
  </r>
  <r>
    <x v="0"/>
    <s v="US"/>
    <s v="USD"/>
    <n v="1440892800"/>
    <n v="1438715077"/>
    <b v="0"/>
    <n v="17"/>
    <b v="1"/>
    <s v="theater/plays"/>
    <n v="2.02"/>
    <n v="59.411999999999999"/>
    <x v="1"/>
    <s v="plays"/>
    <x v="3599"/>
    <d v="2015-08-30T00:00:00"/>
  </r>
  <r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x v="0"/>
    <s v="GB"/>
    <s v="GBP"/>
    <n v="1421452682"/>
    <n v="1418860682"/>
    <b v="0"/>
    <n v="53"/>
    <b v="1"/>
    <s v="theater/plays"/>
    <n v="1.0435000000000001"/>
    <n v="39.377000000000002"/>
    <x v="1"/>
    <s v="plays"/>
    <x v="3601"/>
    <d v="2015-01-16T23:58:02"/>
  </r>
  <r>
    <x v="0"/>
    <s v="US"/>
    <s v="USD"/>
    <n v="1463520479"/>
    <n v="1458336479"/>
    <b v="0"/>
    <n v="49"/>
    <b v="1"/>
    <s v="theater/plays"/>
    <n v="1.0004999999999999"/>
    <n v="81.673000000000002"/>
    <x v="1"/>
    <s v="plays"/>
    <x v="3602"/>
    <d v="2016-05-17T21:27:59"/>
  </r>
  <r>
    <x v="0"/>
    <s v="US"/>
    <s v="USD"/>
    <n v="1446759880"/>
    <n v="1444164280"/>
    <b v="0"/>
    <n v="57"/>
    <b v="1"/>
    <s v="theater/plays"/>
    <n v="1.7066666666666668"/>
    <n v="44.911999999999999"/>
    <x v="1"/>
    <s v="plays"/>
    <x v="3603"/>
    <d v="2015-11-05T21:44:40"/>
  </r>
  <r>
    <x v="0"/>
    <s v="US"/>
    <s v="USD"/>
    <n v="1461913140"/>
    <n v="1461370956"/>
    <b v="0"/>
    <n v="69"/>
    <b v="1"/>
    <s v="theater/plays"/>
    <n v="1.1283333333333334"/>
    <n v="49.058"/>
    <x v="1"/>
    <s v="plays"/>
    <x v="3604"/>
    <d v="2016-04-29T06:59:00"/>
  </r>
  <r>
    <x v="0"/>
    <s v="GB"/>
    <s v="GBP"/>
    <n v="1455390126"/>
    <n v="1452798126"/>
    <b v="0"/>
    <n v="15"/>
    <b v="1"/>
    <s v="theater/plays"/>
    <n v="1.84"/>
    <n v="30.667000000000002"/>
    <x v="1"/>
    <s v="plays"/>
    <x v="3605"/>
    <d v="2016-02-13T19:02:06"/>
  </r>
  <r>
    <x v="0"/>
    <s v="GB"/>
    <s v="GBP"/>
    <n v="1471185057"/>
    <n v="1468593057"/>
    <b v="0"/>
    <n v="64"/>
    <b v="1"/>
    <s v="theater/plays"/>
    <n v="1.3026666666666666"/>
    <n v="61.063000000000002"/>
    <x v="1"/>
    <s v="plays"/>
    <x v="3606"/>
    <d v="2016-08-14T14:30:57"/>
  </r>
  <r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x v="0"/>
    <s v="GB"/>
    <s v="GBP"/>
    <n v="1459378085"/>
    <n v="1456789685"/>
    <b v="0"/>
    <n v="21"/>
    <b v="1"/>
    <s v="theater/plays"/>
    <n v="1.5331632653061225"/>
    <n v="143.095"/>
    <x v="1"/>
    <s v="plays"/>
    <x v="3609"/>
    <d v="2016-03-30T22:48:05"/>
  </r>
  <r>
    <x v="0"/>
    <s v="GB"/>
    <s v="GBP"/>
    <n v="1439806936"/>
    <n v="1437214936"/>
    <b v="0"/>
    <n v="31"/>
    <b v="1"/>
    <s v="theater/plays"/>
    <n v="1.623"/>
    <n v="52.354999999999997"/>
    <x v="1"/>
    <s v="plays"/>
    <x v="3610"/>
    <d v="2015-08-17T10:22:16"/>
  </r>
  <r>
    <x v="0"/>
    <s v="GB"/>
    <s v="GBP"/>
    <n v="1428483201"/>
    <n v="1425891201"/>
    <b v="0"/>
    <n v="51"/>
    <b v="1"/>
    <s v="theater/plays"/>
    <n v="1.36"/>
    <n v="66.667000000000002"/>
    <x v="1"/>
    <s v="plays"/>
    <x v="3611"/>
    <d v="2015-04-08T08:53:21"/>
  </r>
  <r>
    <x v="0"/>
    <s v="CA"/>
    <s v="CAD"/>
    <n v="1402334811"/>
    <n v="1401470811"/>
    <b v="0"/>
    <n v="57"/>
    <b v="1"/>
    <s v="theater/plays"/>
    <n v="1.444"/>
    <n v="126.667"/>
    <x v="1"/>
    <s v="plays"/>
    <x v="3612"/>
    <d v="2014-06-09T17:26:51"/>
  </r>
  <r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x v="0"/>
    <s v="US"/>
    <s v="USD"/>
    <n v="1434675616"/>
    <n v="1432083616"/>
    <b v="0"/>
    <n v="71"/>
    <b v="1"/>
    <s v="theater/plays"/>
    <n v="1.008"/>
    <n v="35.493000000000002"/>
    <x v="1"/>
    <s v="plays"/>
    <x v="3614"/>
    <d v="2015-06-19T01:00:16"/>
  </r>
  <r>
    <x v="0"/>
    <s v="GB"/>
    <s v="GBP"/>
    <n v="1449756896"/>
    <n v="1447164896"/>
    <b v="0"/>
    <n v="72"/>
    <b v="1"/>
    <s v="theater/plays"/>
    <n v="1.0680000000000001"/>
    <n v="37.082999999999998"/>
    <x v="1"/>
    <s v="plays"/>
    <x v="3615"/>
    <d v="2015-12-10T14:14:56"/>
  </r>
  <r>
    <x v="0"/>
    <s v="GB"/>
    <s v="GBP"/>
    <n v="1426801664"/>
    <n v="1424213264"/>
    <b v="0"/>
    <n v="45"/>
    <b v="1"/>
    <s v="theater/plays"/>
    <n v="1.248"/>
    <n v="69.332999999999998"/>
    <x v="1"/>
    <s v="plays"/>
    <x v="3616"/>
    <d v="2015-03-19T21:47:44"/>
  </r>
  <r>
    <x v="0"/>
    <s v="GB"/>
    <s v="GBP"/>
    <n v="1488240000"/>
    <n v="1486996729"/>
    <b v="0"/>
    <n v="51"/>
    <b v="1"/>
    <s v="theater/plays"/>
    <n v="1.1891891891891893"/>
    <n v="17.254999999999999"/>
    <x v="1"/>
    <s v="plays"/>
    <x v="3617"/>
    <d v="2017-02-28T00:00:00"/>
  </r>
  <r>
    <x v="0"/>
    <s v="GB"/>
    <s v="GBP"/>
    <n v="1433343850"/>
    <n v="1430751850"/>
    <b v="0"/>
    <n v="56"/>
    <b v="1"/>
    <s v="theater/plays"/>
    <n v="1.01"/>
    <n v="36.070999999999998"/>
    <x v="1"/>
    <s v="plays"/>
    <x v="3618"/>
    <d v="2015-06-03T15:04:10"/>
  </r>
  <r>
    <x v="0"/>
    <s v="US"/>
    <s v="USD"/>
    <n v="1479592800"/>
    <n v="1476760226"/>
    <b v="0"/>
    <n v="17"/>
    <b v="1"/>
    <s v="theater/plays"/>
    <n v="1.1299999999999999"/>
    <n v="66.471000000000004"/>
    <x v="1"/>
    <s v="plays"/>
    <x v="3619"/>
    <d v="2016-11-19T22:00:00"/>
  </r>
  <r>
    <x v="0"/>
    <s v="US"/>
    <s v="USD"/>
    <n v="1425528000"/>
    <n v="1422916261"/>
    <b v="0"/>
    <n v="197"/>
    <b v="1"/>
    <s v="theater/plays"/>
    <n v="1.0519047619047619"/>
    <n v="56.066000000000003"/>
    <x v="1"/>
    <s v="plays"/>
    <x v="3620"/>
    <d v="2015-03-05T04:00:00"/>
  </r>
  <r>
    <x v="0"/>
    <s v="US"/>
    <s v="USD"/>
    <n v="1475269200"/>
    <n v="1473200844"/>
    <b v="0"/>
    <n v="70"/>
    <b v="1"/>
    <s v="theater/plays"/>
    <n v="1.0973333333333333"/>
    <n v="47.029000000000003"/>
    <x v="1"/>
    <s v="plays"/>
    <x v="3621"/>
    <d v="2016-09-30T21:00:00"/>
  </r>
  <r>
    <x v="0"/>
    <s v="US"/>
    <s v="USD"/>
    <n v="1411874580"/>
    <n v="1409030371"/>
    <b v="0"/>
    <n v="21"/>
    <b v="1"/>
    <s v="theater/plays"/>
    <n v="1.00099"/>
    <n v="47.665999999999997"/>
    <x v="1"/>
    <s v="plays"/>
    <x v="3622"/>
    <d v="2014-09-28T03:23:00"/>
  </r>
  <r>
    <x v="0"/>
    <s v="US"/>
    <s v="USD"/>
    <n v="1406358000"/>
    <n v="1404841270"/>
    <b v="0"/>
    <n v="34"/>
    <b v="1"/>
    <s v="theater/plays"/>
    <n v="1.2"/>
    <n v="88.234999999999999"/>
    <x v="1"/>
    <s v="plays"/>
    <x v="3623"/>
    <d v="2014-07-26T07:00:00"/>
  </r>
  <r>
    <x v="0"/>
    <s v="US"/>
    <s v="USD"/>
    <n v="1471977290"/>
    <n v="1466793290"/>
    <b v="0"/>
    <n v="39"/>
    <b v="1"/>
    <s v="theater/plays"/>
    <n v="1.0493333333333332"/>
    <n v="80.718000000000004"/>
    <x v="1"/>
    <s v="plays"/>
    <x v="3624"/>
    <d v="2016-08-23T18:34:50"/>
  </r>
  <r>
    <x v="0"/>
    <s v="GB"/>
    <s v="GBP"/>
    <n v="1435851577"/>
    <n v="1433259577"/>
    <b v="0"/>
    <n v="78"/>
    <b v="1"/>
    <s v="theater/plays"/>
    <n v="1.0266666666666666"/>
    <n v="39.487000000000002"/>
    <x v="1"/>
    <s v="plays"/>
    <x v="3625"/>
    <d v="2015-07-02T15:39:37"/>
  </r>
  <r>
    <x v="0"/>
    <s v="GB"/>
    <s v="GBP"/>
    <n v="1408204857"/>
    <n v="1406390457"/>
    <b v="0"/>
    <n v="48"/>
    <b v="1"/>
    <s v="theater/plays"/>
    <n v="1.0182500000000001"/>
    <n v="84.853999999999999"/>
    <x v="1"/>
    <s v="plays"/>
    <x v="3626"/>
    <d v="2014-08-16T16:00:57"/>
  </r>
  <r>
    <x v="0"/>
    <s v="US"/>
    <s v="USD"/>
    <n v="1463803140"/>
    <n v="1459446487"/>
    <b v="0"/>
    <n v="29"/>
    <b v="1"/>
    <s v="theater/plays"/>
    <n v="1"/>
    <n v="68.965999999999994"/>
    <x v="1"/>
    <s v="plays"/>
    <x v="3627"/>
    <d v="2016-05-21T03:59:00"/>
  </r>
  <r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2"/>
    <s v="US"/>
    <s v="USD"/>
    <n v="1411444740"/>
    <n v="1409335497"/>
    <b v="0"/>
    <n v="59"/>
    <b v="0"/>
    <s v="theater/musical"/>
    <n v="0.51023391812865493"/>
    <n v="147.881"/>
    <x v="1"/>
    <s v="musical"/>
    <x v="3631"/>
    <d v="2014-09-23T03:59:00"/>
  </r>
  <r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2"/>
    <s v="US"/>
    <s v="USD"/>
    <n v="1479517200"/>
    <n v="1475765867"/>
    <b v="0"/>
    <n v="31"/>
    <b v="0"/>
    <s v="theater/musical"/>
    <n v="0.35239999999999999"/>
    <n v="56.838999999999999"/>
    <x v="1"/>
    <s v="musical"/>
    <x v="3633"/>
    <d v="2016-11-19T01:00:00"/>
  </r>
  <r>
    <x v="2"/>
    <s v="CA"/>
    <s v="CAD"/>
    <n v="1484366340"/>
    <n v="1480219174"/>
    <b v="0"/>
    <n v="18"/>
    <b v="0"/>
    <s v="theater/musical"/>
    <n v="4.2466666666666666E-2"/>
    <n v="176.94399999999999"/>
    <x v="1"/>
    <s v="musical"/>
    <x v="3634"/>
    <d v="2017-01-14T03:59:00"/>
  </r>
  <r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x v="2"/>
    <s v="US"/>
    <s v="USD"/>
    <n v="1420130935"/>
    <n v="1417538935"/>
    <b v="0"/>
    <n v="14"/>
    <b v="0"/>
    <s v="theater/musical"/>
    <n v="0.30866666666666664"/>
    <n v="66.143000000000001"/>
    <x v="1"/>
    <s v="musical"/>
    <x v="3637"/>
    <d v="2015-01-01T16:48:55"/>
  </r>
  <r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2"/>
    <s v="US"/>
    <s v="USD"/>
    <n v="1431283530"/>
    <n v="1428691530"/>
    <b v="0"/>
    <n v="3"/>
    <b v="0"/>
    <s v="theater/musical"/>
    <n v="5.5E-2"/>
    <n v="18.332999999999998"/>
    <x v="1"/>
    <s v="musical"/>
    <x v="3640"/>
    <d v="2015-05-10T18:45:30"/>
  </r>
  <r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x v="2"/>
    <s v="US"/>
    <s v="USD"/>
    <n v="1457413140"/>
    <n v="1454996887"/>
    <b v="0"/>
    <n v="12"/>
    <b v="0"/>
    <s v="theater/musical"/>
    <n v="0.16420000000000001"/>
    <n v="68.417000000000002"/>
    <x v="1"/>
    <s v="musical"/>
    <x v="3644"/>
    <d v="2016-03-08T04:59:00"/>
  </r>
  <r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0"/>
    <s v="US"/>
    <s v="USD"/>
    <n v="1412492445"/>
    <n v="1409900445"/>
    <b v="0"/>
    <n v="73"/>
    <b v="1"/>
    <s v="theater/plays"/>
    <n v="1.003825"/>
    <n v="550.04100000000005"/>
    <x v="1"/>
    <s v="plays"/>
    <x v="3648"/>
    <d v="2014-10-05T07:00:45"/>
  </r>
  <r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x v="0"/>
    <s v="GB"/>
    <s v="GBP"/>
    <n v="1454412584"/>
    <n v="1452598184"/>
    <b v="0"/>
    <n v="17"/>
    <b v="1"/>
    <s v="theater/plays"/>
    <n v="1"/>
    <n v="29.411999999999999"/>
    <x v="1"/>
    <s v="plays"/>
    <x v="3650"/>
    <d v="2016-02-02T11:29:44"/>
  </r>
  <r>
    <x v="0"/>
    <s v="US"/>
    <s v="USD"/>
    <n v="1407686340"/>
    <n v="1404833442"/>
    <b v="0"/>
    <n v="9"/>
    <b v="1"/>
    <s v="theater/plays"/>
    <n v="1.04"/>
    <n v="57.777999999999999"/>
    <x v="1"/>
    <s v="plays"/>
    <x v="3651"/>
    <d v="2014-08-10T15:59:00"/>
  </r>
  <r>
    <x v="0"/>
    <s v="CA"/>
    <s v="CAD"/>
    <n v="1472097540"/>
    <n v="1471188502"/>
    <b v="0"/>
    <n v="17"/>
    <b v="1"/>
    <s v="theater/plays"/>
    <n v="2.5066666666666668"/>
    <n v="44.234999999999999"/>
    <x v="1"/>
    <s v="plays"/>
    <x v="3652"/>
    <d v="2016-08-25T03:59:00"/>
  </r>
  <r>
    <x v="0"/>
    <s v="GB"/>
    <s v="GBP"/>
    <n v="1438764207"/>
    <n v="1436172207"/>
    <b v="0"/>
    <n v="33"/>
    <b v="1"/>
    <s v="theater/plays"/>
    <n v="1.0049999999999999"/>
    <n v="60.908999999999999"/>
    <x v="1"/>
    <s v="plays"/>
    <x v="3653"/>
    <d v="2015-08-05T08:43:27"/>
  </r>
  <r>
    <x v="0"/>
    <s v="GB"/>
    <s v="GBP"/>
    <n v="1459702800"/>
    <n v="1457690386"/>
    <b v="0"/>
    <n v="38"/>
    <b v="1"/>
    <s v="theater/plays"/>
    <n v="1.744"/>
    <n v="68.841999999999999"/>
    <x v="1"/>
    <s v="plays"/>
    <x v="3654"/>
    <d v="2016-04-03T17:00:00"/>
  </r>
  <r>
    <x v="0"/>
    <s v="US"/>
    <s v="USD"/>
    <n v="1437202740"/>
    <n v="1434654998"/>
    <b v="0"/>
    <n v="79"/>
    <b v="1"/>
    <s v="theater/plays"/>
    <n v="1.1626000000000001"/>
    <n v="73.581999999999994"/>
    <x v="1"/>
    <s v="plays"/>
    <x v="3655"/>
    <d v="2015-07-18T06:59:00"/>
  </r>
  <r>
    <x v="0"/>
    <s v="CH"/>
    <s v="CHF"/>
    <n v="1485989940"/>
    <n v="1483393836"/>
    <b v="0"/>
    <n v="46"/>
    <b v="1"/>
    <s v="theater/plays"/>
    <n v="1.0582"/>
    <n v="115.02200000000001"/>
    <x v="1"/>
    <s v="plays"/>
    <x v="3656"/>
    <d v="2017-02-01T22:59:00"/>
  </r>
  <r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x v="0"/>
    <s v="US"/>
    <s v="USD"/>
    <n v="1426775940"/>
    <n v="1424414350"/>
    <b v="0"/>
    <n v="13"/>
    <b v="1"/>
    <s v="theater/plays"/>
    <n v="1.0203333333333333"/>
    <n v="235.46199999999999"/>
    <x v="1"/>
    <s v="plays"/>
    <x v="3659"/>
    <d v="2015-03-19T14:39:00"/>
  </r>
  <r>
    <x v="0"/>
    <s v="GB"/>
    <s v="GBP"/>
    <n v="1419368925"/>
    <n v="1417208925"/>
    <b v="0"/>
    <n v="22"/>
    <b v="1"/>
    <s v="theater/plays"/>
    <n v="1"/>
    <n v="11.364000000000001"/>
    <x v="1"/>
    <s v="plays"/>
    <x v="3660"/>
    <d v="2014-12-23T21:08:45"/>
  </r>
  <r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0"/>
    <s v="US"/>
    <s v="USD"/>
    <n v="1466056689"/>
    <n v="1464847089"/>
    <b v="0"/>
    <n v="19"/>
    <b v="1"/>
    <s v="theater/plays"/>
    <n v="1.09375"/>
    <n v="46.052999999999997"/>
    <x v="1"/>
    <s v="plays"/>
    <x v="3664"/>
    <d v="2016-06-16T05:58:09"/>
  </r>
  <r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0"/>
    <s v="US"/>
    <s v="USD"/>
    <n v="1406185200"/>
    <n v="1404337382"/>
    <b v="0"/>
    <n v="38"/>
    <b v="1"/>
    <s v="theater/plays"/>
    <n v="1"/>
    <n v="31.579000000000001"/>
    <x v="1"/>
    <s v="plays"/>
    <x v="3666"/>
    <d v="2014-07-24T07:00:00"/>
  </r>
  <r>
    <x v="0"/>
    <s v="GB"/>
    <s v="GBP"/>
    <n v="1437261419"/>
    <n v="1434669419"/>
    <b v="0"/>
    <n v="58"/>
    <b v="1"/>
    <s v="theater/plays"/>
    <n v="1.0317033333333334"/>
    <n v="53.363999999999997"/>
    <x v="1"/>
    <s v="plays"/>
    <x v="3667"/>
    <d v="2015-07-18T23:16:59"/>
  </r>
  <r>
    <x v="0"/>
    <s v="US"/>
    <s v="USD"/>
    <n v="1437676380"/>
    <n v="1435670452"/>
    <b v="0"/>
    <n v="28"/>
    <b v="1"/>
    <s v="theater/plays"/>
    <n v="1.0349999999999999"/>
    <n v="36.963999999999999"/>
    <x v="1"/>
    <s v="plays"/>
    <x v="3668"/>
    <d v="2015-07-23T18:33:00"/>
  </r>
  <r>
    <x v="0"/>
    <s v="GB"/>
    <s v="GBP"/>
    <n v="1434039137"/>
    <n v="1431447137"/>
    <b v="0"/>
    <n v="17"/>
    <b v="1"/>
    <s v="theater/plays"/>
    <n v="1.3819999999999999"/>
    <n v="81.293999999999997"/>
    <x v="1"/>
    <s v="plays"/>
    <x v="3669"/>
    <d v="2015-06-11T16:12:17"/>
  </r>
  <r>
    <x v="0"/>
    <s v="GB"/>
    <s v="GBP"/>
    <n v="1433113200"/>
    <n v="1431951611"/>
    <b v="0"/>
    <n v="12"/>
    <b v="1"/>
    <s v="theater/plays"/>
    <n v="1.0954545454545455"/>
    <n v="20.082999999999998"/>
    <x v="1"/>
    <s v="plays"/>
    <x v="3670"/>
    <d v="2015-05-31T23:00:00"/>
  </r>
  <r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x v="0"/>
    <s v="GB"/>
    <s v="GBP"/>
    <n v="1411771384"/>
    <n v="1409179384"/>
    <b v="0"/>
    <n v="57"/>
    <b v="1"/>
    <s v="theater/plays"/>
    <n v="1.0153333333333334"/>
    <n v="53.439"/>
    <x v="1"/>
    <s v="plays"/>
    <x v="3672"/>
    <d v="2014-09-26T22:43:04"/>
  </r>
  <r>
    <x v="0"/>
    <s v="GB"/>
    <s v="GBP"/>
    <n v="1415191920"/>
    <n v="1412233497"/>
    <b v="0"/>
    <n v="114"/>
    <b v="1"/>
    <s v="theater/plays"/>
    <n v="1.13625"/>
    <n v="39.868000000000002"/>
    <x v="1"/>
    <s v="plays"/>
    <x v="3673"/>
    <d v="2014-11-05T12:52:00"/>
  </r>
  <r>
    <x v="0"/>
    <s v="DE"/>
    <s v="EUR"/>
    <n v="1472936229"/>
    <n v="1467752229"/>
    <b v="0"/>
    <n v="31"/>
    <b v="1"/>
    <s v="theater/plays"/>
    <n v="1"/>
    <n v="145.161"/>
    <x v="1"/>
    <s v="plays"/>
    <x v="3674"/>
    <d v="2016-09-03T20:57:09"/>
  </r>
  <r>
    <x v="0"/>
    <s v="GB"/>
    <s v="GBP"/>
    <n v="1463353200"/>
    <n v="1462285182"/>
    <b v="0"/>
    <n v="3"/>
    <b v="1"/>
    <s v="theater/plays"/>
    <n v="1.4"/>
    <n v="23.332999999999998"/>
    <x v="1"/>
    <s v="plays"/>
    <x v="3675"/>
    <d v="2016-05-15T23:00:00"/>
  </r>
  <r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x v="0"/>
    <s v="US"/>
    <s v="USD"/>
    <n v="1404359940"/>
    <n v="1402580818"/>
    <b v="0"/>
    <n v="199"/>
    <b v="1"/>
    <s v="theater/plays"/>
    <n v="1.0290416666666666"/>
    <n v="62.052999999999997"/>
    <x v="1"/>
    <s v="plays"/>
    <x v="3677"/>
    <d v="2014-07-03T03:59:00"/>
  </r>
  <r>
    <x v="0"/>
    <s v="GB"/>
    <s v="GBP"/>
    <n v="1433076298"/>
    <n v="1430052298"/>
    <b v="0"/>
    <n v="31"/>
    <b v="1"/>
    <s v="theater/plays"/>
    <n v="1.0249999999999999"/>
    <n v="66.129000000000005"/>
    <x v="1"/>
    <s v="plays"/>
    <x v="3678"/>
    <d v="2015-05-31T12:44:58"/>
  </r>
  <r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x v="0"/>
    <s v="US"/>
    <s v="USD"/>
    <n v="1452872290"/>
    <n v="1452008290"/>
    <b v="0"/>
    <n v="18"/>
    <b v="1"/>
    <s v="theater/plays"/>
    <n v="1.119"/>
    <n v="62.167000000000002"/>
    <x v="1"/>
    <s v="plays"/>
    <x v="3681"/>
    <d v="2016-01-15T15:38:10"/>
  </r>
  <r>
    <x v="0"/>
    <s v="US"/>
    <s v="USD"/>
    <n v="1402901940"/>
    <n v="1399998418"/>
    <b v="0"/>
    <n v="67"/>
    <b v="1"/>
    <s v="theater/plays"/>
    <n v="1.3919999999999999"/>
    <n v="62.328000000000003"/>
    <x v="1"/>
    <s v="plays"/>
    <x v="3682"/>
    <d v="2014-06-16T06:59:00"/>
  </r>
  <r>
    <x v="0"/>
    <s v="US"/>
    <s v="USD"/>
    <n v="1476931696"/>
    <n v="1474339696"/>
    <b v="0"/>
    <n v="66"/>
    <b v="1"/>
    <s v="theater/plays"/>
    <n v="1.1085714285714285"/>
    <n v="58.787999999999997"/>
    <x v="1"/>
    <s v="plays"/>
    <x v="3683"/>
    <d v="2016-10-20T02:48:16"/>
  </r>
  <r>
    <x v="0"/>
    <s v="US"/>
    <s v="USD"/>
    <n v="1441167586"/>
    <n v="1438575586"/>
    <b v="0"/>
    <n v="23"/>
    <b v="1"/>
    <s v="theater/plays"/>
    <n v="1.3906666666666667"/>
    <n v="45.347999999999999"/>
    <x v="1"/>
    <s v="plays"/>
    <x v="3684"/>
    <d v="2015-09-02T04:19:46"/>
  </r>
  <r>
    <x v="0"/>
    <s v="US"/>
    <s v="USD"/>
    <n v="1400533200"/>
    <n v="1398348859"/>
    <b v="0"/>
    <n v="126"/>
    <b v="1"/>
    <s v="theater/plays"/>
    <n v="1.0569999999999999"/>
    <n v="41.944000000000003"/>
    <x v="1"/>
    <s v="plays"/>
    <x v="3685"/>
    <d v="2014-05-19T21:00:00"/>
  </r>
  <r>
    <x v="0"/>
    <s v="US"/>
    <s v="USD"/>
    <n v="1440820740"/>
    <n v="1439567660"/>
    <b v="0"/>
    <n v="6"/>
    <b v="1"/>
    <s v="theater/plays"/>
    <n v="1.0142857142857142"/>
    <n v="59.167000000000002"/>
    <x v="1"/>
    <s v="plays"/>
    <x v="3686"/>
    <d v="2015-08-29T03:59:00"/>
  </r>
  <r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x v="0"/>
    <s v="GB"/>
    <s v="GBP"/>
    <n v="1407524004"/>
    <n v="1404932004"/>
    <b v="0"/>
    <n v="39"/>
    <b v="1"/>
    <s v="theater/plays"/>
    <n v="1.0916666666666666"/>
    <n v="83.974000000000004"/>
    <x v="1"/>
    <s v="plays"/>
    <x v="3688"/>
    <d v="2014-08-08T18:53:24"/>
  </r>
  <r>
    <x v="0"/>
    <s v="US"/>
    <s v="USD"/>
    <n v="1434925500"/>
    <n v="1432410639"/>
    <b v="0"/>
    <n v="62"/>
    <b v="1"/>
    <s v="theater/plays"/>
    <n v="1.1833333333333333"/>
    <n v="57.258000000000003"/>
    <x v="1"/>
    <s v="plays"/>
    <x v="3689"/>
    <d v="2015-06-21T22:25:00"/>
  </r>
  <r>
    <x v="0"/>
    <s v="US"/>
    <s v="USD"/>
    <n v="1417101683"/>
    <n v="1414506083"/>
    <b v="0"/>
    <n v="31"/>
    <b v="1"/>
    <s v="theater/plays"/>
    <n v="1.2"/>
    <n v="58.064999999999998"/>
    <x v="1"/>
    <s v="plays"/>
    <x v="3690"/>
    <d v="2014-11-27T15:21:23"/>
  </r>
  <r>
    <x v="0"/>
    <s v="US"/>
    <s v="USD"/>
    <n v="1425272340"/>
    <n v="1421426929"/>
    <b v="0"/>
    <n v="274"/>
    <b v="1"/>
    <s v="theater/plays"/>
    <n v="1.2796000000000001"/>
    <n v="186.803"/>
    <x v="1"/>
    <s v="plays"/>
    <x v="3691"/>
    <d v="2015-03-02T04:59:00"/>
  </r>
  <r>
    <x v="0"/>
    <s v="US"/>
    <s v="USD"/>
    <n v="1411084800"/>
    <n v="1410304179"/>
    <b v="0"/>
    <n v="17"/>
    <b v="1"/>
    <s v="theater/plays"/>
    <n v="1.26"/>
    <n v="74.117999999999995"/>
    <x v="1"/>
    <s v="plays"/>
    <x v="3692"/>
    <d v="2014-09-19T00:00:00"/>
  </r>
  <r>
    <x v="0"/>
    <s v="GB"/>
    <s v="GBP"/>
    <n v="1448922600"/>
    <n v="1446352529"/>
    <b v="0"/>
    <n v="14"/>
    <b v="1"/>
    <s v="theater/plays"/>
    <n v="1.2912912912912913"/>
    <n v="30.713999999999999"/>
    <x v="1"/>
    <s v="plays"/>
    <x v="3693"/>
    <d v="2015-11-30T22:30:00"/>
  </r>
  <r>
    <x v="0"/>
    <s v="US"/>
    <s v="USD"/>
    <n v="1465178400"/>
    <n v="1461985967"/>
    <b v="0"/>
    <n v="60"/>
    <b v="1"/>
    <s v="theater/plays"/>
    <n v="1.0742857142857143"/>
    <n v="62.667000000000002"/>
    <x v="1"/>
    <s v="plays"/>
    <x v="3694"/>
    <d v="2016-06-06T02:00:00"/>
  </r>
  <r>
    <x v="0"/>
    <s v="US"/>
    <s v="USD"/>
    <n v="1421009610"/>
    <n v="1419281610"/>
    <b v="0"/>
    <n v="33"/>
    <b v="1"/>
    <s v="theater/plays"/>
    <n v="1.00125"/>
    <n v="121.364"/>
    <x v="1"/>
    <s v="plays"/>
    <x v="3695"/>
    <d v="2015-01-11T20:53:30"/>
  </r>
  <r>
    <x v="0"/>
    <s v="GB"/>
    <s v="GBP"/>
    <n v="1423838916"/>
    <n v="1418654916"/>
    <b v="0"/>
    <n v="78"/>
    <b v="1"/>
    <s v="theater/plays"/>
    <n v="1.55"/>
    <n v="39.744"/>
    <x v="1"/>
    <s v="plays"/>
    <x v="3696"/>
    <d v="2015-02-13T14:48:36"/>
  </r>
  <r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0"/>
    <s v="US"/>
    <s v="USD"/>
    <n v="1456946487"/>
    <n v="1454354487"/>
    <b v="0"/>
    <n v="136"/>
    <b v="1"/>
    <s v="theater/plays"/>
    <n v="1.1052"/>
    <n v="40.631999999999998"/>
    <x v="1"/>
    <s v="plays"/>
    <x v="3698"/>
    <d v="2016-03-02T19:21:27"/>
  </r>
  <r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0"/>
    <s v="US"/>
    <s v="USD"/>
    <n v="1412092800"/>
    <n v="1409493800"/>
    <b v="0"/>
    <n v="18"/>
    <b v="1"/>
    <s v="theater/plays"/>
    <n v="1.212"/>
    <n v="33.667000000000002"/>
    <x v="1"/>
    <s v="plays"/>
    <x v="3700"/>
    <d v="2014-09-30T16:00:00"/>
  </r>
  <r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x v="0"/>
    <s v="GB"/>
    <s v="GBP"/>
    <n v="1468191540"/>
    <n v="1464958484"/>
    <b v="0"/>
    <n v="21"/>
    <b v="1"/>
    <s v="theater/plays"/>
    <n v="1.0916666666666666"/>
    <n v="155.952"/>
    <x v="1"/>
    <s v="plays"/>
    <x v="3702"/>
    <d v="2016-07-10T22:59:00"/>
  </r>
  <r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x v="0"/>
    <s v="GB"/>
    <s v="GBP"/>
    <n v="1464712394"/>
    <n v="1459528394"/>
    <b v="0"/>
    <n v="27"/>
    <b v="1"/>
    <s v="theater/plays"/>
    <n v="1.3633666666666666"/>
    <n v="15.148999999999999"/>
    <x v="1"/>
    <s v="plays"/>
    <x v="3704"/>
    <d v="2016-05-31T16:33:14"/>
  </r>
  <r>
    <x v="0"/>
    <s v="US"/>
    <s v="USD"/>
    <n v="1403546400"/>
    <n v="1401714114"/>
    <b v="0"/>
    <n v="35"/>
    <b v="1"/>
    <s v="theater/plays"/>
    <n v="1.0346657233816767"/>
    <n v="83.570999999999998"/>
    <x v="1"/>
    <s v="plays"/>
    <x v="3705"/>
    <d v="2014-06-23T18:00:00"/>
  </r>
  <r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x v="0"/>
    <s v="US"/>
    <s v="USD"/>
    <n v="1404444286"/>
    <n v="1403234686"/>
    <b v="0"/>
    <n v="39"/>
    <b v="1"/>
    <s v="theater/plays"/>
    <n v="3"/>
    <n v="53.845999999999997"/>
    <x v="1"/>
    <s v="plays"/>
    <x v="3708"/>
    <d v="2014-07-04T03:24:46"/>
  </r>
  <r>
    <x v="0"/>
    <s v="GB"/>
    <s v="GBP"/>
    <n v="1403715546"/>
    <n v="1401123546"/>
    <b v="0"/>
    <n v="35"/>
    <b v="1"/>
    <s v="theater/plays"/>
    <n v="1.0825"/>
    <n v="30.928999999999998"/>
    <x v="1"/>
    <s v="plays"/>
    <x v="3709"/>
    <d v="2014-06-25T16:59:06"/>
  </r>
  <r>
    <x v="0"/>
    <s v="US"/>
    <s v="USD"/>
    <n v="1428068988"/>
    <n v="1425908988"/>
    <b v="0"/>
    <n v="27"/>
    <b v="1"/>
    <s v="theater/plays"/>
    <n v="1.4115384615384616"/>
    <n v="67.962999999999994"/>
    <x v="1"/>
    <s v="plays"/>
    <x v="3710"/>
    <d v="2015-04-03T13:49:48"/>
  </r>
  <r>
    <x v="0"/>
    <s v="US"/>
    <s v="USD"/>
    <n v="1402848000"/>
    <n v="1400606573"/>
    <b v="0"/>
    <n v="21"/>
    <b v="1"/>
    <s v="theater/plays"/>
    <n v="1.1399999999999999"/>
    <n v="27.143000000000001"/>
    <x v="1"/>
    <s v="plays"/>
    <x v="3711"/>
    <d v="2014-06-15T16:00:00"/>
  </r>
  <r>
    <x v="0"/>
    <s v="US"/>
    <s v="USD"/>
    <n v="1433055540"/>
    <n v="1431230867"/>
    <b v="0"/>
    <n v="104"/>
    <b v="1"/>
    <s v="theater/plays"/>
    <n v="1.5373333333333334"/>
    <n v="110.86499999999999"/>
    <x v="1"/>
    <s v="plays"/>
    <x v="3712"/>
    <d v="2015-05-31T06:59:00"/>
  </r>
  <r>
    <x v="0"/>
    <s v="US"/>
    <s v="USD"/>
    <n v="1465062166"/>
    <n v="1463334166"/>
    <b v="0"/>
    <n v="19"/>
    <b v="1"/>
    <s v="theater/plays"/>
    <n v="1.0149999999999999"/>
    <n v="106.842"/>
    <x v="1"/>
    <s v="plays"/>
    <x v="3713"/>
    <d v="2016-06-04T17:42:46"/>
  </r>
  <r>
    <x v="0"/>
    <s v="US"/>
    <s v="USD"/>
    <n v="1432612740"/>
    <n v="1429881667"/>
    <b v="0"/>
    <n v="97"/>
    <b v="1"/>
    <s v="theater/plays"/>
    <n v="1.0235000000000001"/>
    <n v="105.515"/>
    <x v="1"/>
    <s v="plays"/>
    <x v="3714"/>
    <d v="2015-05-26T03:59:00"/>
  </r>
  <r>
    <x v="0"/>
    <s v="GB"/>
    <s v="GBP"/>
    <n v="1427806320"/>
    <n v="1422834819"/>
    <b v="0"/>
    <n v="27"/>
    <b v="1"/>
    <s v="theater/plays"/>
    <n v="1.0257142857142858"/>
    <n v="132.96299999999999"/>
    <x v="1"/>
    <s v="plays"/>
    <x v="3715"/>
    <d v="2015-03-31T12:52:00"/>
  </r>
  <r>
    <x v="0"/>
    <s v="US"/>
    <s v="USD"/>
    <n v="1453411109"/>
    <n v="1450819109"/>
    <b v="0"/>
    <n v="24"/>
    <b v="1"/>
    <s v="theater/plays"/>
    <n v="1.5575000000000001"/>
    <n v="51.917000000000002"/>
    <x v="1"/>
    <s v="plays"/>
    <x v="3716"/>
    <d v="2016-01-21T21:18:29"/>
  </r>
  <r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0"/>
    <s v="GB"/>
    <s v="GBP"/>
    <n v="1425057075"/>
    <n v="1422465075"/>
    <b v="0"/>
    <n v="46"/>
    <b v="1"/>
    <s v="theater/plays"/>
    <n v="2.3940000000000001"/>
    <n v="26.021999999999998"/>
    <x v="1"/>
    <s v="plays"/>
    <x v="3718"/>
    <d v="2015-02-27T17:11:15"/>
  </r>
  <r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x v="0"/>
    <s v="US"/>
    <s v="USD"/>
    <n v="1415230084"/>
    <n v="1413412084"/>
    <b v="0"/>
    <n v="44"/>
    <b v="1"/>
    <s v="theater/plays"/>
    <n v="1.008"/>
    <n v="114.545"/>
    <x v="1"/>
    <s v="plays"/>
    <x v="3721"/>
    <d v="2014-11-05T23:28:04"/>
  </r>
  <r>
    <x v="0"/>
    <s v="CA"/>
    <s v="CAD"/>
    <n v="1455231540"/>
    <n v="1452614847"/>
    <b v="0"/>
    <n v="35"/>
    <b v="1"/>
    <s v="theater/plays"/>
    <n v="1.1120000000000001"/>
    <n v="47.656999999999996"/>
    <x v="1"/>
    <s v="plays"/>
    <x v="3722"/>
    <d v="2016-02-11T22:59:00"/>
  </r>
  <r>
    <x v="0"/>
    <s v="GB"/>
    <s v="GBP"/>
    <n v="1417374262"/>
    <n v="1414778662"/>
    <b v="0"/>
    <n v="63"/>
    <b v="1"/>
    <s v="theater/plays"/>
    <n v="1.0204444444444445"/>
    <n v="72.888999999999996"/>
    <x v="1"/>
    <s v="plays"/>
    <x v="3723"/>
    <d v="2014-11-30T19:04:22"/>
  </r>
  <r>
    <x v="0"/>
    <s v="GB"/>
    <s v="GBP"/>
    <n v="1462402800"/>
    <n v="1459856860"/>
    <b v="0"/>
    <n v="89"/>
    <b v="1"/>
    <s v="theater/plays"/>
    <n v="1.0254767441860466"/>
    <n v="49.545999999999999"/>
    <x v="1"/>
    <s v="plays"/>
    <x v="3724"/>
    <d v="2016-05-04T23:00:00"/>
  </r>
  <r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x v="0"/>
    <s v="US"/>
    <s v="USD"/>
    <n v="1461963600"/>
    <n v="1459567371"/>
    <b v="0"/>
    <n v="46"/>
    <b v="1"/>
    <s v="theater/plays"/>
    <n v="3.3870588235294119"/>
    <n v="62.587000000000003"/>
    <x v="1"/>
    <s v="plays"/>
    <x v="3726"/>
    <d v="2016-04-29T21:00:00"/>
  </r>
  <r>
    <x v="0"/>
    <s v="US"/>
    <s v="USD"/>
    <n v="1476939300"/>
    <n v="1474273294"/>
    <b v="0"/>
    <n v="33"/>
    <b v="1"/>
    <s v="theater/plays"/>
    <n v="1.0075000000000001"/>
    <n v="61.061"/>
    <x v="1"/>
    <s v="plays"/>
    <x v="3727"/>
    <d v="2016-10-20T04:55:00"/>
  </r>
  <r>
    <x v="2"/>
    <s v="US"/>
    <s v="USD"/>
    <n v="1439957176"/>
    <n v="1437365176"/>
    <b v="0"/>
    <n v="31"/>
    <b v="0"/>
    <s v="theater/plays"/>
    <n v="9.3100000000000002E-2"/>
    <n v="60.064999999999998"/>
    <x v="1"/>
    <s v="plays"/>
    <x v="3728"/>
    <d v="2015-08-19T04:06:16"/>
  </r>
  <r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2"/>
    <s v="US"/>
    <s v="USD"/>
    <n v="1420860180"/>
    <n v="1418234646"/>
    <b v="0"/>
    <n v="12"/>
    <b v="0"/>
    <s v="theater/plays"/>
    <n v="0.11272727272727273"/>
    <n v="51.667000000000002"/>
    <x v="1"/>
    <s v="plays"/>
    <x v="3731"/>
    <d v="2015-01-10T03:23:00"/>
  </r>
  <r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x v="2"/>
    <s v="US"/>
    <s v="USD"/>
    <n v="1407808438"/>
    <n v="1405217355"/>
    <b v="0"/>
    <n v="14"/>
    <b v="0"/>
    <s v="theater/plays"/>
    <n v="0.17899999999999999"/>
    <n v="25.571000000000002"/>
    <x v="1"/>
    <s v="plays"/>
    <x v="3740"/>
    <d v="2014-08-12T01:53:58"/>
  </r>
  <r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0"/>
    <s v="US"/>
    <s v="USD"/>
    <n v="1455602340"/>
    <n v="1453827436"/>
    <b v="0"/>
    <n v="52"/>
    <b v="1"/>
    <s v="theater/musical"/>
    <n v="1.0351999999999999"/>
    <n v="99.537999999999997"/>
    <x v="1"/>
    <s v="musical"/>
    <x v="3748"/>
    <d v="2016-02-16T05:59:00"/>
  </r>
  <r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x v="0"/>
    <s v="US"/>
    <s v="USD"/>
    <n v="1459641073"/>
    <n v="1454460673"/>
    <b v="0"/>
    <n v="11"/>
    <b v="1"/>
    <s v="theater/musical"/>
    <n v="1.3260000000000001"/>
    <n v="120.545"/>
    <x v="1"/>
    <s v="musical"/>
    <x v="3751"/>
    <d v="2016-04-02T23:51:13"/>
  </r>
  <r>
    <x v="0"/>
    <s v="GB"/>
    <s v="GBP"/>
    <n v="1476651600"/>
    <n v="1473189335"/>
    <b v="0"/>
    <n v="15"/>
    <b v="1"/>
    <s v="theater/musical"/>
    <n v="1.1299999999999999"/>
    <n v="37.667000000000002"/>
    <x v="1"/>
    <s v="musical"/>
    <x v="3752"/>
    <d v="2016-10-16T21:00:00"/>
  </r>
  <r>
    <x v="0"/>
    <s v="US"/>
    <s v="USD"/>
    <n v="1433289600"/>
    <n v="1430768800"/>
    <b v="0"/>
    <n v="30"/>
    <b v="1"/>
    <s v="theater/musical"/>
    <n v="1.0334000000000001"/>
    <n v="172.233"/>
    <x v="1"/>
    <s v="musical"/>
    <x v="3753"/>
    <d v="2015-06-03T00:00:00"/>
  </r>
  <r>
    <x v="0"/>
    <s v="US"/>
    <s v="USD"/>
    <n v="1406350740"/>
    <n v="1403125737"/>
    <b v="0"/>
    <n v="27"/>
    <b v="1"/>
    <s v="theater/musical"/>
    <n v="1.2"/>
    <n v="111.111"/>
    <x v="1"/>
    <s v="musical"/>
    <x v="3754"/>
    <d v="2014-07-26T04:59:00"/>
  </r>
  <r>
    <x v="0"/>
    <s v="GB"/>
    <s v="GBP"/>
    <n v="1460753307"/>
    <n v="1458161307"/>
    <b v="0"/>
    <n v="28"/>
    <b v="1"/>
    <s v="theater/musical"/>
    <n v="1.2963636363636364"/>
    <n v="25.463999999999999"/>
    <x v="1"/>
    <s v="musical"/>
    <x v="3755"/>
    <d v="2016-04-15T20:48:27"/>
  </r>
  <r>
    <x v="0"/>
    <s v="US"/>
    <s v="USD"/>
    <n v="1402515198"/>
    <n v="1399923198"/>
    <b v="0"/>
    <n v="17"/>
    <b v="1"/>
    <s v="theater/musical"/>
    <n v="1.0111111111111111"/>
    <n v="267.64699999999999"/>
    <x v="1"/>
    <s v="musical"/>
    <x v="3756"/>
    <d v="2014-06-11T19:33:18"/>
  </r>
  <r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x v="0"/>
    <s v="US"/>
    <s v="USD"/>
    <n v="1400475600"/>
    <n v="1397819938"/>
    <b v="0"/>
    <n v="26"/>
    <b v="1"/>
    <s v="theater/musical"/>
    <n v="1.0233333333333334"/>
    <n v="59.037999999999997"/>
    <x v="1"/>
    <s v="musical"/>
    <x v="3758"/>
    <d v="2014-05-19T05:00:00"/>
  </r>
  <r>
    <x v="0"/>
    <s v="US"/>
    <s v="USD"/>
    <n v="1440556553"/>
    <n v="1435372553"/>
    <b v="0"/>
    <n v="88"/>
    <b v="1"/>
    <s v="theater/musical"/>
    <n v="1.1024425000000002"/>
    <n v="50.110999999999997"/>
    <x v="1"/>
    <s v="musical"/>
    <x v="3759"/>
    <d v="2015-08-26T02:35:53"/>
  </r>
  <r>
    <x v="0"/>
    <s v="US"/>
    <s v="USD"/>
    <n v="1399293386"/>
    <n v="1397133386"/>
    <b v="0"/>
    <n v="91"/>
    <b v="1"/>
    <s v="theater/musical"/>
    <n v="1.010154"/>
    <n v="55.503"/>
    <x v="1"/>
    <s v="musical"/>
    <x v="3760"/>
    <d v="2014-05-05T12:36:26"/>
  </r>
  <r>
    <x v="0"/>
    <s v="GB"/>
    <s v="GBP"/>
    <n v="1439247600"/>
    <n v="1434625937"/>
    <b v="0"/>
    <n v="3"/>
    <b v="1"/>
    <s v="theater/musical"/>
    <n v="1"/>
    <n v="166.667"/>
    <x v="1"/>
    <s v="musical"/>
    <x v="3761"/>
    <d v="2015-08-10T23:00:00"/>
  </r>
  <r>
    <x v="0"/>
    <s v="GB"/>
    <s v="GBP"/>
    <n v="1438543889"/>
    <n v="1436383889"/>
    <b v="0"/>
    <n v="28"/>
    <b v="1"/>
    <s v="theater/musical"/>
    <n v="1.0624"/>
    <n v="47.429000000000002"/>
    <x v="1"/>
    <s v="musical"/>
    <x v="3762"/>
    <d v="2015-08-02T19:31:29"/>
  </r>
  <r>
    <x v="0"/>
    <s v="US"/>
    <s v="USD"/>
    <n v="1427907626"/>
    <n v="1425319226"/>
    <b v="0"/>
    <n v="77"/>
    <b v="1"/>
    <s v="theater/musical"/>
    <n v="1"/>
    <n v="64.935000000000002"/>
    <x v="1"/>
    <s v="musical"/>
    <x v="3763"/>
    <d v="2015-04-01T17:00:26"/>
  </r>
  <r>
    <x v="0"/>
    <s v="US"/>
    <s v="USD"/>
    <n v="1464482160"/>
    <n v="1462824832"/>
    <b v="0"/>
    <n v="27"/>
    <b v="1"/>
    <s v="theater/musical"/>
    <n v="1"/>
    <n v="55.555999999999997"/>
    <x v="1"/>
    <s v="musical"/>
    <x v="3764"/>
    <d v="2016-05-29T00:36:00"/>
  </r>
  <r>
    <x v="0"/>
    <s v="US"/>
    <s v="USD"/>
    <n v="1406745482"/>
    <n v="1404153482"/>
    <b v="0"/>
    <n v="107"/>
    <b v="1"/>
    <s v="theater/musical"/>
    <n v="1.1345714285714286"/>
    <n v="74.224000000000004"/>
    <x v="1"/>
    <s v="musical"/>
    <x v="3765"/>
    <d v="2014-07-30T18:38:02"/>
  </r>
  <r>
    <x v="0"/>
    <s v="US"/>
    <s v="USD"/>
    <n v="1404360045"/>
    <n v="1401336045"/>
    <b v="0"/>
    <n v="96"/>
    <b v="1"/>
    <s v="theater/musical"/>
    <n v="1.0265010000000001"/>
    <n v="106.92700000000001"/>
    <x v="1"/>
    <s v="musical"/>
    <x v="3766"/>
    <d v="2014-07-03T04:00:45"/>
  </r>
  <r>
    <x v="0"/>
    <s v="US"/>
    <s v="USD"/>
    <n v="1425185940"/>
    <n v="1423960097"/>
    <b v="0"/>
    <n v="56"/>
    <b v="1"/>
    <s v="theater/musical"/>
    <n v="1.1675"/>
    <n v="41.695999999999998"/>
    <x v="1"/>
    <s v="musical"/>
    <x v="3767"/>
    <d v="2015-03-01T04:59:00"/>
  </r>
  <r>
    <x v="0"/>
    <s v="US"/>
    <s v="USD"/>
    <n v="1402594090"/>
    <n v="1400002090"/>
    <b v="0"/>
    <n v="58"/>
    <b v="1"/>
    <s v="theater/musical"/>
    <n v="1.0765274999999999"/>
    <n v="74.242999999999995"/>
    <x v="1"/>
    <s v="musical"/>
    <x v="3768"/>
    <d v="2014-06-12T17:28:10"/>
  </r>
  <r>
    <x v="0"/>
    <s v="US"/>
    <s v="USD"/>
    <n v="1460730079"/>
    <n v="1458138079"/>
    <b v="0"/>
    <n v="15"/>
    <b v="1"/>
    <s v="theater/musical"/>
    <n v="1"/>
    <n v="73.332999999999998"/>
    <x v="1"/>
    <s v="musical"/>
    <x v="3769"/>
    <d v="2016-04-15T14:21:19"/>
  </r>
  <r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0"/>
    <s v="US"/>
    <s v="USD"/>
    <n v="1463529600"/>
    <n v="1462307652"/>
    <b v="0"/>
    <n v="38"/>
    <b v="1"/>
    <s v="theater/musical"/>
    <n v="1.46"/>
    <n v="38.420999999999999"/>
    <x v="1"/>
    <s v="musical"/>
    <x v="3771"/>
    <d v="2016-05-18T00:00:00"/>
  </r>
  <r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x v="0"/>
    <s v="US"/>
    <s v="USD"/>
    <n v="1479175680"/>
    <n v="1476317247"/>
    <b v="0"/>
    <n v="57"/>
    <b v="1"/>
    <s v="theater/musical"/>
    <n v="1.0820000000000001"/>
    <n v="94.912000000000006"/>
    <x v="1"/>
    <s v="musical"/>
    <x v="3773"/>
    <d v="2016-11-15T02:08:00"/>
  </r>
  <r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0"/>
    <s v="US"/>
    <s v="USD"/>
    <n v="1428552000"/>
    <n v="1426199843"/>
    <b v="0"/>
    <n v="14"/>
    <b v="1"/>
    <s v="theater/musical"/>
    <n v="1.0024999999999999"/>
    <n v="143.214"/>
    <x v="1"/>
    <s v="musical"/>
    <x v="3775"/>
    <d v="2015-04-09T04:00:00"/>
  </r>
  <r>
    <x v="0"/>
    <s v="US"/>
    <s v="USD"/>
    <n v="1406854800"/>
    <n v="1403599778"/>
    <b v="0"/>
    <n v="94"/>
    <b v="1"/>
    <s v="theater/musical"/>
    <n v="1.0671250000000001"/>
    <n v="90.819000000000003"/>
    <x v="1"/>
    <s v="musical"/>
    <x v="3776"/>
    <d v="2014-08-01T01:00:00"/>
  </r>
  <r>
    <x v="0"/>
    <s v="US"/>
    <s v="USD"/>
    <n v="1411790400"/>
    <n v="1409884821"/>
    <b v="0"/>
    <n v="59"/>
    <b v="1"/>
    <s v="theater/musical"/>
    <n v="1.4319999999999999"/>
    <n v="48.542000000000002"/>
    <x v="1"/>
    <s v="musical"/>
    <x v="3777"/>
    <d v="2014-09-27T04:00:00"/>
  </r>
  <r>
    <x v="0"/>
    <s v="US"/>
    <s v="USD"/>
    <n v="1423942780"/>
    <n v="1418758780"/>
    <b v="0"/>
    <n v="36"/>
    <b v="1"/>
    <s v="theater/musical"/>
    <n v="1.0504166666666668"/>
    <n v="70.028000000000006"/>
    <x v="1"/>
    <s v="musical"/>
    <x v="3778"/>
    <d v="2015-02-14T19:39:40"/>
  </r>
  <r>
    <x v="0"/>
    <s v="US"/>
    <s v="USD"/>
    <n v="1459010340"/>
    <n v="1456421940"/>
    <b v="0"/>
    <n v="115"/>
    <b v="1"/>
    <s v="theater/musical"/>
    <n v="1.0398000000000001"/>
    <n v="135.626"/>
    <x v="1"/>
    <s v="musical"/>
    <x v="3779"/>
    <d v="2016-03-26T16:39:00"/>
  </r>
  <r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0"/>
    <s v="US"/>
    <s v="USD"/>
    <n v="1410210685"/>
    <n v="1408050685"/>
    <b v="0"/>
    <n v="52"/>
    <b v="1"/>
    <s v="theater/musical"/>
    <n v="1.0966666666666667"/>
    <n v="94.903999999999996"/>
    <x v="1"/>
    <s v="musical"/>
    <x v="3781"/>
    <d v="2014-09-08T21:11:25"/>
  </r>
  <r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x v="0"/>
    <s v="US"/>
    <s v="USD"/>
    <n v="1458057600"/>
    <n v="1455938520"/>
    <b v="0"/>
    <n v="24"/>
    <b v="1"/>
    <s v="theater/musical"/>
    <n v="1.2891666666666666"/>
    <n v="64.457999999999998"/>
    <x v="1"/>
    <s v="musical"/>
    <x v="3783"/>
    <d v="2016-03-15T16:00:00"/>
  </r>
  <r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x v="0"/>
    <s v="US"/>
    <s v="USD"/>
    <n v="1464310475"/>
    <n v="1461718475"/>
    <b v="0"/>
    <n v="71"/>
    <b v="1"/>
    <s v="theater/musical"/>
    <n v="1.1096666666666666"/>
    <n v="93.775000000000006"/>
    <x v="1"/>
    <s v="musical"/>
    <x v="3786"/>
    <d v="2016-05-27T00:54:35"/>
  </r>
  <r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2"/>
    <s v="US"/>
    <s v="USD"/>
    <n v="1429564165"/>
    <n v="1426972165"/>
    <b v="0"/>
    <n v="37"/>
    <b v="0"/>
    <s v="theater/musical"/>
    <n v="0.89666666666666661"/>
    <n v="145.405"/>
    <x v="1"/>
    <s v="musical"/>
    <x v="3797"/>
    <d v="2015-04-20T21:09:25"/>
  </r>
  <r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x v="2"/>
    <s v="US"/>
    <s v="USD"/>
    <n v="1420952340"/>
    <n v="1418146883"/>
    <b v="0"/>
    <n v="16"/>
    <b v="0"/>
    <s v="theater/musical"/>
    <n v="4.0045454545454544E-2"/>
    <n v="55.063000000000002"/>
    <x v="1"/>
    <s v="musical"/>
    <x v="3800"/>
    <d v="2015-01-11T04:59:00"/>
  </r>
  <r>
    <x v="2"/>
    <s v="US"/>
    <s v="USD"/>
    <n v="1420215216"/>
    <n v="1417536816"/>
    <b v="0"/>
    <n v="9"/>
    <b v="0"/>
    <s v="theater/musical"/>
    <n v="8.5199999999999998E-2"/>
    <n v="47.332999999999998"/>
    <x v="1"/>
    <s v="musical"/>
    <x v="3801"/>
    <d v="2015-01-02T16:13:36"/>
  </r>
  <r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2"/>
    <s v="US"/>
    <s v="USD"/>
    <n v="1428097739"/>
    <n v="1427492939"/>
    <b v="0"/>
    <n v="9"/>
    <b v="0"/>
    <s v="theater/musical"/>
    <n v="0.30333333333333334"/>
    <n v="50.555999999999997"/>
    <x v="1"/>
    <s v="musical"/>
    <x v="3807"/>
    <d v="2015-04-03T21:48:59"/>
  </r>
  <r>
    <x v="0"/>
    <s v="GB"/>
    <s v="GBP"/>
    <n v="1429955619"/>
    <n v="1424775219"/>
    <b v="0"/>
    <n v="24"/>
    <b v="1"/>
    <s v="theater/plays"/>
    <n v="1"/>
    <n v="41.667000000000002"/>
    <x v="1"/>
    <s v="plays"/>
    <x v="3808"/>
    <d v="2015-04-25T09:53:39"/>
  </r>
  <r>
    <x v="0"/>
    <s v="GB"/>
    <s v="GBP"/>
    <n v="1406761200"/>
    <n v="1402403907"/>
    <b v="0"/>
    <n v="38"/>
    <b v="1"/>
    <s v="theater/plays"/>
    <n v="1.0125"/>
    <n v="53.289000000000001"/>
    <x v="1"/>
    <s v="plays"/>
    <x v="3809"/>
    <d v="2014-07-30T23:00:00"/>
  </r>
  <r>
    <x v="0"/>
    <s v="US"/>
    <s v="USD"/>
    <n v="1426965758"/>
    <n v="1424377358"/>
    <b v="0"/>
    <n v="26"/>
    <b v="1"/>
    <s v="theater/plays"/>
    <n v="1.2173333333333334"/>
    <n v="70.230999999999995"/>
    <x v="1"/>
    <s v="plays"/>
    <x v="3810"/>
    <d v="2015-03-21T19:22:38"/>
  </r>
  <r>
    <x v="0"/>
    <s v="GB"/>
    <s v="GBP"/>
    <n v="1464692400"/>
    <n v="1461769373"/>
    <b v="0"/>
    <n v="19"/>
    <b v="1"/>
    <s v="theater/plays"/>
    <n v="3.3"/>
    <n v="43.420999999999999"/>
    <x v="1"/>
    <s v="plays"/>
    <x v="3811"/>
    <d v="2016-05-31T11:00:00"/>
  </r>
  <r>
    <x v="0"/>
    <s v="CA"/>
    <s v="CAD"/>
    <n v="1433131140"/>
    <n v="1429120908"/>
    <b v="0"/>
    <n v="11"/>
    <b v="1"/>
    <s v="theater/plays"/>
    <n v="1.0954999999999999"/>
    <n v="199.18199999999999"/>
    <x v="1"/>
    <s v="plays"/>
    <x v="3812"/>
    <d v="2015-06-01T03:59:00"/>
  </r>
  <r>
    <x v="0"/>
    <s v="US"/>
    <s v="USD"/>
    <n v="1465940580"/>
    <n v="1462603021"/>
    <b v="0"/>
    <n v="27"/>
    <b v="1"/>
    <s v="theater/plays"/>
    <n v="1.0095190476190474"/>
    <n v="78.518000000000001"/>
    <x v="1"/>
    <s v="plays"/>
    <x v="3813"/>
    <d v="2016-06-14T21:43:00"/>
  </r>
  <r>
    <x v="0"/>
    <s v="US"/>
    <s v="USD"/>
    <n v="1427860740"/>
    <n v="1424727712"/>
    <b v="0"/>
    <n v="34"/>
    <b v="1"/>
    <s v="theater/plays"/>
    <n v="1.4013333333333333"/>
    <n v="61.823999999999998"/>
    <x v="1"/>
    <s v="plays"/>
    <x v="3814"/>
    <d v="2015-04-01T03:59:00"/>
  </r>
  <r>
    <x v="0"/>
    <s v="GB"/>
    <s v="GBP"/>
    <n v="1440111600"/>
    <n v="1437545657"/>
    <b v="0"/>
    <n v="20"/>
    <b v="1"/>
    <s v="theater/plays"/>
    <n v="1.0000100000000001"/>
    <n v="50.000999999999998"/>
    <x v="1"/>
    <s v="plays"/>
    <x v="3815"/>
    <d v="2015-08-20T23:00:00"/>
  </r>
  <r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0"/>
    <s v="US"/>
    <s v="USD"/>
    <n v="1437166920"/>
    <n v="1435554104"/>
    <b v="0"/>
    <n v="26"/>
    <b v="1"/>
    <s v="theater/plays"/>
    <n v="1.0640000000000001"/>
    <n v="40.923000000000002"/>
    <x v="1"/>
    <s v="plays"/>
    <x v="3819"/>
    <d v="2015-07-17T21:02:00"/>
  </r>
  <r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x v="0"/>
    <s v="US"/>
    <s v="USD"/>
    <n v="1451881207"/>
    <n v="1449116407"/>
    <b v="0"/>
    <n v="46"/>
    <b v="1"/>
    <s v="theater/plays"/>
    <n v="1.0454285714285714"/>
    <n v="79.543000000000006"/>
    <x v="1"/>
    <s v="plays"/>
    <x v="3821"/>
    <d v="2016-01-04T04:20:07"/>
  </r>
  <r>
    <x v="0"/>
    <s v="DE"/>
    <s v="EUR"/>
    <n v="1453244340"/>
    <n v="1448136417"/>
    <b v="0"/>
    <n v="76"/>
    <b v="1"/>
    <s v="theater/plays"/>
    <n v="1.1002000000000001"/>
    <n v="72.382000000000005"/>
    <x v="1"/>
    <s v="plays"/>
    <x v="3822"/>
    <d v="2016-01-19T22:59:00"/>
  </r>
  <r>
    <x v="0"/>
    <s v="US"/>
    <s v="USD"/>
    <n v="1437364740"/>
    <n v="1434405044"/>
    <b v="0"/>
    <n v="41"/>
    <b v="1"/>
    <s v="theater/plays"/>
    <n v="1.06"/>
    <n v="64.634"/>
    <x v="1"/>
    <s v="plays"/>
    <x v="3823"/>
    <d v="2015-07-20T03:59:00"/>
  </r>
  <r>
    <x v="0"/>
    <s v="GB"/>
    <s v="GBP"/>
    <n v="1470058860"/>
    <n v="1469026903"/>
    <b v="0"/>
    <n v="7"/>
    <b v="1"/>
    <s v="theater/plays"/>
    <n v="1.08"/>
    <n v="38.570999999999998"/>
    <x v="1"/>
    <s v="plays"/>
    <x v="3824"/>
    <d v="2016-08-01T13:41:00"/>
  </r>
  <r>
    <x v="0"/>
    <s v="US"/>
    <s v="USD"/>
    <n v="1434505214"/>
    <n v="1432690814"/>
    <b v="0"/>
    <n v="49"/>
    <b v="1"/>
    <s v="theater/plays"/>
    <n v="1.0542"/>
    <n v="107.571"/>
    <x v="1"/>
    <s v="plays"/>
    <x v="3825"/>
    <d v="2015-06-17T01:40:14"/>
  </r>
  <r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x v="0"/>
    <s v="GB"/>
    <s v="GBP"/>
    <n v="1427414400"/>
    <n v="1422656201"/>
    <b v="0"/>
    <n v="65"/>
    <b v="1"/>
    <s v="theater/plays"/>
    <n v="1.5266666666666666"/>
    <n v="70.462000000000003"/>
    <x v="1"/>
    <s v="plays"/>
    <x v="3827"/>
    <d v="2015-03-27T00:00:00"/>
  </r>
  <r>
    <x v="0"/>
    <s v="US"/>
    <s v="USD"/>
    <n v="1420033187"/>
    <n v="1414845587"/>
    <b v="0"/>
    <n v="28"/>
    <b v="1"/>
    <s v="theater/plays"/>
    <n v="1"/>
    <n v="178.571"/>
    <x v="1"/>
    <s v="plays"/>
    <x v="3828"/>
    <d v="2014-12-31T13:39:47"/>
  </r>
  <r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0"/>
    <s v="US"/>
    <s v="USD"/>
    <n v="1415222545"/>
    <n v="1413404545"/>
    <b v="0"/>
    <n v="9"/>
    <b v="1"/>
    <s v="theater/plays"/>
    <n v="1.0602199999999999"/>
    <n v="58.901000000000003"/>
    <x v="1"/>
    <s v="plays"/>
    <x v="3831"/>
    <d v="2014-11-05T21:22:25"/>
  </r>
  <r>
    <x v="0"/>
    <s v="US"/>
    <s v="USD"/>
    <n v="1455936335"/>
    <n v="1452048335"/>
    <b v="0"/>
    <n v="9"/>
    <b v="1"/>
    <s v="theater/plays"/>
    <n v="1.0466666666666666"/>
    <n v="139.55600000000001"/>
    <x v="1"/>
    <s v="plays"/>
    <x v="3832"/>
    <d v="2016-02-20T02:45:35"/>
  </r>
  <r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0"/>
    <s v="GB"/>
    <s v="GBP"/>
    <n v="1434624067"/>
    <n v="1432032067"/>
    <b v="0"/>
    <n v="57"/>
    <b v="1"/>
    <s v="theater/plays"/>
    <n v="1.0903333333333334"/>
    <n v="57.386000000000003"/>
    <x v="1"/>
    <s v="plays"/>
    <x v="3834"/>
    <d v="2015-06-18T10:41:07"/>
  </r>
  <r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0"/>
    <s v="US"/>
    <s v="USD"/>
    <n v="1470197340"/>
    <n v="1467497652"/>
    <b v="0"/>
    <n v="14"/>
    <b v="1"/>
    <s v="theater/plays"/>
    <n v="1.125"/>
    <n v="64.286000000000001"/>
    <x v="1"/>
    <s v="plays"/>
    <x v="3836"/>
    <d v="2016-08-03T04:09:00"/>
  </r>
  <r>
    <x v="0"/>
    <s v="GB"/>
    <s v="GBP"/>
    <n v="1435947758"/>
    <n v="1432837358"/>
    <b v="0"/>
    <n v="17"/>
    <b v="1"/>
    <s v="theater/plays"/>
    <n v="1.0209999999999999"/>
    <n v="120.11799999999999"/>
    <x v="1"/>
    <s v="plays"/>
    <x v="3837"/>
    <d v="2015-07-03T18:22:38"/>
  </r>
  <r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x v="0"/>
    <s v="US"/>
    <s v="USD"/>
    <n v="1438226724"/>
    <n v="1433042724"/>
    <b v="0"/>
    <n v="32"/>
    <b v="1"/>
    <s v="theater/plays"/>
    <n v="1.0125"/>
    <n v="63.280999999999999"/>
    <x v="1"/>
    <s v="plays"/>
    <x v="3839"/>
    <d v="2015-07-30T03:25:24"/>
  </r>
  <r>
    <x v="0"/>
    <s v="GB"/>
    <s v="GBP"/>
    <n v="1459180229"/>
    <n v="1457023829"/>
    <b v="0"/>
    <n v="3"/>
    <b v="1"/>
    <s v="theater/plays"/>
    <n v="65"/>
    <n v="21.667000000000002"/>
    <x v="1"/>
    <s v="plays"/>
    <x v="3840"/>
    <d v="2016-03-28T15:50:29"/>
  </r>
  <r>
    <x v="2"/>
    <s v="US"/>
    <s v="USD"/>
    <n v="1405882287"/>
    <n v="1400698287"/>
    <b v="1"/>
    <n v="34"/>
    <b v="0"/>
    <s v="theater/plays"/>
    <n v="8.72E-2"/>
    <n v="25.646999999999998"/>
    <x v="1"/>
    <s v="plays"/>
    <x v="3841"/>
    <d v="2014-07-20T18:51:27"/>
  </r>
  <r>
    <x v="2"/>
    <s v="GB"/>
    <s v="GBP"/>
    <n v="1399809052"/>
    <n v="1397217052"/>
    <b v="1"/>
    <n v="23"/>
    <b v="0"/>
    <s v="theater/plays"/>
    <n v="0.21940000000000001"/>
    <n v="47.695999999999998"/>
    <x v="1"/>
    <s v="plays"/>
    <x v="3842"/>
    <d v="2014-05-11T11:50:52"/>
  </r>
  <r>
    <x v="2"/>
    <s v="US"/>
    <s v="USD"/>
    <n v="1401587064"/>
    <n v="1399427064"/>
    <b v="1"/>
    <n v="19"/>
    <b v="0"/>
    <s v="theater/plays"/>
    <n v="0.21299999999999999"/>
    <n v="56.052999999999997"/>
    <x v="1"/>
    <s v="plays"/>
    <x v="3843"/>
    <d v="2014-06-01T01:44:24"/>
  </r>
  <r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2"/>
    <s v="US"/>
    <s v="USD"/>
    <n v="1443711774"/>
    <n v="1441119774"/>
    <b v="1"/>
    <n v="12"/>
    <b v="0"/>
    <s v="theater/plays"/>
    <n v="2.1049999999999999E-2"/>
    <n v="70.167000000000002"/>
    <x v="1"/>
    <s v="plays"/>
    <x v="3845"/>
    <d v="2015-10-01T15:02:54"/>
  </r>
  <r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x v="2"/>
    <s v="US"/>
    <s v="USD"/>
    <n v="1437283391"/>
    <n v="1433395391"/>
    <b v="1"/>
    <n v="9"/>
    <b v="0"/>
    <s v="theater/plays"/>
    <n v="0.16161904761904761"/>
    <n v="188.55600000000001"/>
    <x v="1"/>
    <s v="plays"/>
    <x v="3847"/>
    <d v="2015-07-19T05:23:11"/>
  </r>
  <r>
    <x v="2"/>
    <s v="US"/>
    <s v="USD"/>
    <n v="1445196989"/>
    <n v="1442604989"/>
    <b v="1"/>
    <n v="43"/>
    <b v="0"/>
    <s v="theater/plays"/>
    <n v="0.16376923076923078"/>
    <n v="49.512"/>
    <x v="1"/>
    <s v="plays"/>
    <x v="3848"/>
    <d v="2015-10-18T19:36:29"/>
  </r>
  <r>
    <x v="2"/>
    <s v="DE"/>
    <s v="EUR"/>
    <n v="1434047084"/>
    <n v="1431455084"/>
    <b v="1"/>
    <n v="28"/>
    <b v="0"/>
    <s v="theater/plays"/>
    <n v="7.0433333333333334E-2"/>
    <n v="75.463999999999999"/>
    <x v="1"/>
    <s v="plays"/>
    <x v="3849"/>
    <d v="2015-06-11T18:24:44"/>
  </r>
  <r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2"/>
    <s v="US"/>
    <s v="USD"/>
    <n v="1407858710"/>
    <n v="1405266710"/>
    <b v="0"/>
    <n v="13"/>
    <b v="0"/>
    <s v="theater/plays"/>
    <n v="0.17666666666666667"/>
    <n v="81.537999999999997"/>
    <x v="1"/>
    <s v="plays"/>
    <x v="3860"/>
    <d v="2014-08-12T15:51:50"/>
  </r>
  <r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2"/>
    <s v="CA"/>
    <s v="CAD"/>
    <n v="1409376600"/>
    <n v="1405957098"/>
    <b v="0"/>
    <n v="14"/>
    <b v="0"/>
    <s v="theater/plays"/>
    <n v="0.26937422295897223"/>
    <n v="46.429000000000002"/>
    <x v="1"/>
    <s v="plays"/>
    <x v="3865"/>
    <d v="2014-08-30T05:30:00"/>
  </r>
  <r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x v="1"/>
    <s v="US"/>
    <s v="USD"/>
    <n v="1426302660"/>
    <n v="1423761792"/>
    <b v="0"/>
    <n v="15"/>
    <b v="0"/>
    <s v="theater/musical"/>
    <n v="3.44748684310884E-2"/>
    <n v="30.132999999999999"/>
    <x v="1"/>
    <s v="musical"/>
    <x v="3869"/>
    <d v="2015-03-14T03:11:00"/>
  </r>
  <r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1"/>
    <s v="US"/>
    <s v="USD"/>
    <n v="1490809450"/>
    <n v="1485629050"/>
    <b v="0"/>
    <n v="3"/>
    <b v="0"/>
    <s v="theater/musical"/>
    <n v="2.6666666666666668E-2"/>
    <n v="13.333"/>
    <x v="1"/>
    <s v="musical"/>
    <x v="3871"/>
    <d v="2017-03-29T17:44:10"/>
  </r>
  <r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x v="1"/>
    <s v="GB"/>
    <s v="GBP"/>
    <n v="1454425128"/>
    <n v="1451833128"/>
    <b v="0"/>
    <n v="46"/>
    <b v="0"/>
    <s v="theater/musical"/>
    <n v="0.52794871794871789"/>
    <n v="44.761000000000003"/>
    <x v="1"/>
    <s v="musical"/>
    <x v="3876"/>
    <d v="2016-02-02T14:58:48"/>
  </r>
  <r>
    <x v="1"/>
    <s v="US"/>
    <s v="USD"/>
    <n v="1481213752"/>
    <n v="1478621752"/>
    <b v="0"/>
    <n v="14"/>
    <b v="0"/>
    <s v="theater/musical"/>
    <n v="4.9639999999999997E-2"/>
    <n v="88.643000000000001"/>
    <x v="1"/>
    <s v="musical"/>
    <x v="3877"/>
    <d v="2016-12-08T16:15:52"/>
  </r>
  <r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x v="1"/>
    <s v="GB"/>
    <s v="GBP"/>
    <n v="1406761200"/>
    <n v="1403724820"/>
    <b v="0"/>
    <n v="17"/>
    <b v="0"/>
    <s v="theater/musical"/>
    <n v="0.13066666666666665"/>
    <n v="57.646999999999998"/>
    <x v="1"/>
    <s v="musical"/>
    <x v="3880"/>
    <d v="2014-07-30T23:00:00"/>
  </r>
  <r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2"/>
    <s v="GB"/>
    <s v="GBP"/>
    <n v="1488114358"/>
    <n v="1485522358"/>
    <b v="0"/>
    <n v="14"/>
    <b v="0"/>
    <s v="theater/plays"/>
    <n v="0.27100000000000002"/>
    <n v="38.713999999999999"/>
    <x v="1"/>
    <s v="plays"/>
    <x v="3888"/>
    <d v="2017-02-26T13:05:58"/>
  </r>
  <r>
    <x v="2"/>
    <s v="US"/>
    <s v="USD"/>
    <n v="1420413960"/>
    <n v="1417651630"/>
    <b v="0"/>
    <n v="9"/>
    <b v="0"/>
    <s v="theater/plays"/>
    <n v="1.4749999999999999E-2"/>
    <n v="13.111000000000001"/>
    <x v="1"/>
    <s v="plays"/>
    <x v="3889"/>
    <d v="2015-01-04T23:26:00"/>
  </r>
  <r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2"/>
    <s v="US"/>
    <s v="USD"/>
    <n v="1427086740"/>
    <n v="1424488244"/>
    <b v="0"/>
    <n v="7"/>
    <b v="0"/>
    <s v="theater/plays"/>
    <n v="0.32500000000000001"/>
    <n v="37.143000000000001"/>
    <x v="1"/>
    <s v="plays"/>
    <x v="3891"/>
    <d v="2015-03-23T04:59:00"/>
  </r>
  <r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x v="2"/>
    <s v="US"/>
    <s v="USD"/>
    <n v="1404194400"/>
    <n v="1400600840"/>
    <b v="0"/>
    <n v="84"/>
    <b v="0"/>
    <s v="theater/plays"/>
    <n v="0.2155"/>
    <n v="128.274"/>
    <x v="1"/>
    <s v="plays"/>
    <x v="3893"/>
    <d v="2014-07-01T06:00:00"/>
  </r>
  <r>
    <x v="2"/>
    <s v="US"/>
    <s v="USD"/>
    <n v="1481000340"/>
    <n v="1478386812"/>
    <b v="0"/>
    <n v="11"/>
    <b v="0"/>
    <s v="theater/plays"/>
    <n v="3.4666666666666665E-2"/>
    <n v="47.273000000000003"/>
    <x v="1"/>
    <s v="plays"/>
    <x v="3894"/>
    <d v="2016-12-06T04:59:00"/>
  </r>
  <r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2"/>
    <s v="GB"/>
    <s v="GBP"/>
    <n v="1479125642"/>
    <n v="1476962042"/>
    <b v="0"/>
    <n v="31"/>
    <b v="0"/>
    <s v="theater/plays"/>
    <n v="0.48833333333333334"/>
    <n v="47.258000000000003"/>
    <x v="1"/>
    <s v="plays"/>
    <x v="3902"/>
    <d v="2016-11-14T12:14:02"/>
  </r>
  <r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2"/>
    <s v="GB"/>
    <s v="GBP"/>
    <n v="1434063600"/>
    <n v="1430405903"/>
    <b v="0"/>
    <n v="7"/>
    <b v="0"/>
    <s v="theater/plays"/>
    <n v="0.11533333333333333"/>
    <n v="24.713999999999999"/>
    <x v="1"/>
    <s v="plays"/>
    <x v="3905"/>
    <d v="2015-06-11T23:00:00"/>
  </r>
  <r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2"/>
    <s v="US"/>
    <s v="USD"/>
    <n v="1441649397"/>
    <n v="1439057397"/>
    <b v="0"/>
    <n v="3"/>
    <b v="0"/>
    <s v="theater/plays"/>
    <n v="3.0833333333333334E-2"/>
    <n v="61.667000000000002"/>
    <x v="1"/>
    <s v="plays"/>
    <x v="3910"/>
    <d v="2015-09-07T18:09:57"/>
  </r>
  <r>
    <x v="2"/>
    <s v="US"/>
    <s v="USD"/>
    <n v="1417033777"/>
    <n v="1414438177"/>
    <b v="0"/>
    <n v="36"/>
    <b v="0"/>
    <s v="theater/plays"/>
    <n v="0.37412499999999999"/>
    <n v="83.138999999999996"/>
    <x v="1"/>
    <s v="plays"/>
    <x v="3911"/>
    <d v="2014-11-26T20:29:37"/>
  </r>
  <r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2"/>
    <s v="US"/>
    <s v="USD"/>
    <n v="1448863449"/>
    <n v="1446267849"/>
    <b v="0"/>
    <n v="7"/>
    <b v="0"/>
    <s v="theater/plays"/>
    <n v="0.1"/>
    <n v="142.857"/>
    <x v="1"/>
    <s v="plays"/>
    <x v="3913"/>
    <d v="2015-11-30T06:04:09"/>
  </r>
  <r>
    <x v="2"/>
    <s v="GB"/>
    <s v="GBP"/>
    <n v="1431298740"/>
    <n v="1429558756"/>
    <b v="0"/>
    <n v="27"/>
    <b v="0"/>
    <s v="theater/plays"/>
    <n v="0.36359999999999998"/>
    <n v="33.667000000000002"/>
    <x v="1"/>
    <s v="plays"/>
    <x v="3914"/>
    <d v="2015-05-10T22:59:00"/>
  </r>
  <r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x v="2"/>
    <s v="US"/>
    <s v="USD"/>
    <n v="1425337200"/>
    <n v="1421432810"/>
    <b v="0"/>
    <n v="6"/>
    <b v="0"/>
    <s v="theater/plays"/>
    <n v="8.1333333333333327E-2"/>
    <n v="10.167"/>
    <x v="1"/>
    <s v="plays"/>
    <x v="3922"/>
    <d v="2015-03-02T23:00:00"/>
  </r>
  <r>
    <x v="2"/>
    <s v="GB"/>
    <s v="GBP"/>
    <n v="1428622271"/>
    <n v="1426203071"/>
    <b v="0"/>
    <n v="17"/>
    <b v="0"/>
    <s v="theater/plays"/>
    <n v="0.12034782608695652"/>
    <n v="81.412000000000006"/>
    <x v="1"/>
    <s v="plays"/>
    <x v="3923"/>
    <d v="2015-04-09T23:31:11"/>
  </r>
  <r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2"/>
    <s v="US"/>
    <s v="USD"/>
    <n v="1474228265"/>
    <n v="1471636265"/>
    <b v="0"/>
    <n v="14"/>
    <b v="0"/>
    <s v="theater/plays"/>
    <n v="2.265E-2"/>
    <n v="32.356999999999999"/>
    <x v="1"/>
    <s v="plays"/>
    <x v="3929"/>
    <d v="2016-09-18T19:51:05"/>
  </r>
  <r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2"/>
    <s v="US"/>
    <s v="USD"/>
    <n v="1468716180"/>
    <n v="1466205262"/>
    <b v="0"/>
    <n v="12"/>
    <b v="0"/>
    <s v="theater/plays"/>
    <n v="0.15742857142857142"/>
    <n v="91.832999999999998"/>
    <x v="1"/>
    <s v="plays"/>
    <x v="3933"/>
    <d v="2016-07-17T00:43:00"/>
  </r>
  <r>
    <x v="2"/>
    <s v="US"/>
    <s v="USD"/>
    <n v="1443704400"/>
    <n v="1439827639"/>
    <b v="0"/>
    <n v="12"/>
    <b v="0"/>
    <s v="theater/plays"/>
    <n v="0.11"/>
    <n v="45.832999999999998"/>
    <x v="1"/>
    <s v="plays"/>
    <x v="3934"/>
    <d v="2015-10-01T13:00:00"/>
  </r>
  <r>
    <x v="2"/>
    <s v="GB"/>
    <s v="GBP"/>
    <n v="1443973546"/>
    <n v="1438789546"/>
    <b v="0"/>
    <n v="23"/>
    <b v="0"/>
    <s v="theater/plays"/>
    <n v="0.43833333333333335"/>
    <n v="57.173999999999999"/>
    <x v="1"/>
    <s v="plays"/>
    <x v="3935"/>
    <d v="2015-10-04T15:45:46"/>
  </r>
  <r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x v="2"/>
    <s v="US"/>
    <s v="USD"/>
    <n v="1446483000"/>
    <n v="1443811268"/>
    <b v="0"/>
    <n v="13"/>
    <b v="0"/>
    <s v="theater/plays"/>
    <n v="0.35639999999999999"/>
    <n v="137.077"/>
    <x v="1"/>
    <s v="plays"/>
    <x v="3943"/>
    <d v="2015-11-02T16:50:00"/>
  </r>
  <r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x v="2"/>
    <s v="AU"/>
    <s v="AUD"/>
    <n v="1423623221"/>
    <n v="1421031221"/>
    <b v="0"/>
    <n v="32"/>
    <b v="0"/>
    <s v="theater/plays"/>
    <n v="0.15770000000000001"/>
    <n v="49.280999999999999"/>
    <x v="1"/>
    <s v="plays"/>
    <x v="3949"/>
    <d v="2015-02-11T02:53:41"/>
  </r>
  <r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2"/>
    <s v="US"/>
    <s v="USD"/>
    <n v="1406988000"/>
    <n v="1403822912"/>
    <b v="0"/>
    <n v="16"/>
    <b v="0"/>
    <s v="theater/plays"/>
    <n v="0.32050000000000001"/>
    <n v="40.063000000000002"/>
    <x v="1"/>
    <s v="plays"/>
    <x v="3958"/>
    <d v="2014-08-02T14:00:00"/>
  </r>
  <r>
    <x v="2"/>
    <s v="US"/>
    <s v="USD"/>
    <n v="1411930556"/>
    <n v="1409338556"/>
    <b v="0"/>
    <n v="12"/>
    <b v="0"/>
    <s v="theater/plays"/>
    <n v="0.24333333333333335"/>
    <n v="24.332999999999998"/>
    <x v="1"/>
    <s v="plays"/>
    <x v="3959"/>
    <d v="2014-09-28T18:55:56"/>
  </r>
  <r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2"/>
    <s v="US"/>
    <s v="USD"/>
    <n v="1463945673"/>
    <n v="1458761673"/>
    <b v="0"/>
    <n v="11"/>
    <b v="0"/>
    <s v="theater/plays"/>
    <n v="0.10539999999999999"/>
    <n v="47.908999999999999"/>
    <x v="1"/>
    <s v="plays"/>
    <x v="3968"/>
    <d v="2016-05-22T19:34:33"/>
  </r>
  <r>
    <x v="2"/>
    <s v="US"/>
    <s v="USD"/>
    <n v="1472442900"/>
    <n v="1471638646"/>
    <b v="0"/>
    <n v="6"/>
    <b v="0"/>
    <s v="theater/plays"/>
    <n v="7.4690265486725665E-2"/>
    <n v="35.167000000000002"/>
    <x v="1"/>
    <s v="plays"/>
    <x v="3969"/>
    <d v="2016-08-29T03:55:00"/>
  </r>
  <r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2"/>
    <s v="US"/>
    <s v="USD"/>
    <n v="1405947126"/>
    <n v="1403355126"/>
    <b v="0"/>
    <n v="6"/>
    <b v="0"/>
    <s v="theater/plays"/>
    <n v="9.7142857142857135E-3"/>
    <n v="22.667000000000002"/>
    <x v="1"/>
    <s v="plays"/>
    <x v="3971"/>
    <d v="2014-07-21T12:52:06"/>
  </r>
  <r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x v="2"/>
    <s v="US"/>
    <s v="USD"/>
    <n v="1462766400"/>
    <n v="1460219110"/>
    <b v="0"/>
    <n v="37"/>
    <b v="0"/>
    <s v="theater/plays"/>
    <n v="0.78100000000000003"/>
    <n v="105.541"/>
    <x v="1"/>
    <s v="plays"/>
    <x v="3973"/>
    <d v="2016-05-09T04:00:00"/>
  </r>
  <r>
    <x v="2"/>
    <s v="GB"/>
    <s v="GBP"/>
    <n v="1464872848"/>
    <n v="1462280848"/>
    <b v="0"/>
    <n v="11"/>
    <b v="0"/>
    <s v="theater/plays"/>
    <n v="0.32"/>
    <n v="29.091000000000001"/>
    <x v="1"/>
    <s v="plays"/>
    <x v="3974"/>
    <d v="2016-06-02T13:07:28"/>
  </r>
  <r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2"/>
    <s v="GB"/>
    <s v="GBP"/>
    <n v="1427659200"/>
    <n v="1425678057"/>
    <b v="0"/>
    <n v="6"/>
    <b v="0"/>
    <s v="theater/plays"/>
    <n v="1.8333333333333333E-2"/>
    <n v="18.332999999999998"/>
    <x v="1"/>
    <s v="plays"/>
    <x v="3979"/>
    <d v="2015-03-29T20:00:00"/>
  </r>
  <r>
    <x v="2"/>
    <s v="US"/>
    <s v="USD"/>
    <n v="1404570147"/>
    <n v="1401978147"/>
    <b v="0"/>
    <n v="7"/>
    <b v="0"/>
    <s v="theater/plays"/>
    <n v="0.18"/>
    <n v="64.286000000000001"/>
    <x v="1"/>
    <s v="plays"/>
    <x v="3980"/>
    <d v="2014-07-05T14:22:27"/>
  </r>
  <r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2"/>
    <s v="US"/>
    <s v="USD"/>
    <n v="1400569140"/>
    <n v="1397854356"/>
    <b v="0"/>
    <n v="46"/>
    <b v="0"/>
    <s v="theater/plays"/>
    <n v="0.34802513464991025"/>
    <n v="84.283000000000001"/>
    <x v="1"/>
    <s v="plays"/>
    <x v="3983"/>
    <d v="2014-05-20T06:59:00"/>
  </r>
  <r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2"/>
    <s v="US"/>
    <s v="USD"/>
    <n v="1456002300"/>
    <n v="1454173120"/>
    <b v="0"/>
    <n v="19"/>
    <b v="0"/>
    <s v="theater/plays"/>
    <n v="0.32050000000000001"/>
    <n v="33.737000000000002"/>
    <x v="1"/>
    <s v="plays"/>
    <x v="3985"/>
    <d v="2016-02-20T21:05:00"/>
  </r>
  <r>
    <x v="2"/>
    <s v="GB"/>
    <s v="GBP"/>
    <n v="1462539840"/>
    <n v="1460034594"/>
    <b v="0"/>
    <n v="13"/>
    <b v="0"/>
    <s v="theater/plays"/>
    <n v="9.7600000000000006E-2"/>
    <n v="37.537999999999997"/>
    <x v="1"/>
    <s v="plays"/>
    <x v="3986"/>
    <d v="2016-05-06T13:04:00"/>
  </r>
  <r>
    <x v="2"/>
    <s v="GB"/>
    <s v="GBP"/>
    <n v="1400278290"/>
    <n v="1399414290"/>
    <b v="0"/>
    <n v="13"/>
    <b v="0"/>
    <s v="theater/plays"/>
    <n v="0.3775"/>
    <n v="11.615"/>
    <x v="1"/>
    <s v="plays"/>
    <x v="3987"/>
    <d v="2014-05-16T22:11:30"/>
  </r>
  <r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2"/>
    <s v="US"/>
    <s v="USD"/>
    <n v="1449876859"/>
    <n v="1444689259"/>
    <b v="0"/>
    <n v="9"/>
    <b v="0"/>
    <s v="theater/plays"/>
    <n v="5.4100000000000002E-2"/>
    <n v="60.110999999999997"/>
    <x v="1"/>
    <s v="plays"/>
    <x v="3992"/>
    <d v="2015-12-11T23:34:19"/>
  </r>
  <r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2"/>
    <s v="US"/>
    <s v="USD"/>
    <n v="1416499440"/>
    <n v="1415341464"/>
    <b v="0"/>
    <n v="17"/>
    <b v="0"/>
    <s v="theater/plays"/>
    <n v="0.16566666666666666"/>
    <n v="29.234999999999999"/>
    <x v="1"/>
    <s v="plays"/>
    <x v="3996"/>
    <d v="2014-11-20T16:04:00"/>
  </r>
  <r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x v="2"/>
    <s v="US"/>
    <s v="USD"/>
    <n v="1427580426"/>
    <n v="1424992026"/>
    <b v="0"/>
    <n v="12"/>
    <b v="0"/>
    <s v="theater/plays"/>
    <n v="0.57199999999999995"/>
    <n v="59.582999999999998"/>
    <x v="1"/>
    <s v="plays"/>
    <x v="3998"/>
    <d v="2015-03-28T22:07:06"/>
  </r>
  <r>
    <x v="2"/>
    <s v="US"/>
    <s v="USD"/>
    <n v="1409514709"/>
    <n v="1406058798"/>
    <b v="0"/>
    <n v="14"/>
    <b v="0"/>
    <s v="theater/plays"/>
    <n v="0.16514285714285715"/>
    <n v="82.570999999999998"/>
    <x v="1"/>
    <s v="plays"/>
    <x v="3999"/>
    <d v="2014-08-31T19:51:49"/>
  </r>
  <r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2"/>
    <s v="GB"/>
    <s v="GBP"/>
    <n v="1488394800"/>
    <n v="1486681708"/>
    <b v="0"/>
    <n v="14"/>
    <b v="0"/>
    <s v="theater/plays"/>
    <n v="0.3775"/>
    <n v="32.356999999999999"/>
    <x v="1"/>
    <s v="plays"/>
    <x v="4001"/>
    <d v="2017-03-01T19:00:00"/>
  </r>
  <r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2"/>
    <s v="US"/>
    <s v="USD"/>
    <n v="1414348166"/>
    <n v="1412879366"/>
    <b v="0"/>
    <n v="38"/>
    <b v="0"/>
    <s v="theater/plays"/>
    <n v="0.24194444444444443"/>
    <n v="45.841999999999999"/>
    <x v="1"/>
    <s v="plays"/>
    <x v="4010"/>
    <d v="2014-10-26T18:29:26"/>
  </r>
  <r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2"/>
    <s v="US"/>
    <s v="USD"/>
    <n v="1427168099"/>
    <n v="1424579699"/>
    <b v="0"/>
    <n v="3"/>
    <b v="0"/>
    <s v="theater/plays"/>
    <n v="0.16666666666666666"/>
    <n v="33.332999999999998"/>
    <x v="1"/>
    <s v="plays"/>
    <x v="4020"/>
    <d v="2015-03-24T03:34:59"/>
  </r>
  <r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2"/>
    <s v="US"/>
    <s v="USD"/>
    <n v="1422759240"/>
    <n v="1418824867"/>
    <b v="0"/>
    <n v="197"/>
    <b v="0"/>
    <s v="theater/plays"/>
    <n v="0.69561111111111107"/>
    <n v="63.558"/>
    <x v="1"/>
    <s v="plays"/>
    <x v="4022"/>
    <d v="2015-02-01T02:54:00"/>
  </r>
  <r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x v="2"/>
    <s v="US"/>
    <s v="USD"/>
    <n v="1487811600"/>
    <n v="1486077481"/>
    <b v="0"/>
    <n v="7"/>
    <b v="0"/>
    <s v="theater/plays"/>
    <n v="7.166666666666667E-2"/>
    <n v="30.713999999999999"/>
    <x v="1"/>
    <s v="plays"/>
    <x v="4027"/>
    <d v="2017-02-23T01:00:00"/>
  </r>
  <r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x v="2"/>
    <s v="US"/>
    <s v="USD"/>
    <n v="1454525340"/>
    <n v="1452008599"/>
    <b v="0"/>
    <n v="6"/>
    <b v="0"/>
    <s v="theater/plays"/>
    <n v="0.16"/>
    <n v="66.667000000000002"/>
    <x v="1"/>
    <s v="plays"/>
    <x v="4030"/>
    <d v="2016-02-03T18:49:00"/>
  </r>
  <r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2"/>
    <s v="US"/>
    <s v="USD"/>
    <n v="1404253800"/>
    <n v="1402784964"/>
    <b v="0"/>
    <n v="17"/>
    <b v="0"/>
    <s v="theater/plays"/>
    <n v="0.47049999999999997"/>
    <n v="166.059"/>
    <x v="1"/>
    <s v="plays"/>
    <x v="4036"/>
    <d v="2014-07-01T22:30:00"/>
  </r>
  <r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2"/>
    <s v="US"/>
    <s v="USD"/>
    <n v="1413992210"/>
    <n v="1411400210"/>
    <b v="0"/>
    <n v="12"/>
    <b v="0"/>
    <s v="theater/plays"/>
    <n v="8.2142857142857142E-2"/>
    <n v="38.332999999999998"/>
    <x v="1"/>
    <s v="plays"/>
    <x v="4046"/>
    <d v="2014-10-22T15:36:50"/>
  </r>
  <r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2"/>
    <s v="GB"/>
    <s v="GBP"/>
    <n v="1460373187"/>
    <n v="1457352787"/>
    <b v="0"/>
    <n v="91"/>
    <b v="0"/>
    <s v="theater/plays"/>
    <n v="0.17652941176470588"/>
    <n v="32.978000000000002"/>
    <x v="1"/>
    <s v="plays"/>
    <x v="4048"/>
    <d v="2016-04-11T11:13:07"/>
  </r>
  <r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x v="2"/>
    <s v="US"/>
    <s v="USD"/>
    <n v="1413234316"/>
    <n v="1408050316"/>
    <b v="0"/>
    <n v="13"/>
    <b v="0"/>
    <s v="theater/plays"/>
    <n v="0.37533333333333335"/>
    <n v="86.614999999999995"/>
    <x v="1"/>
    <s v="plays"/>
    <x v="4052"/>
    <d v="2014-10-13T21:05:16"/>
  </r>
  <r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x v="2"/>
    <s v="GB"/>
    <s v="GBP"/>
    <n v="1403192031"/>
    <n v="1400600031"/>
    <b v="0"/>
    <n v="21"/>
    <b v="0"/>
    <s v="theater/plays"/>
    <n v="0.1762"/>
    <n v="41.951999999999998"/>
    <x v="1"/>
    <s v="plays"/>
    <x v="4055"/>
    <d v="2014-06-19T15:33:51"/>
  </r>
  <r>
    <x v="2"/>
    <s v="US"/>
    <s v="USD"/>
    <n v="1467575940"/>
    <n v="1465856639"/>
    <b v="0"/>
    <n v="9"/>
    <b v="0"/>
    <s v="theater/plays"/>
    <n v="0.53"/>
    <n v="88.332999999999998"/>
    <x v="1"/>
    <s v="plays"/>
    <x v="4056"/>
    <d v="2016-07-03T19:59:00"/>
  </r>
  <r>
    <x v="2"/>
    <s v="GB"/>
    <s v="GBP"/>
    <n v="1448492400"/>
    <n v="1446506080"/>
    <b v="0"/>
    <n v="6"/>
    <b v="0"/>
    <s v="theater/plays"/>
    <n v="0.22142857142857142"/>
    <n v="129.167"/>
    <x v="1"/>
    <s v="plays"/>
    <x v="4057"/>
    <d v="2015-11-25T23:00:00"/>
  </r>
  <r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2"/>
    <s v="CA"/>
    <s v="CAD"/>
    <n v="1410836400"/>
    <n v="1408116152"/>
    <b v="0"/>
    <n v="7"/>
    <b v="0"/>
    <s v="theater/plays"/>
    <n v="2.5000000000000001E-2"/>
    <n v="35.713999999999999"/>
    <x v="1"/>
    <s v="plays"/>
    <x v="4059"/>
    <d v="2014-09-16T03:00:00"/>
  </r>
  <r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x v="2"/>
    <s v="US"/>
    <s v="USD"/>
    <n v="1467481468"/>
    <n v="1464889468"/>
    <b v="0"/>
    <n v="3"/>
    <b v="0"/>
    <s v="theater/plays"/>
    <n v="2.4500000000000001E-2"/>
    <n v="163.333"/>
    <x v="1"/>
    <s v="plays"/>
    <x v="4062"/>
    <d v="2016-07-02T17:44:28"/>
  </r>
  <r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2"/>
    <s v="AU"/>
    <s v="AUD"/>
    <n v="1430316426"/>
    <n v="1427724426"/>
    <b v="0"/>
    <n v="6"/>
    <b v="0"/>
    <s v="theater/plays"/>
    <n v="0.1925"/>
    <n v="64.167000000000002"/>
    <x v="1"/>
    <s v="plays"/>
    <x v="4064"/>
    <d v="2015-04-29T14:07:06"/>
  </r>
  <r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2"/>
    <s v="US"/>
    <s v="USD"/>
    <n v="1443408550"/>
    <n v="1439952550"/>
    <b v="0"/>
    <n v="17"/>
    <b v="0"/>
    <s v="theater/plays"/>
    <n v="0.60899999999999999"/>
    <n v="179.11799999999999"/>
    <x v="1"/>
    <s v="plays"/>
    <x v="4067"/>
    <d v="2015-09-28T02:49:10"/>
  </r>
  <r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2"/>
    <s v="GB"/>
    <s v="GBP"/>
    <n v="1425124800"/>
    <n v="1421596356"/>
    <b v="0"/>
    <n v="13"/>
    <b v="0"/>
    <s v="theater/plays"/>
    <n v="0.34399999999999997"/>
    <n v="33.076999999999998"/>
    <x v="1"/>
    <s v="plays"/>
    <x v="4069"/>
    <d v="2015-02-28T12:00:00"/>
  </r>
  <r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2"/>
    <s v="GB"/>
    <s v="GBP"/>
    <n v="1404149280"/>
    <n v="1400547969"/>
    <b v="0"/>
    <n v="13"/>
    <b v="0"/>
    <s v="theater/plays"/>
    <n v="0.28799999999999998"/>
    <n v="44.308"/>
    <x v="1"/>
    <s v="plays"/>
    <x v="4075"/>
    <d v="2014-06-30T17:28:00"/>
  </r>
  <r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x v="2"/>
    <s v="US"/>
    <s v="USD"/>
    <n v="1425819425"/>
    <n v="1423231025"/>
    <b v="0"/>
    <n v="12"/>
    <b v="0"/>
    <s v="theater/plays"/>
    <n v="0.15737410071942445"/>
    <n v="29.167000000000002"/>
    <x v="1"/>
    <s v="plays"/>
    <x v="4081"/>
    <d v="2015-03-08T12:57:05"/>
  </r>
  <r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2"/>
    <s v="US"/>
    <s v="USD"/>
    <n v="1438959600"/>
    <n v="1437754137"/>
    <b v="0"/>
    <n v="3"/>
    <b v="0"/>
    <s v="theater/plays"/>
    <n v="3.2000000000000001E-2"/>
    <n v="10.667"/>
    <x v="1"/>
    <s v="plays"/>
    <x v="4090"/>
    <d v="2015-08-07T15:00:00"/>
  </r>
  <r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x v="2"/>
    <s v="US"/>
    <s v="USD"/>
    <n v="1463343673"/>
    <n v="1460751673"/>
    <b v="0"/>
    <n v="6"/>
    <b v="0"/>
    <s v="theater/plays"/>
    <n v="0.27400000000000002"/>
    <n v="22.832999999999998"/>
    <x v="1"/>
    <s v="plays"/>
    <x v="4102"/>
    <d v="2016-05-15T20:21:13"/>
  </r>
  <r>
    <x v="2"/>
    <s v="US"/>
    <s v="USD"/>
    <n v="1440613920"/>
    <n v="1435953566"/>
    <b v="0"/>
    <n v="6"/>
    <b v="0"/>
    <s v="theater/plays"/>
    <n v="0.1"/>
    <n v="16.667000000000002"/>
    <x v="1"/>
    <s v="plays"/>
    <x v="4103"/>
    <d v="2015-08-26T18:32:00"/>
  </r>
  <r>
    <x v="2"/>
    <s v="AU"/>
    <s v="AUD"/>
    <n v="1477550434"/>
    <n v="1474958434"/>
    <b v="0"/>
    <n v="14"/>
    <b v="0"/>
    <s v="theater/plays"/>
    <n v="0.21366666666666667"/>
    <n v="45.786000000000001"/>
    <x v="1"/>
    <s v="plays"/>
    <x v="4104"/>
    <d v="2016-10-27T06:40:34"/>
  </r>
  <r>
    <x v="2"/>
    <s v="MX"/>
    <s v="MXN"/>
    <n v="1482711309"/>
    <n v="1479860109"/>
    <b v="0"/>
    <n v="6"/>
    <b v="0"/>
    <s v="theater/plays"/>
    <n v="6.9696969696969702E-2"/>
    <n v="383.33300000000003"/>
    <x v="1"/>
    <s v="plays"/>
    <x v="4105"/>
    <d v="2016-12-26T00:15:09"/>
  </r>
  <r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x v="2"/>
    <s v="GB"/>
    <s v="GBP"/>
    <n v="1469113351"/>
    <n v="1463929351"/>
    <b v="0"/>
    <n v="6"/>
    <b v="0"/>
    <s v="theater/plays"/>
    <n v="0.28666666666666668"/>
    <n v="14.333"/>
    <x v="1"/>
    <s v="plays"/>
    <x v="4110"/>
    <d v="2016-07-21T15:02:31"/>
  </r>
  <r>
    <x v="2"/>
    <s v="US"/>
    <s v="USD"/>
    <n v="1424747740"/>
    <n v="1422155740"/>
    <b v="0"/>
    <n v="6"/>
    <b v="0"/>
    <s v="theater/plays"/>
    <n v="3.1333333333333331E-2"/>
    <n v="15.667"/>
    <x v="1"/>
    <s v="plays"/>
    <x v="4111"/>
    <d v="2015-02-24T03:15:40"/>
  </r>
  <r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766CA1-48FA-4DF9-945A-E36F75B9837A}" name="PivotTable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C13" firstHeaderRow="1" firstDataRow="2" firstDataCol="1" rowPageCount="1" colPageCount="1"/>
  <pivotFields count="12">
    <pivotField axis="axisCol" dataField="1" showAll="0">
      <items count="5">
        <item h="1" x="1"/>
        <item x="2"/>
        <item h="1" x="3"/>
        <item h="1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1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2">
    <i>
      <x v="1"/>
    </i>
    <i t="grand">
      <x/>
    </i>
  </colItems>
  <pageFields count="1">
    <pageField fld="1" hier="-1"/>
  </pageFields>
  <dataFields count="1">
    <dataField name="Count of Outcomes" fld="0" subtotal="count" baseField="0" baseItem="0"/>
  </dataFields>
  <formats count="1">
    <format dxfId="28">
      <pivotArea dataOnly="0" labelOnly="1" fieldPosition="0">
        <references count="1">
          <reference field="0" count="1">
            <x v="0"/>
          </reference>
        </references>
      </pivotArea>
    </format>
  </formats>
  <chartFormats count="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BDB33-319E-4E7B-BA3E-84ABB09EED1E}" name="PivotTable7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3"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1" hier="-1"/>
  </pageFields>
  <dataFields count="1">
    <dataField name="Count of state" fld="0" subtotal="count" baseField="0" baseItem="0"/>
  </dataFields>
  <formats count="1">
    <format dxfId="27">
      <pivotArea dataOnly="0" labelOnly="1" fieldPosition="0">
        <references count="1">
          <reference field="0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C1ED0D-D8A5-44D6-B4EE-E66FC1CB6B99}" name="PivotTable8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7"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1" hier="-1"/>
    <pageField fld="16" hier="-1"/>
  </pageFields>
  <dataFields count="1">
    <dataField name="Count of state" fld="0" subtotal="count" baseField="0" baseItem="0"/>
  </dataFields>
  <formats count="1">
    <format dxfId="26">
      <pivotArea dataOnly="0" labelOnly="1" fieldPosition="0">
        <references count="1">
          <reference field="0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66F4-52FC-4464-B5E8-0539302EE2CC}">
  <sheetPr codeName="Sheet1"/>
  <dimension ref="A1:C13"/>
  <sheetViews>
    <sheetView workbookViewId="0">
      <selection activeCell="A3" activeCellId="1" sqref="A1:B1 A3:F14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11.28515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3" x14ac:dyDescent="0.25">
      <c r="A1" s="6" t="s">
        <v>8223</v>
      </c>
      <c r="B1" t="s">
        <v>8364</v>
      </c>
    </row>
    <row r="3" spans="1:3" x14ac:dyDescent="0.25">
      <c r="A3" s="6" t="s">
        <v>8365</v>
      </c>
      <c r="B3" s="6" t="s">
        <v>8360</v>
      </c>
    </row>
    <row r="4" spans="1:3" x14ac:dyDescent="0.25">
      <c r="A4" s="6" t="s">
        <v>8362</v>
      </c>
      <c r="B4" t="s">
        <v>8221</v>
      </c>
      <c r="C4" t="s">
        <v>8361</v>
      </c>
    </row>
    <row r="5" spans="1:3" x14ac:dyDescent="0.25">
      <c r="A5" s="7" t="s">
        <v>8310</v>
      </c>
      <c r="B5" s="8">
        <v>180</v>
      </c>
      <c r="C5" s="8">
        <v>180</v>
      </c>
    </row>
    <row r="6" spans="1:3" x14ac:dyDescent="0.25">
      <c r="A6" s="7" t="s">
        <v>8336</v>
      </c>
      <c r="B6" s="8">
        <v>140</v>
      </c>
      <c r="C6" s="8">
        <v>140</v>
      </c>
    </row>
    <row r="7" spans="1:3" x14ac:dyDescent="0.25">
      <c r="A7" s="7" t="s">
        <v>8333</v>
      </c>
      <c r="B7" s="8">
        <v>140</v>
      </c>
      <c r="C7" s="8">
        <v>140</v>
      </c>
    </row>
    <row r="8" spans="1:3" x14ac:dyDescent="0.25">
      <c r="A8" s="7" t="s">
        <v>8325</v>
      </c>
      <c r="B8" s="8">
        <v>120</v>
      </c>
      <c r="C8" s="8">
        <v>120</v>
      </c>
    </row>
    <row r="9" spans="1:3" x14ac:dyDescent="0.25">
      <c r="A9" s="7" t="s">
        <v>8338</v>
      </c>
      <c r="B9" s="8">
        <v>117</v>
      </c>
      <c r="C9" s="8">
        <v>117</v>
      </c>
    </row>
    <row r="10" spans="1:3" x14ac:dyDescent="0.25">
      <c r="A10" s="7" t="s">
        <v>8322</v>
      </c>
      <c r="B10" s="8">
        <v>127</v>
      </c>
      <c r="C10" s="8">
        <v>127</v>
      </c>
    </row>
    <row r="11" spans="1:3" x14ac:dyDescent="0.25">
      <c r="A11" s="7" t="s">
        <v>8319</v>
      </c>
      <c r="B11" s="8">
        <v>213</v>
      </c>
      <c r="C11" s="8">
        <v>213</v>
      </c>
    </row>
    <row r="12" spans="1:3" x14ac:dyDescent="0.25">
      <c r="A12" s="7" t="s">
        <v>8317</v>
      </c>
      <c r="B12" s="8">
        <v>493</v>
      </c>
      <c r="C12" s="8">
        <v>493</v>
      </c>
    </row>
    <row r="13" spans="1:3" x14ac:dyDescent="0.25">
      <c r="A13" s="7" t="s">
        <v>8361</v>
      </c>
      <c r="B13" s="8">
        <v>1530</v>
      </c>
      <c r="C13" s="8">
        <v>1530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3ADBB-9770-4D4C-970F-423C23A5B5FB}">
  <sheetPr codeName="Sheet2"/>
  <dimension ref="A1:H13"/>
  <sheetViews>
    <sheetView workbookViewId="0">
      <selection activeCell="I23" sqref="I23"/>
    </sheetView>
  </sheetViews>
  <sheetFormatPr defaultRowHeight="15" x14ac:dyDescent="0.25"/>
  <cols>
    <col min="1" max="1" width="28.28515625" customWidth="1"/>
    <col min="2" max="2" width="18.5703125" customWidth="1"/>
    <col min="3" max="3" width="15.140625" customWidth="1"/>
    <col min="4" max="4" width="18.7109375" customWidth="1"/>
    <col min="5" max="5" width="13.85546875" customWidth="1"/>
    <col min="6" max="6" width="21.140625" customWidth="1"/>
    <col min="7" max="7" width="18.28515625" customWidth="1"/>
    <col min="8" max="8" width="19.85546875" customWidth="1"/>
  </cols>
  <sheetData>
    <row r="1" spans="1:8" x14ac:dyDescent="0.25">
      <c r="A1" s="12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25">
      <c r="A2" s="12" t="s">
        <v>8389</v>
      </c>
      <c r="B2">
        <v>322</v>
      </c>
      <c r="C2">
        <v>113</v>
      </c>
      <c r="D2" s="11">
        <v>18</v>
      </c>
      <c r="E2">
        <f>SUM(B2,C2,D2)</f>
        <v>453</v>
      </c>
      <c r="F2" s="5">
        <f>B2/E2</f>
        <v>0.71081677704194257</v>
      </c>
      <c r="G2" s="13">
        <f>C2/E2</f>
        <v>0.24944812362030905</v>
      </c>
      <c r="H2" s="5">
        <f>D2/E2</f>
        <v>3.9735099337748346E-2</v>
      </c>
    </row>
    <row r="3" spans="1:8" x14ac:dyDescent="0.25">
      <c r="A3" s="12" t="s">
        <v>8390</v>
      </c>
      <c r="B3" s="11">
        <v>932</v>
      </c>
      <c r="C3" s="11">
        <v>420</v>
      </c>
      <c r="D3">
        <v>60</v>
      </c>
      <c r="E3">
        <f t="shared" ref="E3:E13" si="0">SUM(B3,C3,D3)</f>
        <v>1412</v>
      </c>
      <c r="F3" s="5">
        <f t="shared" ref="F3:F13" si="1">B3/E3</f>
        <v>0.66005665722379603</v>
      </c>
      <c r="G3" s="13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s="12" t="s">
        <v>8391</v>
      </c>
      <c r="B4" s="11">
        <v>381</v>
      </c>
      <c r="C4">
        <v>283</v>
      </c>
      <c r="D4">
        <v>52</v>
      </c>
      <c r="E4">
        <f t="shared" si="0"/>
        <v>716</v>
      </c>
      <c r="F4" s="5">
        <f t="shared" si="1"/>
        <v>0.53212290502793291</v>
      </c>
      <c r="G4" s="13">
        <f t="shared" si="2"/>
        <v>0.39525139664804471</v>
      </c>
      <c r="H4" s="5">
        <f t="shared" si="3"/>
        <v>7.2625698324022353E-2</v>
      </c>
    </row>
    <row r="5" spans="1:8" x14ac:dyDescent="0.25">
      <c r="A5" s="12" t="s">
        <v>8392</v>
      </c>
      <c r="B5">
        <v>168</v>
      </c>
      <c r="C5">
        <v>144</v>
      </c>
      <c r="D5">
        <v>40</v>
      </c>
      <c r="E5">
        <f t="shared" si="0"/>
        <v>352</v>
      </c>
      <c r="F5" s="5">
        <f t="shared" si="1"/>
        <v>0.47727272727272729</v>
      </c>
      <c r="G5" s="13">
        <f t="shared" si="2"/>
        <v>0.40909090909090912</v>
      </c>
      <c r="H5" s="5">
        <f t="shared" si="3"/>
        <v>0.11363636363636363</v>
      </c>
    </row>
    <row r="6" spans="1:8" x14ac:dyDescent="0.25">
      <c r="A6" s="12" t="s">
        <v>8393</v>
      </c>
      <c r="B6">
        <v>34</v>
      </c>
      <c r="C6">
        <v>30</v>
      </c>
      <c r="D6">
        <v>17</v>
      </c>
      <c r="E6">
        <f t="shared" si="0"/>
        <v>81</v>
      </c>
      <c r="F6" s="5">
        <f t="shared" si="1"/>
        <v>0.41975308641975306</v>
      </c>
      <c r="G6" s="13">
        <f t="shared" si="2"/>
        <v>0.37037037037037035</v>
      </c>
      <c r="H6" s="5">
        <f t="shared" si="3"/>
        <v>0.20987654320987653</v>
      </c>
    </row>
    <row r="7" spans="1:8" x14ac:dyDescent="0.25">
      <c r="A7" s="12" t="s">
        <v>8394</v>
      </c>
      <c r="B7">
        <v>62</v>
      </c>
      <c r="C7">
        <v>72</v>
      </c>
      <c r="D7">
        <v>14</v>
      </c>
      <c r="E7">
        <f t="shared" si="0"/>
        <v>148</v>
      </c>
      <c r="F7" s="5">
        <f t="shared" si="1"/>
        <v>0.41891891891891891</v>
      </c>
      <c r="G7" s="13">
        <f t="shared" si="2"/>
        <v>0.48648648648648651</v>
      </c>
      <c r="H7" s="5">
        <f t="shared" si="3"/>
        <v>9.45945945945946E-2</v>
      </c>
    </row>
    <row r="8" spans="1:8" x14ac:dyDescent="0.25">
      <c r="A8" s="12" t="s">
        <v>8395</v>
      </c>
      <c r="B8">
        <v>55</v>
      </c>
      <c r="C8">
        <v>64</v>
      </c>
      <c r="D8">
        <v>18</v>
      </c>
      <c r="E8">
        <f t="shared" si="0"/>
        <v>137</v>
      </c>
      <c r="F8" s="5">
        <f t="shared" si="1"/>
        <v>0.40145985401459855</v>
      </c>
      <c r="G8" s="13">
        <f t="shared" si="2"/>
        <v>0.46715328467153283</v>
      </c>
      <c r="H8" s="5">
        <f t="shared" si="3"/>
        <v>0.13138686131386862</v>
      </c>
    </row>
    <row r="9" spans="1:8" x14ac:dyDescent="0.25">
      <c r="A9" s="12" t="s">
        <v>8396</v>
      </c>
      <c r="B9">
        <v>32</v>
      </c>
      <c r="C9">
        <v>37</v>
      </c>
      <c r="D9">
        <v>13</v>
      </c>
      <c r="E9">
        <f t="shared" si="0"/>
        <v>82</v>
      </c>
      <c r="F9" s="5">
        <f t="shared" si="1"/>
        <v>0.3902439024390244</v>
      </c>
      <c r="G9" s="13">
        <f t="shared" si="2"/>
        <v>0.45121951219512196</v>
      </c>
      <c r="H9" s="5">
        <f t="shared" si="3"/>
        <v>0.15853658536585366</v>
      </c>
    </row>
    <row r="10" spans="1:8" x14ac:dyDescent="0.25">
      <c r="A10" s="12" t="s">
        <v>8397</v>
      </c>
      <c r="B10">
        <v>26</v>
      </c>
      <c r="C10">
        <v>22</v>
      </c>
      <c r="D10">
        <v>7</v>
      </c>
      <c r="E10">
        <f t="shared" si="0"/>
        <v>55</v>
      </c>
      <c r="F10" s="5">
        <f t="shared" si="1"/>
        <v>0.47272727272727272</v>
      </c>
      <c r="G10" s="13">
        <f t="shared" si="2"/>
        <v>0.4</v>
      </c>
      <c r="H10" s="5">
        <f t="shared" si="3"/>
        <v>0.12727272727272726</v>
      </c>
    </row>
    <row r="11" spans="1:8" x14ac:dyDescent="0.25">
      <c r="A11" s="12" t="s">
        <v>8398</v>
      </c>
      <c r="B11">
        <v>21</v>
      </c>
      <c r="C11">
        <v>16</v>
      </c>
      <c r="D11">
        <v>6</v>
      </c>
      <c r="E11">
        <f t="shared" si="0"/>
        <v>43</v>
      </c>
      <c r="F11" s="5">
        <f t="shared" si="1"/>
        <v>0.48837209302325579</v>
      </c>
      <c r="G11" s="13">
        <f t="shared" si="2"/>
        <v>0.37209302325581395</v>
      </c>
      <c r="H11" s="5">
        <f t="shared" si="3"/>
        <v>0.13953488372093023</v>
      </c>
    </row>
    <row r="12" spans="1:8" x14ac:dyDescent="0.25">
      <c r="A12" s="12" t="s">
        <v>8399</v>
      </c>
      <c r="B12">
        <v>6</v>
      </c>
      <c r="C12">
        <v>11</v>
      </c>
      <c r="D12">
        <v>4</v>
      </c>
      <c r="E12">
        <f t="shared" si="0"/>
        <v>21</v>
      </c>
      <c r="F12" s="5">
        <f t="shared" si="1"/>
        <v>0.2857142857142857</v>
      </c>
      <c r="G12" s="13">
        <f t="shared" si="2"/>
        <v>0.52380952380952384</v>
      </c>
      <c r="H12" s="5">
        <f t="shared" si="3"/>
        <v>0.19047619047619047</v>
      </c>
    </row>
    <row r="13" spans="1:8" x14ac:dyDescent="0.25">
      <c r="A13" s="12" t="s">
        <v>8400</v>
      </c>
      <c r="B13">
        <v>86</v>
      </c>
      <c r="C13">
        <v>258</v>
      </c>
      <c r="D13">
        <v>100</v>
      </c>
      <c r="E13">
        <f t="shared" si="0"/>
        <v>444</v>
      </c>
      <c r="F13" s="5">
        <f t="shared" si="1"/>
        <v>0.19369369369369369</v>
      </c>
      <c r="G13" s="13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3A024-6316-4C30-A7F6-56DA6EF28D8E}">
  <sheetPr codeName="Sheet3"/>
  <dimension ref="A1:F47"/>
  <sheetViews>
    <sheetView workbookViewId="0">
      <selection activeCell="B5" sqref="B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2" spans="1:6" x14ac:dyDescent="0.25">
      <c r="A2" s="6" t="s">
        <v>8308</v>
      </c>
      <c r="B2" t="s">
        <v>8364</v>
      </c>
    </row>
    <row r="4" spans="1:6" x14ac:dyDescent="0.25">
      <c r="A4" s="6" t="s">
        <v>8363</v>
      </c>
      <c r="B4" s="6" t="s">
        <v>8360</v>
      </c>
    </row>
    <row r="5" spans="1:6" x14ac:dyDescent="0.25">
      <c r="A5" s="6" t="s">
        <v>8362</v>
      </c>
      <c r="B5" s="11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9E241-1D4E-4976-A8FC-5684EFBCF83B}">
  <sheetPr codeName="Sheet4"/>
  <dimension ref="A1:F18"/>
  <sheetViews>
    <sheetView workbookViewId="0">
      <selection activeCell="A4" activeCellId="1" sqref="A1:B2 A4:F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8308</v>
      </c>
      <c r="B1" t="s">
        <v>8364</v>
      </c>
    </row>
    <row r="2" spans="1:6" x14ac:dyDescent="0.25">
      <c r="A2" s="6" t="s">
        <v>8380</v>
      </c>
      <c r="B2" t="s">
        <v>8364</v>
      </c>
    </row>
    <row r="4" spans="1:6" x14ac:dyDescent="0.25">
      <c r="A4" s="6" t="s">
        <v>8363</v>
      </c>
      <c r="B4" s="6" t="s">
        <v>8360</v>
      </c>
    </row>
    <row r="5" spans="1:6" x14ac:dyDescent="0.25">
      <c r="A5" s="6" t="s">
        <v>8362</v>
      </c>
      <c r="B5" s="11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0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0" t="s">
        <v>8376</v>
      </c>
      <c r="B8" s="8">
        <v>28</v>
      </c>
      <c r="C8" s="8">
        <v>108</v>
      </c>
      <c r="D8" s="8">
        <v>30</v>
      </c>
      <c r="E8" s="8">
        <v>181</v>
      </c>
      <c r="F8" s="8">
        <v>347</v>
      </c>
    </row>
    <row r="9" spans="1:6" x14ac:dyDescent="0.25">
      <c r="A9" s="10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0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0" t="s">
        <v>8378</v>
      </c>
      <c r="B11" s="8">
        <v>27</v>
      </c>
      <c r="C11" s="8">
        <v>147</v>
      </c>
      <c r="D11" s="8"/>
      <c r="E11" s="8">
        <v>210</v>
      </c>
      <c r="F11" s="8">
        <v>384</v>
      </c>
    </row>
    <row r="12" spans="1:6" x14ac:dyDescent="0.25">
      <c r="A12" s="10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0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0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0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0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0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0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Y4115"/>
  <sheetViews>
    <sheetView zoomScale="55" zoomScaleNormal="55" workbookViewId="0">
      <selection activeCell="L1" activeCellId="1" sqref="F1:F1048576 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7.5703125" customWidth="1"/>
    <col min="16" max="16" width="29" customWidth="1"/>
    <col min="17" max="17" width="19.28515625" customWidth="1"/>
    <col min="18" max="18" width="22.42578125" customWidth="1"/>
    <col min="19" max="19" width="39.28515625" customWidth="1"/>
    <col min="20" max="20" width="29.85546875" customWidth="1"/>
    <col min="21" max="21" width="19.42578125" customWidth="1"/>
    <col min="23" max="23" width="12.28515625" customWidth="1"/>
    <col min="24" max="24" width="28.42578125" customWidth="1"/>
    <col min="25" max="25" width="27.5703125" customWidth="1"/>
  </cols>
  <sheetData>
    <row r="1" spans="1:25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 t="s">
        <v>8401</v>
      </c>
      <c r="V1" s="1" t="s">
        <v>8402</v>
      </c>
      <c r="W1" s="1" t="s">
        <v>8403</v>
      </c>
      <c r="X1" s="1"/>
      <c r="Y1" s="1"/>
    </row>
    <row r="2" spans="1:25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IF(L2=0, 0, ROUND(E2/L2, 3))</f>
        <v>63.917999999999999</v>
      </c>
      <c r="Q2" t="s">
        <v>8310</v>
      </c>
      <c r="R2" t="s">
        <v>8311</v>
      </c>
      <c r="S2" s="9">
        <f>T3</f>
        <v>42796.600497685184</v>
      </c>
      <c r="T2" s="9">
        <f>(((I2/60)/60)/24)+DATE(1970,1,1)</f>
        <v>42208.125</v>
      </c>
      <c r="U2">
        <f>COUNTIFS(D2:D4115,"&lt;1000", F2:F4115, "successful")</f>
        <v>322</v>
      </c>
      <c r="V2">
        <f>COUNTIFS(D2:D4115,"&lt;1000", F2:F4115, "failed")</f>
        <v>113</v>
      </c>
      <c r="W2">
        <f>COUNTIFS(D2:D4115,"&lt;1000", F2:F4115, "canceled")</f>
        <v>18</v>
      </c>
      <c r="X2">
        <f>VLOOKUP("successful",F2:L4115,1+6,"false")</f>
        <v>182</v>
      </c>
    </row>
    <row r="3" spans="1:25" ht="58.5" customHeight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IF(L3=0, 0, ROUND(E3/L3, 3))</f>
        <v>185.48099999999999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 s="14">
        <f>COUNTIFS(D2:D4115,"&lt;5000", D2:D4115, "&gt;999", F2:F4115, "successful")</f>
        <v>932</v>
      </c>
      <c r="V3" s="14">
        <f>COUNTIFS(D2:D4115,"&lt;5000", D2:D4115, "&gt;999", F2:F4115, "failed")</f>
        <v>420</v>
      </c>
      <c r="W3">
        <f>COUNTIFS(D2:D4115,"&lt;5000", D2:D4115, "&gt;999", F2:F4115, "canceled")</f>
        <v>60</v>
      </c>
      <c r="X3">
        <f t="shared" ref="X3:X66" si="4">VLOOKUP("successful",F3:L4116,1+6,"false")</f>
        <v>79</v>
      </c>
    </row>
    <row r="4" spans="1:25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  <c r="U4" s="14">
        <f>COUNTIFS(D2:D4115,"&lt;10000", D2:D4115, "&gt;4999", F2:F4115, "successful")</f>
        <v>381</v>
      </c>
      <c r="V4" s="14">
        <f>COUNTIFS(D2:D4115,"&lt;10000", D2:D4115, "&gt;4999", F2:F4115, "failed")</f>
        <v>283</v>
      </c>
      <c r="W4">
        <f>COUNTIFS(D2:D4115,"&lt;10000", D2:D4115, "&gt;4999", F2:F4115, "canceled")</f>
        <v>52</v>
      </c>
      <c r="X4">
        <f t="shared" si="4"/>
        <v>35</v>
      </c>
    </row>
    <row r="5" spans="1:25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69.266999999999996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  <c r="U5" s="14">
        <f>COUNTIFS(D2:D4115,"&lt;15000", D2:D4115, "&gt;9999", F2:F4115, "successful")</f>
        <v>168</v>
      </c>
      <c r="V5" s="14">
        <f>COUNTIFS(D2:D4115,"&lt;15000", D2:D4115, "&gt;9999", F2:F4115, "Failed")</f>
        <v>144</v>
      </c>
      <c r="W5">
        <f>COUNTIFS(D2:D4115,"&lt;15000", D2:D4115, "&gt;9999", F2:F4115, "canceled")</f>
        <v>40</v>
      </c>
      <c r="X5">
        <f t="shared" si="4"/>
        <v>150</v>
      </c>
    </row>
    <row r="6" spans="1:25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  <c r="U6" s="14">
        <f>COUNTIFS(D2:D4115,"&lt;20000", D2:D4115, "&gt;14999", F2:F4115, "successful")</f>
        <v>94</v>
      </c>
      <c r="V6" s="14">
        <f>COUNTIFS(D2:D4115,"&lt;20000", D2:D4115, "&gt;14999", F2:F4115, "failed")</f>
        <v>90</v>
      </c>
      <c r="W6">
        <f>COUNTIFS(D2:D4115,"&lt;20000", D2:D4115, "&gt;14999", F2:F4115, "canceled")</f>
        <v>17</v>
      </c>
      <c r="X6">
        <f t="shared" si="4"/>
        <v>284</v>
      </c>
    </row>
    <row r="7" spans="1:25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93.403999999999996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  <c r="U7" s="14">
        <f>COUNTIFS(D2:D4115,"&lt;25000", D2:D4115, "&gt;19999", F2:F4115, "successful")</f>
        <v>62</v>
      </c>
      <c r="V7" s="14">
        <f>COUNTIFS(D2:D4115,"&lt;25000", D2:D4115, "&gt;19999", F2:F4115, "failed")</f>
        <v>72</v>
      </c>
      <c r="W7">
        <f>COUNTIFS(D2:D4115,"&lt;25000", D2:D4115, "&gt;19999", F2:F4115, "canceled")</f>
        <v>14</v>
      </c>
      <c r="X7">
        <f t="shared" si="4"/>
        <v>47</v>
      </c>
    </row>
    <row r="8" spans="1:25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146.87899999999999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  <c r="U8" s="14">
        <f>COUNTIFS(D2:D4115,"&lt;30000", D2:D4115, "&gt;24999", F2:F4115, "successful")</f>
        <v>55</v>
      </c>
      <c r="V8" s="14">
        <f>COUNTIFS(D2:D4115,"&lt;30000", D2:D4115, "&gt;24999", F2:F4115, "failed")</f>
        <v>64</v>
      </c>
      <c r="W8">
        <f>COUNTIFS(D2:D4115,"&lt;30000", D2:D4115, "&gt;24999", F2:F4115, "canceled")</f>
        <v>18</v>
      </c>
      <c r="X8">
        <f t="shared" si="4"/>
        <v>58</v>
      </c>
    </row>
    <row r="9" spans="1:25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159.82499999999999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  <c r="U9" s="14">
        <f>COUNTIFS(D2:D4115,"&lt;35000", D2:D4115, "&gt;29999", F2:F4115, "successful")</f>
        <v>32</v>
      </c>
      <c r="V9" s="14">
        <f>COUNTIFS(D2:D4115,"&lt;35000", D2:D4115, "&gt;29999", F2:F4115, "failed")</f>
        <v>37</v>
      </c>
      <c r="W9">
        <f>COUNTIFS(D2:D4115,"&lt;35000", D2:D4115, "&gt;29999", F2:F4115, "canceled")</f>
        <v>13</v>
      </c>
      <c r="X9">
        <f t="shared" si="4"/>
        <v>57</v>
      </c>
    </row>
    <row r="10" spans="1:25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291.79300000000001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  <c r="U10" s="14">
        <f>COUNTIFS(D2:D4115,"&lt;40000", D2:D4115, "&gt;34999", F2:F4115, "successful")</f>
        <v>26</v>
      </c>
      <c r="V10" s="14">
        <f>COUNTIFS(D2:D4115,"&lt;40000", D2:D4115, "&gt;34999", F2:F4115, "failed")</f>
        <v>22</v>
      </c>
      <c r="W10">
        <f>COUNTIFS(D2:D4115,"&lt;40000", D2:D4115, "&gt;34999", F2:F4115, "canceled")</f>
        <v>7</v>
      </c>
      <c r="X10">
        <f t="shared" si="4"/>
        <v>12</v>
      </c>
    </row>
    <row r="11" spans="1:25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31.5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  <c r="U11" s="14">
        <f>COUNTIFS(D2:D4115,"&lt;45000", D2:D4115, "&gt;39999", F2:F4115, "successful")</f>
        <v>21</v>
      </c>
      <c r="V11" s="14">
        <f>COUNTIFS(D2:D4115,"&lt;45000", D2:D4115, "&gt;39999", F2:F4115, "failed")</f>
        <v>16</v>
      </c>
      <c r="W11">
        <f>COUNTIFS(D2:D4115,"&lt;45000", D2:D4115, "&gt;39999", F2:F4115, "canceled")</f>
        <v>6</v>
      </c>
      <c r="X11">
        <f t="shared" si="4"/>
        <v>20</v>
      </c>
    </row>
    <row r="12" spans="1:25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  <c r="U12" s="14">
        <f>COUNTIFS(D2:D4115,"&lt;50000", D2:D4115, "&gt;44999", F2:F4115, "successful")</f>
        <v>6</v>
      </c>
      <c r="V12" s="14">
        <f>COUNTIFS(D2:D4115,"&lt;50000", D2:D4115, "&gt;44999", F2:F4115, "failed")</f>
        <v>11</v>
      </c>
      <c r="W12">
        <f>COUNTIFS(D2:D4115,"&lt;50000", D2:D4115, "&gt;44999", F2:F4115, "canceled")</f>
        <v>4</v>
      </c>
      <c r="X12">
        <f t="shared" si="4"/>
        <v>19</v>
      </c>
    </row>
    <row r="13" spans="1:25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80.332999999999998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  <c r="U13" s="14">
        <f>COUNTIFS(D2:D4115,"&gt;=50000", F2:F4115, "successful")</f>
        <v>86</v>
      </c>
      <c r="V13" s="14">
        <f>COUNTIFS(D2:D4115,"&gt;=50000", F2:F4115, "failed")</f>
        <v>258</v>
      </c>
      <c r="W13">
        <f>COUNTIFS(D2:D4115,"&gt;=50000", F2:F4115, "canceled")</f>
        <v>100</v>
      </c>
      <c r="X13">
        <f t="shared" si="4"/>
        <v>75</v>
      </c>
    </row>
    <row r="14" spans="1:25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59.960999999999999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  <c r="X14">
        <f t="shared" si="4"/>
        <v>827</v>
      </c>
    </row>
    <row r="15" spans="1:25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109.78400000000001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  <c r="X15">
        <f t="shared" si="4"/>
        <v>51</v>
      </c>
    </row>
    <row r="16" spans="1:25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147.70699999999999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  <c r="X16">
        <f t="shared" si="4"/>
        <v>41</v>
      </c>
    </row>
    <row r="17" spans="1:24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21.754999999999999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  <c r="X17">
        <f t="shared" si="4"/>
        <v>98</v>
      </c>
    </row>
    <row r="18" spans="1:24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171.84299999999999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  <c r="X18">
        <f t="shared" si="4"/>
        <v>70</v>
      </c>
    </row>
    <row r="19" spans="1:24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41.944000000000003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  <c r="X19">
        <f t="shared" si="4"/>
        <v>36</v>
      </c>
    </row>
    <row r="20" spans="1:24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93.263999999999996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  <c r="X20">
        <f t="shared" si="4"/>
        <v>342</v>
      </c>
    </row>
    <row r="21" spans="1:24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56.136000000000003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  <c r="X21">
        <f t="shared" si="4"/>
        <v>22</v>
      </c>
    </row>
    <row r="22" spans="1:24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  <c r="X22">
        <f t="shared" si="4"/>
        <v>25</v>
      </c>
    </row>
    <row r="23" spans="1:24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199.90100000000001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  <c r="X23">
        <f t="shared" si="4"/>
        <v>101</v>
      </c>
    </row>
    <row r="24" spans="1:24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  <c r="X24">
        <f t="shared" si="4"/>
        <v>8</v>
      </c>
    </row>
    <row r="25" spans="1:24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103.04300000000001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  <c r="X25">
        <f t="shared" si="4"/>
        <v>23</v>
      </c>
    </row>
    <row r="26" spans="1:24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66.346000000000004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  <c r="X26">
        <f t="shared" si="4"/>
        <v>574</v>
      </c>
    </row>
    <row r="27" spans="1:24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57.143000000000001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  <c r="X27">
        <f t="shared" si="4"/>
        <v>14</v>
      </c>
    </row>
    <row r="28" spans="1:24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  <c r="X28">
        <f t="shared" si="4"/>
        <v>19</v>
      </c>
    </row>
    <row r="29" spans="1:24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148.96700000000001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  <c r="X29">
        <f t="shared" si="4"/>
        <v>150</v>
      </c>
    </row>
    <row r="30" spans="1:24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169.60599999999999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  <c r="X30">
        <f t="shared" si="4"/>
        <v>71</v>
      </c>
    </row>
    <row r="31" spans="1:24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31.623999999999999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  <c r="X31">
        <f t="shared" si="4"/>
        <v>117</v>
      </c>
    </row>
    <row r="32" spans="1:24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76.453000000000003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  <c r="X32">
        <f t="shared" si="4"/>
        <v>53</v>
      </c>
    </row>
    <row r="33" spans="1:24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  <c r="X33">
        <f t="shared" si="4"/>
        <v>1</v>
      </c>
    </row>
    <row r="34" spans="1:24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320.44900000000001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  <c r="X34">
        <f t="shared" si="4"/>
        <v>89</v>
      </c>
    </row>
    <row r="35" spans="1:24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  <c r="X35">
        <f t="shared" si="4"/>
        <v>64</v>
      </c>
    </row>
    <row r="36" spans="1:24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49.881999999999998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  <c r="X36">
        <f t="shared" si="4"/>
        <v>68</v>
      </c>
    </row>
    <row r="37" spans="1:24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59.463999999999999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  <c r="X37">
        <f t="shared" si="4"/>
        <v>28</v>
      </c>
    </row>
    <row r="38" spans="1:24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193.84100000000001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  <c r="X38">
        <f t="shared" si="4"/>
        <v>44</v>
      </c>
    </row>
    <row r="39" spans="1:24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159.51400000000001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  <c r="X39">
        <f t="shared" si="4"/>
        <v>253</v>
      </c>
    </row>
    <row r="40" spans="1:24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41.682000000000002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  <c r="X40">
        <f t="shared" si="4"/>
        <v>66</v>
      </c>
    </row>
    <row r="41" spans="1:24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150.899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  <c r="X41">
        <f t="shared" si="4"/>
        <v>217</v>
      </c>
    </row>
    <row r="42" spans="1:24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126.688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  <c r="X42">
        <f t="shared" si="4"/>
        <v>16</v>
      </c>
    </row>
    <row r="43" spans="1:24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105.26300000000001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  <c r="X43">
        <f t="shared" si="4"/>
        <v>19</v>
      </c>
    </row>
    <row r="44" spans="1:24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117.515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  <c r="X44">
        <f t="shared" si="4"/>
        <v>169</v>
      </c>
    </row>
    <row r="45" spans="1:24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  <c r="X45">
        <f t="shared" si="4"/>
        <v>263</v>
      </c>
    </row>
    <row r="46" spans="1:24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  <c r="X46">
        <f t="shared" si="4"/>
        <v>15</v>
      </c>
    </row>
    <row r="47" spans="1:24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98.361000000000004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  <c r="X47">
        <f t="shared" si="4"/>
        <v>61</v>
      </c>
    </row>
    <row r="48" spans="1:24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194.44399999999999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  <c r="X48">
        <f t="shared" si="4"/>
        <v>45</v>
      </c>
    </row>
    <row r="49" spans="1:24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76.864999999999995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  <c r="X49">
        <f t="shared" si="4"/>
        <v>70</v>
      </c>
    </row>
    <row r="50" spans="1:24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56.816000000000003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  <c r="X50">
        <f t="shared" si="4"/>
        <v>38</v>
      </c>
    </row>
    <row r="51" spans="1:24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137.93100000000001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  <c r="X51">
        <f t="shared" si="4"/>
        <v>87</v>
      </c>
    </row>
    <row r="52" spans="1:24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  <c r="X52">
        <f t="shared" si="4"/>
        <v>22</v>
      </c>
    </row>
    <row r="53" spans="1:24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  <c r="X53">
        <f t="shared" si="4"/>
        <v>119</v>
      </c>
    </row>
    <row r="54" spans="1:24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223.48099999999999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  <c r="X54">
        <f t="shared" si="4"/>
        <v>52</v>
      </c>
    </row>
    <row r="55" spans="1:24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28.111000000000001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  <c r="X55">
        <f t="shared" si="4"/>
        <v>117</v>
      </c>
    </row>
    <row r="56" spans="1:24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194.23099999999999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  <c r="X56">
        <f t="shared" si="4"/>
        <v>52</v>
      </c>
    </row>
    <row r="57" spans="1:24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  <c r="X57">
        <f t="shared" si="4"/>
        <v>86</v>
      </c>
    </row>
    <row r="58" spans="1:24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49.316000000000003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  <c r="X58">
        <f t="shared" si="4"/>
        <v>174</v>
      </c>
    </row>
    <row r="59" spans="1:24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221.52199999999999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  <c r="X59">
        <f t="shared" si="4"/>
        <v>69</v>
      </c>
    </row>
    <row r="60" spans="1:24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137.21299999999999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  <c r="X60">
        <f t="shared" si="4"/>
        <v>75</v>
      </c>
    </row>
    <row r="61" spans="1:24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  <c r="X61">
        <f t="shared" si="4"/>
        <v>33</v>
      </c>
    </row>
    <row r="62" spans="1:24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  <c r="X62">
        <f t="shared" si="4"/>
        <v>108</v>
      </c>
    </row>
    <row r="63" spans="1:24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322.39100000000002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  <c r="X63">
        <f t="shared" si="4"/>
        <v>23</v>
      </c>
    </row>
    <row r="64" spans="1:24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96.707999999999998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  <c r="X64">
        <f t="shared" si="4"/>
        <v>48</v>
      </c>
    </row>
    <row r="65" spans="1:2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35.475000000000001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  <c r="X65">
        <f t="shared" si="4"/>
        <v>64</v>
      </c>
    </row>
    <row r="66" spans="1:2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86.667000000000002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  <c r="X66">
        <f t="shared" si="4"/>
        <v>24</v>
      </c>
    </row>
    <row r="67" spans="1:2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>
        <f t="shared" ref="P67:P130" si="6">IF(L67=0, 0, ROUND(E67/L67, 3))</f>
        <v>132.053</v>
      </c>
      <c r="Q67" t="s">
        <v>8310</v>
      </c>
      <c r="R67" t="s">
        <v>8312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X67">
        <f t="shared" ref="X67:X121" si="9">VLOOKUP("successful",F67:L4180,1+6,"false")</f>
        <v>57</v>
      </c>
    </row>
    <row r="68" spans="1:2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>
        <f t="shared" si="6"/>
        <v>91.230999999999995</v>
      </c>
      <c r="Q68" t="s">
        <v>8310</v>
      </c>
      <c r="R68" t="s">
        <v>8312</v>
      </c>
      <c r="S68" s="9">
        <f t="shared" si="7"/>
        <v>42539.849768518514</v>
      </c>
      <c r="T68" s="9">
        <f t="shared" si="8"/>
        <v>42569.849768518514</v>
      </c>
      <c r="X68">
        <f t="shared" si="9"/>
        <v>26</v>
      </c>
    </row>
    <row r="69" spans="1:2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>
        <f t="shared" si="6"/>
        <v>116.25</v>
      </c>
      <c r="Q69" t="s">
        <v>8310</v>
      </c>
      <c r="R69" t="s">
        <v>8312</v>
      </c>
      <c r="S69" s="9">
        <f t="shared" si="7"/>
        <v>41075.583379629628</v>
      </c>
      <c r="T69" s="9">
        <f t="shared" si="8"/>
        <v>41105.583379629628</v>
      </c>
      <c r="X69">
        <f t="shared" si="9"/>
        <v>20</v>
      </c>
    </row>
    <row r="70" spans="1:2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>
        <f t="shared" si="6"/>
        <v>21.193999999999999</v>
      </c>
      <c r="Q70" t="s">
        <v>8310</v>
      </c>
      <c r="R70" t="s">
        <v>8312</v>
      </c>
      <c r="S70" s="9">
        <f t="shared" si="7"/>
        <v>41663.569340277776</v>
      </c>
      <c r="T70" s="9">
        <f t="shared" si="8"/>
        <v>41693.569340277776</v>
      </c>
      <c r="X70">
        <f t="shared" si="9"/>
        <v>36</v>
      </c>
    </row>
    <row r="71" spans="1:2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>
        <f t="shared" si="6"/>
        <v>62.326999999999998</v>
      </c>
      <c r="Q71" t="s">
        <v>8310</v>
      </c>
      <c r="R71" t="s">
        <v>8312</v>
      </c>
      <c r="S71" s="9">
        <f t="shared" si="7"/>
        <v>40786.187789351854</v>
      </c>
      <c r="T71" s="9">
        <f t="shared" si="8"/>
        <v>40818.290972222225</v>
      </c>
      <c r="X71">
        <f t="shared" si="9"/>
        <v>178</v>
      </c>
    </row>
    <row r="72" spans="1:2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>
        <f t="shared" si="6"/>
        <v>37.411999999999999</v>
      </c>
      <c r="Q72" t="s">
        <v>8310</v>
      </c>
      <c r="R72" t="s">
        <v>8312</v>
      </c>
      <c r="S72" s="9">
        <f t="shared" si="7"/>
        <v>40730.896354166667</v>
      </c>
      <c r="T72" s="9">
        <f t="shared" si="8"/>
        <v>40790.896354166667</v>
      </c>
      <c r="X72">
        <f t="shared" si="9"/>
        <v>17</v>
      </c>
    </row>
    <row r="73" spans="1:2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>
        <f t="shared" si="6"/>
        <v>69.718999999999994</v>
      </c>
      <c r="Q73" t="s">
        <v>8310</v>
      </c>
      <c r="R73" t="s">
        <v>8312</v>
      </c>
      <c r="S73" s="9">
        <f t="shared" si="7"/>
        <v>40997.271493055552</v>
      </c>
      <c r="T73" s="9">
        <f t="shared" si="8"/>
        <v>41057.271493055552</v>
      </c>
      <c r="X73">
        <f t="shared" si="9"/>
        <v>32</v>
      </c>
    </row>
    <row r="74" spans="1:2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>
        <f t="shared" si="6"/>
        <v>58.170999999999999</v>
      </c>
      <c r="Q74" t="s">
        <v>8310</v>
      </c>
      <c r="R74" t="s">
        <v>8312</v>
      </c>
      <c r="S74" s="9">
        <f t="shared" si="7"/>
        <v>41208.010196759256</v>
      </c>
      <c r="T74" s="9">
        <f t="shared" si="8"/>
        <v>41228</v>
      </c>
      <c r="X74">
        <f t="shared" si="9"/>
        <v>41</v>
      </c>
    </row>
    <row r="75" spans="1:2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>
        <f t="shared" si="6"/>
        <v>50</v>
      </c>
      <c r="Q75" t="s">
        <v>8310</v>
      </c>
      <c r="R75" t="s">
        <v>8312</v>
      </c>
      <c r="S75" s="9">
        <f t="shared" si="7"/>
        <v>40587.75675925926</v>
      </c>
      <c r="T75" s="9">
        <f t="shared" si="8"/>
        <v>40666.165972222225</v>
      </c>
      <c r="X75">
        <f t="shared" si="9"/>
        <v>18</v>
      </c>
    </row>
    <row r="76" spans="1:2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>
        <f t="shared" si="6"/>
        <v>19.471</v>
      </c>
      <c r="Q76" t="s">
        <v>8310</v>
      </c>
      <c r="R76" t="s">
        <v>8312</v>
      </c>
      <c r="S76" s="9">
        <f t="shared" si="7"/>
        <v>42360.487210648149</v>
      </c>
      <c r="T76" s="9">
        <f t="shared" si="8"/>
        <v>42390.487210648149</v>
      </c>
      <c r="X76">
        <f t="shared" si="9"/>
        <v>29</v>
      </c>
    </row>
    <row r="77" spans="1:2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>
        <f t="shared" si="6"/>
        <v>85.956999999999994</v>
      </c>
      <c r="Q77" t="s">
        <v>8310</v>
      </c>
      <c r="R77" t="s">
        <v>8312</v>
      </c>
      <c r="S77" s="9">
        <f t="shared" si="7"/>
        <v>41357.209166666667</v>
      </c>
      <c r="T77" s="9">
        <f t="shared" si="8"/>
        <v>41387.209166666667</v>
      </c>
      <c r="X77">
        <f t="shared" si="9"/>
        <v>47</v>
      </c>
    </row>
    <row r="78" spans="1:2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>
        <f t="shared" si="6"/>
        <v>30.667000000000002</v>
      </c>
      <c r="Q78" t="s">
        <v>8310</v>
      </c>
      <c r="R78" t="s">
        <v>8312</v>
      </c>
      <c r="S78" s="9">
        <f t="shared" si="7"/>
        <v>40844.691643518519</v>
      </c>
      <c r="T78" s="9">
        <f t="shared" si="8"/>
        <v>40904.733310185184</v>
      </c>
      <c r="X78">
        <f t="shared" si="9"/>
        <v>15</v>
      </c>
    </row>
    <row r="79" spans="1:2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>
        <f t="shared" si="6"/>
        <v>60.384999999999998</v>
      </c>
      <c r="Q79" t="s">
        <v>8310</v>
      </c>
      <c r="R79" t="s">
        <v>8312</v>
      </c>
      <c r="S79" s="9">
        <f t="shared" si="7"/>
        <v>40997.144872685189</v>
      </c>
      <c r="T79" s="9">
        <f t="shared" si="8"/>
        <v>41050.124305555553</v>
      </c>
      <c r="X79">
        <f t="shared" si="9"/>
        <v>26</v>
      </c>
    </row>
    <row r="80" spans="1:2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>
        <f t="shared" si="6"/>
        <v>38.6</v>
      </c>
      <c r="Q80" t="s">
        <v>8310</v>
      </c>
      <c r="R80" t="s">
        <v>8312</v>
      </c>
      <c r="S80" s="9">
        <f t="shared" si="7"/>
        <v>42604.730567129634</v>
      </c>
      <c r="T80" s="9">
        <f t="shared" si="8"/>
        <v>42614.730567129634</v>
      </c>
      <c r="X80">
        <f t="shared" si="9"/>
        <v>35</v>
      </c>
    </row>
    <row r="81" spans="1:2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>
        <f t="shared" si="6"/>
        <v>40.268000000000001</v>
      </c>
      <c r="Q81" t="s">
        <v>8310</v>
      </c>
      <c r="R81" t="s">
        <v>8312</v>
      </c>
      <c r="S81" s="9">
        <f t="shared" si="7"/>
        <v>41724.776539351849</v>
      </c>
      <c r="T81" s="9">
        <f t="shared" si="8"/>
        <v>41754.776539351849</v>
      </c>
      <c r="X81">
        <f t="shared" si="9"/>
        <v>41</v>
      </c>
    </row>
    <row r="82" spans="1:2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>
        <f t="shared" si="6"/>
        <v>273.83</v>
      </c>
      <c r="Q82" t="s">
        <v>8310</v>
      </c>
      <c r="R82" t="s">
        <v>8312</v>
      </c>
      <c r="S82" s="9">
        <f t="shared" si="7"/>
        <v>41583.083981481483</v>
      </c>
      <c r="T82" s="9">
        <f t="shared" si="8"/>
        <v>41618.083981481483</v>
      </c>
      <c r="X82">
        <f t="shared" si="9"/>
        <v>47</v>
      </c>
    </row>
    <row r="83" spans="1:2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>
        <f t="shared" si="6"/>
        <v>53.036000000000001</v>
      </c>
      <c r="Q83" t="s">
        <v>8310</v>
      </c>
      <c r="R83" t="s">
        <v>8312</v>
      </c>
      <c r="S83" s="9">
        <f t="shared" si="7"/>
        <v>41100.158877314818</v>
      </c>
      <c r="T83" s="9">
        <f t="shared" si="8"/>
        <v>41104.126388888886</v>
      </c>
      <c r="X83">
        <f t="shared" si="9"/>
        <v>28</v>
      </c>
    </row>
    <row r="84" spans="1:2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>
        <f t="shared" si="6"/>
        <v>40.005000000000003</v>
      </c>
      <c r="Q84" t="s">
        <v>8310</v>
      </c>
      <c r="R84" t="s">
        <v>8312</v>
      </c>
      <c r="S84" s="9">
        <f t="shared" si="7"/>
        <v>40795.820150462961</v>
      </c>
      <c r="T84" s="9">
        <f t="shared" si="8"/>
        <v>40825.820150462961</v>
      </c>
      <c r="X84">
        <f t="shared" si="9"/>
        <v>100</v>
      </c>
    </row>
    <row r="85" spans="1:2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>
        <f t="shared" si="6"/>
        <v>15.769</v>
      </c>
      <c r="Q85" t="s">
        <v>8310</v>
      </c>
      <c r="R85" t="s">
        <v>8312</v>
      </c>
      <c r="S85" s="9">
        <f t="shared" si="7"/>
        <v>42042.615613425922</v>
      </c>
      <c r="T85" s="9">
        <f t="shared" si="8"/>
        <v>42057.479166666672</v>
      </c>
      <c r="X85">
        <f t="shared" si="9"/>
        <v>13</v>
      </c>
    </row>
    <row r="86" spans="1:2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>
        <f t="shared" si="6"/>
        <v>71.429000000000002</v>
      </c>
      <c r="Q86" t="s">
        <v>8310</v>
      </c>
      <c r="R86" t="s">
        <v>8312</v>
      </c>
      <c r="S86" s="9">
        <f t="shared" si="7"/>
        <v>40648.757939814815</v>
      </c>
      <c r="T86" s="9">
        <f t="shared" si="8"/>
        <v>40678.757939814815</v>
      </c>
      <c r="X86">
        <f t="shared" si="9"/>
        <v>7</v>
      </c>
    </row>
    <row r="87" spans="1:2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>
        <f t="shared" si="6"/>
        <v>71.713999999999999</v>
      </c>
      <c r="Q87" t="s">
        <v>8310</v>
      </c>
      <c r="R87" t="s">
        <v>8312</v>
      </c>
      <c r="S87" s="9">
        <f t="shared" si="7"/>
        <v>40779.125428240739</v>
      </c>
      <c r="T87" s="9">
        <f t="shared" si="8"/>
        <v>40809.125428240739</v>
      </c>
      <c r="X87">
        <f t="shared" si="9"/>
        <v>21</v>
      </c>
    </row>
    <row r="88" spans="1:2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>
        <f t="shared" si="6"/>
        <v>375.76499999999999</v>
      </c>
      <c r="Q88" t="s">
        <v>8310</v>
      </c>
      <c r="R88" t="s">
        <v>8312</v>
      </c>
      <c r="S88" s="9">
        <f t="shared" si="7"/>
        <v>42291.556076388893</v>
      </c>
      <c r="T88" s="9">
        <f t="shared" si="8"/>
        <v>42365.59774305555</v>
      </c>
      <c r="X88">
        <f t="shared" si="9"/>
        <v>17</v>
      </c>
    </row>
    <row r="89" spans="1:2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>
        <f t="shared" si="6"/>
        <v>104.6</v>
      </c>
      <c r="Q89" t="s">
        <v>8310</v>
      </c>
      <c r="R89" t="s">
        <v>8312</v>
      </c>
      <c r="S89" s="9">
        <f t="shared" si="7"/>
        <v>40322.53938657407</v>
      </c>
      <c r="T89" s="9">
        <f t="shared" si="8"/>
        <v>40332.070138888892</v>
      </c>
      <c r="X89">
        <f t="shared" si="9"/>
        <v>25</v>
      </c>
    </row>
    <row r="90" spans="1:2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>
        <f t="shared" si="6"/>
        <v>60</v>
      </c>
      <c r="Q90" t="s">
        <v>8310</v>
      </c>
      <c r="R90" t="s">
        <v>8312</v>
      </c>
      <c r="S90" s="9">
        <f t="shared" si="7"/>
        <v>41786.65892361111</v>
      </c>
      <c r="T90" s="9">
        <f t="shared" si="8"/>
        <v>41812.65892361111</v>
      </c>
      <c r="X90">
        <f t="shared" si="9"/>
        <v>60</v>
      </c>
    </row>
    <row r="91" spans="1:2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>
        <f t="shared" si="6"/>
        <v>123.286</v>
      </c>
      <c r="Q91" t="s">
        <v>8310</v>
      </c>
      <c r="R91" t="s">
        <v>8312</v>
      </c>
      <c r="S91" s="9">
        <f t="shared" si="7"/>
        <v>41402.752222222225</v>
      </c>
      <c r="T91" s="9">
        <f t="shared" si="8"/>
        <v>41427.752222222225</v>
      </c>
      <c r="X91">
        <f t="shared" si="9"/>
        <v>56</v>
      </c>
    </row>
    <row r="92" spans="1:2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>
        <f t="shared" si="6"/>
        <v>31.375</v>
      </c>
      <c r="Q92" t="s">
        <v>8310</v>
      </c>
      <c r="R92" t="s">
        <v>8312</v>
      </c>
      <c r="S92" s="9">
        <f t="shared" si="7"/>
        <v>40706.297442129631</v>
      </c>
      <c r="T92" s="9">
        <f t="shared" si="8"/>
        <v>40736.297442129631</v>
      </c>
      <c r="X92">
        <f t="shared" si="9"/>
        <v>16</v>
      </c>
    </row>
    <row r="93" spans="1:2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>
        <f t="shared" si="6"/>
        <v>78.260999999999996</v>
      </c>
      <c r="Q93" t="s">
        <v>8310</v>
      </c>
      <c r="R93" t="s">
        <v>8312</v>
      </c>
      <c r="S93" s="9">
        <f t="shared" si="7"/>
        <v>40619.402361111112</v>
      </c>
      <c r="T93" s="9">
        <f t="shared" si="8"/>
        <v>40680.402361111112</v>
      </c>
      <c r="X93">
        <f t="shared" si="9"/>
        <v>46</v>
      </c>
    </row>
    <row r="94" spans="1:2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>
        <f t="shared" si="6"/>
        <v>122.32599999999999</v>
      </c>
      <c r="Q94" t="s">
        <v>8310</v>
      </c>
      <c r="R94" t="s">
        <v>8312</v>
      </c>
      <c r="S94" s="9">
        <f t="shared" si="7"/>
        <v>42721.198877314819</v>
      </c>
      <c r="T94" s="9">
        <f t="shared" si="8"/>
        <v>42767.333333333328</v>
      </c>
      <c r="X94">
        <f t="shared" si="9"/>
        <v>43</v>
      </c>
    </row>
    <row r="95" spans="1:2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>
        <f t="shared" si="6"/>
        <v>73.733000000000004</v>
      </c>
      <c r="Q95" t="s">
        <v>8310</v>
      </c>
      <c r="R95" t="s">
        <v>8312</v>
      </c>
      <c r="S95" s="9">
        <f t="shared" si="7"/>
        <v>41065.858067129629</v>
      </c>
      <c r="T95" s="9">
        <f t="shared" si="8"/>
        <v>41093.875</v>
      </c>
      <c r="X95">
        <f t="shared" si="9"/>
        <v>15</v>
      </c>
    </row>
    <row r="96" spans="1:2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>
        <f t="shared" si="6"/>
        <v>21.667000000000002</v>
      </c>
      <c r="Q96" t="s">
        <v>8310</v>
      </c>
      <c r="R96" t="s">
        <v>8312</v>
      </c>
      <c r="S96" s="9">
        <f t="shared" si="7"/>
        <v>41716.717847222222</v>
      </c>
      <c r="T96" s="9">
        <f t="shared" si="8"/>
        <v>41736.717847222222</v>
      </c>
      <c r="X96">
        <f t="shared" si="9"/>
        <v>12</v>
      </c>
    </row>
    <row r="97" spans="1:2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>
        <f t="shared" si="6"/>
        <v>21.905000000000001</v>
      </c>
      <c r="Q97" t="s">
        <v>8310</v>
      </c>
      <c r="R97" t="s">
        <v>8312</v>
      </c>
      <c r="S97" s="9">
        <f t="shared" si="7"/>
        <v>40935.005104166667</v>
      </c>
      <c r="T97" s="9">
        <f t="shared" si="8"/>
        <v>40965.005104166667</v>
      </c>
      <c r="X97">
        <f t="shared" si="9"/>
        <v>21</v>
      </c>
    </row>
    <row r="98" spans="1:2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>
        <f t="shared" si="6"/>
        <v>50.588000000000001</v>
      </c>
      <c r="Q98" t="s">
        <v>8310</v>
      </c>
      <c r="R98" t="s">
        <v>8312</v>
      </c>
      <c r="S98" s="9">
        <f t="shared" si="7"/>
        <v>40324.662511574075</v>
      </c>
      <c r="T98" s="9">
        <f t="shared" si="8"/>
        <v>40391.125</v>
      </c>
      <c r="X98">
        <f t="shared" si="9"/>
        <v>34</v>
      </c>
    </row>
    <row r="99" spans="1:2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>
        <f t="shared" si="6"/>
        <v>53.125</v>
      </c>
      <c r="Q99" t="s">
        <v>8310</v>
      </c>
      <c r="R99" t="s">
        <v>8312</v>
      </c>
      <c r="S99" s="9">
        <f t="shared" si="7"/>
        <v>40706.135208333333</v>
      </c>
      <c r="T99" s="9">
        <f t="shared" si="8"/>
        <v>40736.135208333333</v>
      </c>
      <c r="X99">
        <f t="shared" si="9"/>
        <v>8</v>
      </c>
    </row>
    <row r="100" spans="1:2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>
        <f t="shared" si="6"/>
        <v>56.667000000000002</v>
      </c>
      <c r="Q100" t="s">
        <v>8310</v>
      </c>
      <c r="R100" t="s">
        <v>8312</v>
      </c>
      <c r="S100" s="9">
        <f t="shared" si="7"/>
        <v>41214.79483796296</v>
      </c>
      <c r="T100" s="9">
        <f t="shared" si="8"/>
        <v>41250.979166666664</v>
      </c>
      <c r="X100">
        <f t="shared" si="9"/>
        <v>60</v>
      </c>
    </row>
    <row r="101" spans="1:2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>
        <f t="shared" si="6"/>
        <v>40.777000000000001</v>
      </c>
      <c r="Q101" t="s">
        <v>8310</v>
      </c>
      <c r="R101" t="s">
        <v>8312</v>
      </c>
      <c r="S101" s="9">
        <f t="shared" si="7"/>
        <v>41631.902766203704</v>
      </c>
      <c r="T101" s="9">
        <f t="shared" si="8"/>
        <v>41661.902766203704</v>
      </c>
      <c r="X101">
        <f t="shared" si="9"/>
        <v>39</v>
      </c>
    </row>
    <row r="102" spans="1:2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>
        <f t="shared" si="6"/>
        <v>192.30799999999999</v>
      </c>
      <c r="Q102" t="s">
        <v>8310</v>
      </c>
      <c r="R102" t="s">
        <v>8312</v>
      </c>
      <c r="S102" s="9">
        <f t="shared" si="7"/>
        <v>41197.753310185188</v>
      </c>
      <c r="T102" s="9">
        <f t="shared" si="8"/>
        <v>41217.794976851852</v>
      </c>
      <c r="X102">
        <f t="shared" si="9"/>
        <v>26</v>
      </c>
    </row>
    <row r="103" spans="1:2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>
        <f t="shared" si="6"/>
        <v>100</v>
      </c>
      <c r="Q103" t="s">
        <v>8310</v>
      </c>
      <c r="R103" t="s">
        <v>8312</v>
      </c>
      <c r="S103" s="9">
        <f t="shared" si="7"/>
        <v>41274.776736111111</v>
      </c>
      <c r="T103" s="9">
        <f t="shared" si="8"/>
        <v>41298.776736111111</v>
      </c>
      <c r="X103">
        <f t="shared" si="9"/>
        <v>35</v>
      </c>
    </row>
    <row r="104" spans="1:2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>
        <f t="shared" si="6"/>
        <v>117.923</v>
      </c>
      <c r="Q104" t="s">
        <v>8310</v>
      </c>
      <c r="R104" t="s">
        <v>8312</v>
      </c>
      <c r="S104" s="9">
        <f t="shared" si="7"/>
        <v>40505.131168981483</v>
      </c>
      <c r="T104" s="9">
        <f t="shared" si="8"/>
        <v>40535.131168981483</v>
      </c>
      <c r="X104">
        <f t="shared" si="9"/>
        <v>65</v>
      </c>
    </row>
    <row r="105" spans="1:2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>
        <f t="shared" si="6"/>
        <v>27.898</v>
      </c>
      <c r="Q105" t="s">
        <v>8310</v>
      </c>
      <c r="R105" t="s">
        <v>8312</v>
      </c>
      <c r="S105" s="9">
        <f t="shared" si="7"/>
        <v>41682.805902777778</v>
      </c>
      <c r="T105" s="9">
        <f t="shared" si="8"/>
        <v>41705.805902777778</v>
      </c>
      <c r="X105">
        <f t="shared" si="9"/>
        <v>49</v>
      </c>
    </row>
    <row r="106" spans="1:2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>
        <f t="shared" si="6"/>
        <v>60</v>
      </c>
      <c r="Q106" t="s">
        <v>8310</v>
      </c>
      <c r="R106" t="s">
        <v>8312</v>
      </c>
      <c r="S106" s="9">
        <f t="shared" si="7"/>
        <v>40612.695208333331</v>
      </c>
      <c r="T106" s="9">
        <f t="shared" si="8"/>
        <v>40636.041666666664</v>
      </c>
      <c r="X106">
        <f t="shared" si="9"/>
        <v>10</v>
      </c>
    </row>
    <row r="107" spans="1:2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>
        <f t="shared" si="6"/>
        <v>39.383000000000003</v>
      </c>
      <c r="Q107" t="s">
        <v>8310</v>
      </c>
      <c r="R107" t="s">
        <v>8312</v>
      </c>
      <c r="S107" s="9">
        <f t="shared" si="7"/>
        <v>42485.724768518514</v>
      </c>
      <c r="T107" s="9">
        <f t="shared" si="8"/>
        <v>42504</v>
      </c>
      <c r="X107">
        <f t="shared" si="9"/>
        <v>60</v>
      </c>
    </row>
    <row r="108" spans="1:2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>
        <f t="shared" si="6"/>
        <v>186.11099999999999</v>
      </c>
      <c r="Q108" t="s">
        <v>8310</v>
      </c>
      <c r="R108" t="s">
        <v>8312</v>
      </c>
      <c r="S108" s="9">
        <f t="shared" si="7"/>
        <v>40987.776631944449</v>
      </c>
      <c r="T108" s="9">
        <f t="shared" si="8"/>
        <v>41001.776631944449</v>
      </c>
      <c r="X108">
        <f t="shared" si="9"/>
        <v>27</v>
      </c>
    </row>
    <row r="109" spans="1:2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>
        <f t="shared" si="6"/>
        <v>111.377</v>
      </c>
      <c r="Q109" t="s">
        <v>8310</v>
      </c>
      <c r="R109" t="s">
        <v>8312</v>
      </c>
      <c r="S109" s="9">
        <f t="shared" si="7"/>
        <v>40635.982488425929</v>
      </c>
      <c r="T109" s="9">
        <f t="shared" si="8"/>
        <v>40657.982488425929</v>
      </c>
      <c r="X109">
        <f t="shared" si="9"/>
        <v>69</v>
      </c>
    </row>
    <row r="110" spans="1:2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>
        <f t="shared" si="6"/>
        <v>78.722999999999999</v>
      </c>
      <c r="Q110" t="s">
        <v>8310</v>
      </c>
      <c r="R110" t="s">
        <v>8312</v>
      </c>
      <c r="S110" s="9">
        <f t="shared" si="7"/>
        <v>41365.613078703704</v>
      </c>
      <c r="T110" s="9">
        <f t="shared" si="8"/>
        <v>41425.613078703704</v>
      </c>
      <c r="X110">
        <f t="shared" si="9"/>
        <v>47</v>
      </c>
    </row>
    <row r="111" spans="1:2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>
        <f t="shared" si="6"/>
        <v>46.701999999999998</v>
      </c>
      <c r="Q111" t="s">
        <v>8310</v>
      </c>
      <c r="R111" t="s">
        <v>8312</v>
      </c>
      <c r="S111" s="9">
        <f t="shared" si="7"/>
        <v>40570.025810185187</v>
      </c>
      <c r="T111" s="9">
        <f t="shared" si="8"/>
        <v>40600.025810185187</v>
      </c>
      <c r="X111">
        <f t="shared" si="9"/>
        <v>47</v>
      </c>
    </row>
    <row r="112" spans="1:2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>
        <f t="shared" si="6"/>
        <v>65.385000000000005</v>
      </c>
      <c r="Q112" t="s">
        <v>8310</v>
      </c>
      <c r="R112" t="s">
        <v>8312</v>
      </c>
      <c r="S112" s="9">
        <f t="shared" si="7"/>
        <v>41557.949687500004</v>
      </c>
      <c r="T112" s="9">
        <f t="shared" si="8"/>
        <v>41592.249305555553</v>
      </c>
      <c r="X112">
        <f t="shared" si="9"/>
        <v>26</v>
      </c>
    </row>
    <row r="113" spans="1:2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>
        <f t="shared" si="6"/>
        <v>102.075</v>
      </c>
      <c r="Q113" t="s">
        <v>8310</v>
      </c>
      <c r="R113" t="s">
        <v>8312</v>
      </c>
      <c r="S113" s="9">
        <f t="shared" si="7"/>
        <v>42125.333182870367</v>
      </c>
      <c r="T113" s="9">
        <f t="shared" si="8"/>
        <v>42155.333182870367</v>
      </c>
      <c r="X113">
        <f t="shared" si="9"/>
        <v>53</v>
      </c>
    </row>
    <row r="114" spans="1:2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>
        <f t="shared" si="6"/>
        <v>64.197999999999993</v>
      </c>
      <c r="Q114" t="s">
        <v>8310</v>
      </c>
      <c r="R114" t="s">
        <v>8312</v>
      </c>
      <c r="S114" s="9">
        <f t="shared" si="7"/>
        <v>41718.043032407404</v>
      </c>
      <c r="T114" s="9">
        <f t="shared" si="8"/>
        <v>41742.083333333336</v>
      </c>
      <c r="X114">
        <f t="shared" si="9"/>
        <v>81</v>
      </c>
    </row>
    <row r="115" spans="1:2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>
        <f t="shared" si="6"/>
        <v>90.385000000000005</v>
      </c>
      <c r="Q115" t="s">
        <v>8310</v>
      </c>
      <c r="R115" t="s">
        <v>8312</v>
      </c>
      <c r="S115" s="9">
        <f t="shared" si="7"/>
        <v>40753.758425925924</v>
      </c>
      <c r="T115" s="9">
        <f t="shared" si="8"/>
        <v>40761.625</v>
      </c>
      <c r="X115">
        <f t="shared" si="9"/>
        <v>78</v>
      </c>
    </row>
    <row r="116" spans="1:2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>
        <f t="shared" si="6"/>
        <v>88.570999999999998</v>
      </c>
      <c r="Q116" t="s">
        <v>8310</v>
      </c>
      <c r="R116" t="s">
        <v>8312</v>
      </c>
      <c r="S116" s="9">
        <f t="shared" si="7"/>
        <v>40861.27416666667</v>
      </c>
      <c r="T116" s="9">
        <f t="shared" si="8"/>
        <v>40921.27416666667</v>
      </c>
      <c r="X116">
        <f t="shared" si="9"/>
        <v>35</v>
      </c>
    </row>
    <row r="117" spans="1:2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>
        <f t="shared" si="6"/>
        <v>28.727</v>
      </c>
      <c r="Q117" t="s">
        <v>8310</v>
      </c>
      <c r="R117" t="s">
        <v>8312</v>
      </c>
      <c r="S117" s="9">
        <f t="shared" si="7"/>
        <v>40918.738935185182</v>
      </c>
      <c r="T117" s="9">
        <f t="shared" si="8"/>
        <v>40943.738935185182</v>
      </c>
      <c r="X117">
        <f t="shared" si="9"/>
        <v>22</v>
      </c>
    </row>
    <row r="118" spans="1:2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>
        <f t="shared" si="6"/>
        <v>69.789000000000001</v>
      </c>
      <c r="Q118" t="s">
        <v>8310</v>
      </c>
      <c r="R118" t="s">
        <v>8312</v>
      </c>
      <c r="S118" s="9">
        <f t="shared" si="7"/>
        <v>40595.497164351851</v>
      </c>
      <c r="T118" s="9">
        <f t="shared" si="8"/>
        <v>40641.455497685187</v>
      </c>
      <c r="X118">
        <f t="shared" si="9"/>
        <v>57</v>
      </c>
    </row>
    <row r="119" spans="1:2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>
        <f t="shared" si="6"/>
        <v>167.49</v>
      </c>
      <c r="Q119" t="s">
        <v>8310</v>
      </c>
      <c r="R119" t="s">
        <v>8312</v>
      </c>
      <c r="S119" s="9">
        <f t="shared" si="7"/>
        <v>40248.834999999999</v>
      </c>
      <c r="T119" s="9">
        <f t="shared" si="8"/>
        <v>40338.791666666664</v>
      </c>
      <c r="X119">
        <f t="shared" si="9"/>
        <v>27</v>
      </c>
    </row>
    <row r="120" spans="1:2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>
        <f t="shared" si="6"/>
        <v>144.91200000000001</v>
      </c>
      <c r="Q120" t="s">
        <v>8310</v>
      </c>
      <c r="R120" t="s">
        <v>8312</v>
      </c>
      <c r="S120" s="9">
        <f t="shared" si="7"/>
        <v>40723.053657407407</v>
      </c>
      <c r="T120" s="9">
        <f t="shared" si="8"/>
        <v>40753.053657407407</v>
      </c>
      <c r="X120">
        <f t="shared" si="9"/>
        <v>39</v>
      </c>
    </row>
    <row r="121" spans="1:2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>
        <f t="shared" si="6"/>
        <v>91.840999999999994</v>
      </c>
      <c r="Q121" t="s">
        <v>8310</v>
      </c>
      <c r="R121" t="s">
        <v>8312</v>
      </c>
      <c r="S121" s="9">
        <f t="shared" si="7"/>
        <v>40739.069282407407</v>
      </c>
      <c r="T121" s="9">
        <f t="shared" si="8"/>
        <v>40768.958333333336</v>
      </c>
      <c r="X121">
        <f t="shared" si="9"/>
        <v>37</v>
      </c>
    </row>
    <row r="122" spans="1:24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>
        <f t="shared" si="6"/>
        <v>10</v>
      </c>
      <c r="Q122" t="s">
        <v>8310</v>
      </c>
      <c r="R122" t="s">
        <v>8313</v>
      </c>
      <c r="S122" s="9">
        <f t="shared" si="7"/>
        <v>42616.049849537041</v>
      </c>
      <c r="T122" s="9">
        <f t="shared" si="8"/>
        <v>42646.049849537041</v>
      </c>
    </row>
    <row r="123" spans="1:24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>
        <f t="shared" si="6"/>
        <v>1</v>
      </c>
      <c r="Q123" t="s">
        <v>8310</v>
      </c>
      <c r="R123" t="s">
        <v>8313</v>
      </c>
      <c r="S123" s="9">
        <f t="shared" si="7"/>
        <v>42096.704976851848</v>
      </c>
      <c r="T123" s="9">
        <f t="shared" si="8"/>
        <v>42112.427777777775</v>
      </c>
    </row>
    <row r="124" spans="1:24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>
        <f t="shared" si="6"/>
        <v>0</v>
      </c>
      <c r="Q124" t="s">
        <v>8310</v>
      </c>
      <c r="R124" t="s">
        <v>8313</v>
      </c>
      <c r="S124" s="9">
        <f t="shared" si="7"/>
        <v>42593.431793981479</v>
      </c>
      <c r="T124" s="9">
        <f t="shared" si="8"/>
        <v>42653.431793981479</v>
      </c>
    </row>
    <row r="125" spans="1:24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>
        <f t="shared" si="6"/>
        <v>25.167000000000002</v>
      </c>
      <c r="Q125" t="s">
        <v>8310</v>
      </c>
      <c r="R125" t="s">
        <v>8313</v>
      </c>
      <c r="S125" s="9">
        <f t="shared" si="7"/>
        <v>41904.781990740739</v>
      </c>
      <c r="T125" s="9">
        <f t="shared" si="8"/>
        <v>41940.916666666664</v>
      </c>
    </row>
    <row r="126" spans="1:24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>
        <f t="shared" si="6"/>
        <v>0</v>
      </c>
      <c r="Q126" t="s">
        <v>8310</v>
      </c>
      <c r="R126" t="s">
        <v>8313</v>
      </c>
      <c r="S126" s="9">
        <f t="shared" si="7"/>
        <v>42114.928726851853</v>
      </c>
      <c r="T126" s="9">
        <f t="shared" si="8"/>
        <v>42139.928726851853</v>
      </c>
    </row>
    <row r="127" spans="1:24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>
        <f t="shared" si="6"/>
        <v>11.667</v>
      </c>
      <c r="Q127" t="s">
        <v>8310</v>
      </c>
      <c r="R127" t="s">
        <v>8313</v>
      </c>
      <c r="S127" s="9">
        <f t="shared" si="7"/>
        <v>42709.993981481486</v>
      </c>
      <c r="T127" s="9">
        <f t="shared" si="8"/>
        <v>42769.993981481486</v>
      </c>
    </row>
    <row r="128" spans="1:24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>
        <f t="shared" si="6"/>
        <v>106.69199999999999</v>
      </c>
      <c r="Q128" t="s">
        <v>8310</v>
      </c>
      <c r="R128" t="s">
        <v>8313</v>
      </c>
      <c r="S128" s="9">
        <f t="shared" si="7"/>
        <v>42135.589548611111</v>
      </c>
      <c r="T128" s="9">
        <f t="shared" si="8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>
        <f t="shared" si="6"/>
        <v>47.5</v>
      </c>
      <c r="Q129" t="s">
        <v>8310</v>
      </c>
      <c r="R129" t="s">
        <v>8313</v>
      </c>
      <c r="S129" s="9">
        <f t="shared" si="7"/>
        <v>42067.62431712963</v>
      </c>
      <c r="T129" s="9">
        <f t="shared" si="8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>
        <f t="shared" si="6"/>
        <v>311.16699999999997</v>
      </c>
      <c r="Q130" t="s">
        <v>8310</v>
      </c>
      <c r="R130" t="s">
        <v>8313</v>
      </c>
      <c r="S130" s="9">
        <f t="shared" si="7"/>
        <v>42628.22792824074</v>
      </c>
      <c r="T130" s="9">
        <f t="shared" si="8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</f>
        <v>0</v>
      </c>
      <c r="P131">
        <f t="shared" ref="P131:P194" si="11">IF(L131=0, 0, ROUND(E131/L131, 3))</f>
        <v>0</v>
      </c>
      <c r="Q131" t="s">
        <v>8310</v>
      </c>
      <c r="R131" t="s">
        <v>8313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>
        <f t="shared" si="11"/>
        <v>0</v>
      </c>
      <c r="Q132" t="s">
        <v>8310</v>
      </c>
      <c r="R132" t="s">
        <v>8313</v>
      </c>
      <c r="S132" s="9">
        <f t="shared" si="12"/>
        <v>41778.915416666663</v>
      </c>
      <c r="T132" s="9">
        <f t="shared" si="13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>
        <f t="shared" si="11"/>
        <v>0</v>
      </c>
      <c r="Q133" t="s">
        <v>8310</v>
      </c>
      <c r="R133" t="s">
        <v>8313</v>
      </c>
      <c r="S133" s="9">
        <f t="shared" si="12"/>
        <v>42541.837511574078</v>
      </c>
      <c r="T133" s="9">
        <f t="shared" si="13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>
        <f t="shared" si="11"/>
        <v>94.506</v>
      </c>
      <c r="Q134" t="s">
        <v>8310</v>
      </c>
      <c r="R134" t="s">
        <v>8313</v>
      </c>
      <c r="S134" s="9">
        <f t="shared" si="12"/>
        <v>41905.812581018516</v>
      </c>
      <c r="T134" s="9">
        <f t="shared" si="13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>
        <f t="shared" si="11"/>
        <v>0</v>
      </c>
      <c r="Q135" t="s">
        <v>8310</v>
      </c>
      <c r="R135" t="s">
        <v>8313</v>
      </c>
      <c r="S135" s="9">
        <f t="shared" si="12"/>
        <v>42491.80768518518</v>
      </c>
      <c r="T135" s="9">
        <f t="shared" si="13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>
        <f t="shared" si="11"/>
        <v>0</v>
      </c>
      <c r="Q136" t="s">
        <v>8310</v>
      </c>
      <c r="R136" t="s">
        <v>8313</v>
      </c>
      <c r="S136" s="9">
        <f t="shared" si="12"/>
        <v>42221.909930555557</v>
      </c>
      <c r="T136" s="9">
        <f t="shared" si="13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>
        <f t="shared" si="11"/>
        <v>80.599999999999994</v>
      </c>
      <c r="Q137" t="s">
        <v>8310</v>
      </c>
      <c r="R137" t="s">
        <v>8313</v>
      </c>
      <c r="S137" s="9">
        <f t="shared" si="12"/>
        <v>41788.381909722222</v>
      </c>
      <c r="T137" s="9">
        <f t="shared" si="13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>
        <f t="shared" si="11"/>
        <v>0</v>
      </c>
      <c r="Q138" t="s">
        <v>8310</v>
      </c>
      <c r="R138" t="s">
        <v>8313</v>
      </c>
      <c r="S138" s="9">
        <f t="shared" si="12"/>
        <v>42096.410115740742</v>
      </c>
      <c r="T138" s="9">
        <f t="shared" si="13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>
        <f t="shared" si="11"/>
        <v>0</v>
      </c>
      <c r="Q139" t="s">
        <v>8310</v>
      </c>
      <c r="R139" t="s">
        <v>8313</v>
      </c>
      <c r="S139" s="9">
        <f t="shared" si="12"/>
        <v>42239.573993055557</v>
      </c>
      <c r="T139" s="9">
        <f t="shared" si="13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>
        <f t="shared" si="11"/>
        <v>81.241</v>
      </c>
      <c r="Q140" t="s">
        <v>8310</v>
      </c>
      <c r="R140" t="s">
        <v>8313</v>
      </c>
      <c r="S140" s="9">
        <f t="shared" si="12"/>
        <v>42186.257418981477</v>
      </c>
      <c r="T140" s="9">
        <f t="shared" si="13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>
        <f t="shared" si="11"/>
        <v>500</v>
      </c>
      <c r="Q141" t="s">
        <v>8310</v>
      </c>
      <c r="R141" t="s">
        <v>8313</v>
      </c>
      <c r="S141" s="9">
        <f t="shared" si="12"/>
        <v>42187.920972222222</v>
      </c>
      <c r="T141" s="9">
        <f t="shared" si="13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>
        <f t="shared" si="11"/>
        <v>0</v>
      </c>
      <c r="Q142" t="s">
        <v>8310</v>
      </c>
      <c r="R142" t="s">
        <v>8313</v>
      </c>
      <c r="S142" s="9">
        <f t="shared" si="12"/>
        <v>42053.198287037041</v>
      </c>
      <c r="T142" s="9">
        <f t="shared" si="13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>
        <f t="shared" si="11"/>
        <v>46.179000000000002</v>
      </c>
      <c r="Q143" t="s">
        <v>8310</v>
      </c>
      <c r="R143" t="s">
        <v>8313</v>
      </c>
      <c r="S143" s="9">
        <f t="shared" si="12"/>
        <v>42110.153043981481</v>
      </c>
      <c r="T143" s="9">
        <f t="shared" si="13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>
        <f t="shared" si="11"/>
        <v>10</v>
      </c>
      <c r="Q144" t="s">
        <v>8310</v>
      </c>
      <c r="R144" t="s">
        <v>8313</v>
      </c>
      <c r="S144" s="9">
        <f t="shared" si="12"/>
        <v>41938.893263888887</v>
      </c>
      <c r="T144" s="9">
        <f t="shared" si="13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>
        <f t="shared" si="11"/>
        <v>0</v>
      </c>
      <c r="Q145" t="s">
        <v>8310</v>
      </c>
      <c r="R145" t="s">
        <v>8313</v>
      </c>
      <c r="S145" s="9">
        <f t="shared" si="12"/>
        <v>42559.064143518524</v>
      </c>
      <c r="T145" s="9">
        <f t="shared" si="13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>
        <f t="shared" si="11"/>
        <v>55.945999999999998</v>
      </c>
      <c r="Q146" t="s">
        <v>8310</v>
      </c>
      <c r="R146" t="s">
        <v>8313</v>
      </c>
      <c r="S146" s="9">
        <f t="shared" si="12"/>
        <v>42047.762407407412</v>
      </c>
      <c r="T146" s="9">
        <f t="shared" si="13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>
        <f t="shared" si="11"/>
        <v>37.555999999999997</v>
      </c>
      <c r="Q147" t="s">
        <v>8310</v>
      </c>
      <c r="R147" t="s">
        <v>8313</v>
      </c>
      <c r="S147" s="9">
        <f t="shared" si="12"/>
        <v>42200.542268518519</v>
      </c>
      <c r="T147" s="9">
        <f t="shared" si="13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>
        <f t="shared" si="11"/>
        <v>38.332999999999998</v>
      </c>
      <c r="Q148" t="s">
        <v>8310</v>
      </c>
      <c r="R148" t="s">
        <v>8313</v>
      </c>
      <c r="S148" s="9">
        <f t="shared" si="12"/>
        <v>42693.016180555554</v>
      </c>
      <c r="T148" s="9">
        <f t="shared" si="13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>
        <f t="shared" si="11"/>
        <v>0</v>
      </c>
      <c r="Q149" t="s">
        <v>8310</v>
      </c>
      <c r="R149" t="s">
        <v>8313</v>
      </c>
      <c r="S149" s="9">
        <f t="shared" si="12"/>
        <v>41969.767824074079</v>
      </c>
      <c r="T149" s="9">
        <f t="shared" si="13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>
        <f t="shared" si="11"/>
        <v>20</v>
      </c>
      <c r="Q150" t="s">
        <v>8310</v>
      </c>
      <c r="R150" t="s">
        <v>8313</v>
      </c>
      <c r="S150" s="9">
        <f t="shared" si="12"/>
        <v>42397.281666666662</v>
      </c>
      <c r="T150" s="9">
        <f t="shared" si="13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>
        <f t="shared" si="11"/>
        <v>15.333</v>
      </c>
      <c r="Q151" t="s">
        <v>8310</v>
      </c>
      <c r="R151" t="s">
        <v>8313</v>
      </c>
      <c r="S151" s="9">
        <f t="shared" si="12"/>
        <v>41968.172106481477</v>
      </c>
      <c r="T151" s="9">
        <f t="shared" si="13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>
        <f t="shared" si="11"/>
        <v>449.43299999999999</v>
      </c>
      <c r="Q152" t="s">
        <v>8310</v>
      </c>
      <c r="R152" t="s">
        <v>8313</v>
      </c>
      <c r="S152" s="9">
        <f t="shared" si="12"/>
        <v>42090.161828703705</v>
      </c>
      <c r="T152" s="9">
        <f t="shared" si="13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>
        <f t="shared" si="11"/>
        <v>28</v>
      </c>
      <c r="Q153" t="s">
        <v>8310</v>
      </c>
      <c r="R153" t="s">
        <v>8313</v>
      </c>
      <c r="S153" s="9">
        <f t="shared" si="12"/>
        <v>42113.550821759258</v>
      </c>
      <c r="T153" s="9">
        <f t="shared" si="13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>
        <f t="shared" si="11"/>
        <v>15</v>
      </c>
      <c r="Q154" t="s">
        <v>8310</v>
      </c>
      <c r="R154" t="s">
        <v>8313</v>
      </c>
      <c r="S154" s="9">
        <f t="shared" si="12"/>
        <v>41875.077546296299</v>
      </c>
      <c r="T154" s="9">
        <f t="shared" si="13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>
        <f t="shared" si="11"/>
        <v>35.9</v>
      </c>
      <c r="Q155" t="s">
        <v>8310</v>
      </c>
      <c r="R155" t="s">
        <v>8313</v>
      </c>
      <c r="S155" s="9">
        <f t="shared" si="12"/>
        <v>41933.586157407408</v>
      </c>
      <c r="T155" s="9">
        <f t="shared" si="13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>
        <f t="shared" si="11"/>
        <v>13.333</v>
      </c>
      <c r="Q156" t="s">
        <v>8310</v>
      </c>
      <c r="R156" t="s">
        <v>8313</v>
      </c>
      <c r="S156" s="9">
        <f t="shared" si="12"/>
        <v>42115.547395833331</v>
      </c>
      <c r="T156" s="9">
        <f t="shared" si="13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>
        <f t="shared" si="11"/>
        <v>20.25</v>
      </c>
      <c r="Q157" t="s">
        <v>8310</v>
      </c>
      <c r="R157" t="s">
        <v>8313</v>
      </c>
      <c r="S157" s="9">
        <f t="shared" si="12"/>
        <v>42168.559432870374</v>
      </c>
      <c r="T157" s="9">
        <f t="shared" si="13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>
        <f t="shared" si="11"/>
        <v>119</v>
      </c>
      <c r="Q158" t="s">
        <v>8310</v>
      </c>
      <c r="R158" t="s">
        <v>8313</v>
      </c>
      <c r="S158" s="9">
        <f t="shared" si="12"/>
        <v>41794.124953703707</v>
      </c>
      <c r="T158" s="9">
        <f t="shared" si="13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>
        <f t="shared" si="11"/>
        <v>4</v>
      </c>
      <c r="Q159" t="s">
        <v>8310</v>
      </c>
      <c r="R159" t="s">
        <v>8313</v>
      </c>
      <c r="S159" s="9">
        <f t="shared" si="12"/>
        <v>42396.911712962959</v>
      </c>
      <c r="T159" s="9">
        <f t="shared" si="13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>
        <f t="shared" si="11"/>
        <v>0</v>
      </c>
      <c r="Q160" t="s">
        <v>8310</v>
      </c>
      <c r="R160" t="s">
        <v>8313</v>
      </c>
      <c r="S160" s="9">
        <f t="shared" si="12"/>
        <v>41904.07671296296</v>
      </c>
      <c r="T160" s="9">
        <f t="shared" si="13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>
        <f t="shared" si="11"/>
        <v>10</v>
      </c>
      <c r="Q161" t="s">
        <v>8310</v>
      </c>
      <c r="R161" t="s">
        <v>8313</v>
      </c>
      <c r="S161" s="9">
        <f t="shared" si="12"/>
        <v>42514.434548611112</v>
      </c>
      <c r="T161" s="9">
        <f t="shared" si="13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>
        <f t="shared" si="11"/>
        <v>0</v>
      </c>
      <c r="Q162" t="s">
        <v>8310</v>
      </c>
      <c r="R162" t="s">
        <v>8314</v>
      </c>
      <c r="S162" s="9">
        <f t="shared" si="12"/>
        <v>42171.913090277783</v>
      </c>
      <c r="T162" s="9">
        <f t="shared" si="13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>
        <f t="shared" si="11"/>
        <v>5</v>
      </c>
      <c r="Q163" t="s">
        <v>8310</v>
      </c>
      <c r="R163" t="s">
        <v>8314</v>
      </c>
      <c r="S163" s="9">
        <f t="shared" si="12"/>
        <v>41792.687442129631</v>
      </c>
      <c r="T163" s="9">
        <f t="shared" si="13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>
        <f t="shared" si="11"/>
        <v>43.5</v>
      </c>
      <c r="Q164" t="s">
        <v>8310</v>
      </c>
      <c r="R164" t="s">
        <v>8314</v>
      </c>
      <c r="S164" s="9">
        <f t="shared" si="12"/>
        <v>41835.126805555556</v>
      </c>
      <c r="T164" s="9">
        <f t="shared" si="13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>
        <f t="shared" si="11"/>
        <v>0</v>
      </c>
      <c r="Q165" t="s">
        <v>8310</v>
      </c>
      <c r="R165" t="s">
        <v>8314</v>
      </c>
      <c r="S165" s="9">
        <f t="shared" si="12"/>
        <v>42243.961273148147</v>
      </c>
      <c r="T165" s="9">
        <f t="shared" si="13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>
        <f t="shared" si="11"/>
        <v>91.429000000000002</v>
      </c>
      <c r="Q166" t="s">
        <v>8310</v>
      </c>
      <c r="R166" t="s">
        <v>8314</v>
      </c>
      <c r="S166" s="9">
        <f t="shared" si="12"/>
        <v>41841.762743055559</v>
      </c>
      <c r="T166" s="9">
        <f t="shared" si="13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>
        <f t="shared" si="11"/>
        <v>0</v>
      </c>
      <c r="Q167" t="s">
        <v>8310</v>
      </c>
      <c r="R167" t="s">
        <v>8314</v>
      </c>
      <c r="S167" s="9">
        <f t="shared" si="12"/>
        <v>42351.658842592587</v>
      </c>
      <c r="T167" s="9">
        <f t="shared" si="13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>
        <f t="shared" si="11"/>
        <v>3000</v>
      </c>
      <c r="Q168" t="s">
        <v>8310</v>
      </c>
      <c r="R168" t="s">
        <v>8314</v>
      </c>
      <c r="S168" s="9">
        <f t="shared" si="12"/>
        <v>42721.075949074075</v>
      </c>
      <c r="T168" s="9">
        <f t="shared" si="13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>
        <f t="shared" si="11"/>
        <v>5.5</v>
      </c>
      <c r="Q169" t="s">
        <v>8310</v>
      </c>
      <c r="R169" t="s">
        <v>8314</v>
      </c>
      <c r="S169" s="9">
        <f t="shared" si="12"/>
        <v>42160.927488425921</v>
      </c>
      <c r="T169" s="9">
        <f t="shared" si="13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>
        <f t="shared" si="11"/>
        <v>108.333</v>
      </c>
      <c r="Q170" t="s">
        <v>8310</v>
      </c>
      <c r="R170" t="s">
        <v>8314</v>
      </c>
      <c r="S170" s="9">
        <f t="shared" si="12"/>
        <v>42052.83530092593</v>
      </c>
      <c r="T170" s="9">
        <f t="shared" si="13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>
        <f t="shared" si="11"/>
        <v>56</v>
      </c>
      <c r="Q171" t="s">
        <v>8310</v>
      </c>
      <c r="R171" t="s">
        <v>8314</v>
      </c>
      <c r="S171" s="9">
        <f t="shared" si="12"/>
        <v>41900.505312499998</v>
      </c>
      <c r="T171" s="9">
        <f t="shared" si="13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>
        <f t="shared" si="11"/>
        <v>32.5</v>
      </c>
      <c r="Q172" t="s">
        <v>8310</v>
      </c>
      <c r="R172" t="s">
        <v>8314</v>
      </c>
      <c r="S172" s="9">
        <f t="shared" si="12"/>
        <v>42216.977812500001</v>
      </c>
      <c r="T172" s="9">
        <f t="shared" si="13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>
        <f t="shared" si="11"/>
        <v>1</v>
      </c>
      <c r="Q173" t="s">
        <v>8310</v>
      </c>
      <c r="R173" t="s">
        <v>8314</v>
      </c>
      <c r="S173" s="9">
        <f t="shared" si="12"/>
        <v>42534.180717592593</v>
      </c>
      <c r="T173" s="9">
        <f t="shared" si="13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>
        <f t="shared" si="11"/>
        <v>0</v>
      </c>
      <c r="Q174" t="s">
        <v>8310</v>
      </c>
      <c r="R174" t="s">
        <v>8314</v>
      </c>
      <c r="S174" s="9">
        <f t="shared" si="12"/>
        <v>42047.394942129627</v>
      </c>
      <c r="T174" s="9">
        <f t="shared" si="13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>
        <f t="shared" si="11"/>
        <v>0</v>
      </c>
      <c r="Q175" t="s">
        <v>8310</v>
      </c>
      <c r="R175" t="s">
        <v>8314</v>
      </c>
      <c r="S175" s="9">
        <f t="shared" si="12"/>
        <v>42033.573009259257</v>
      </c>
      <c r="T175" s="9">
        <f t="shared" si="13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>
        <f t="shared" si="11"/>
        <v>0</v>
      </c>
      <c r="Q176" t="s">
        <v>8310</v>
      </c>
      <c r="R176" t="s">
        <v>8314</v>
      </c>
      <c r="S176" s="9">
        <f t="shared" si="12"/>
        <v>42072.758981481486</v>
      </c>
      <c r="T176" s="9">
        <f t="shared" si="13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>
        <f t="shared" si="11"/>
        <v>49.884999999999998</v>
      </c>
      <c r="Q177" t="s">
        <v>8310</v>
      </c>
      <c r="R177" t="s">
        <v>8314</v>
      </c>
      <c r="S177" s="9">
        <f t="shared" si="12"/>
        <v>41855.777905092589</v>
      </c>
      <c r="T177" s="9">
        <f t="shared" si="13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>
        <f t="shared" si="11"/>
        <v>0</v>
      </c>
      <c r="Q178" t="s">
        <v>8310</v>
      </c>
      <c r="R178" t="s">
        <v>8314</v>
      </c>
      <c r="S178" s="9">
        <f t="shared" si="12"/>
        <v>42191.824062500003</v>
      </c>
      <c r="T178" s="9">
        <f t="shared" si="13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>
        <f t="shared" si="11"/>
        <v>25.713999999999999</v>
      </c>
      <c r="Q179" t="s">
        <v>8310</v>
      </c>
      <c r="R179" t="s">
        <v>8314</v>
      </c>
      <c r="S179" s="9">
        <f t="shared" si="12"/>
        <v>42070.047754629632</v>
      </c>
      <c r="T179" s="9">
        <f t="shared" si="13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>
        <f t="shared" si="11"/>
        <v>0</v>
      </c>
      <c r="Q180" t="s">
        <v>8310</v>
      </c>
      <c r="R180" t="s">
        <v>8314</v>
      </c>
      <c r="S180" s="9">
        <f t="shared" si="12"/>
        <v>42304.955381944441</v>
      </c>
      <c r="T180" s="9">
        <f t="shared" si="13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>
        <f t="shared" si="11"/>
        <v>100</v>
      </c>
      <c r="Q181" t="s">
        <v>8310</v>
      </c>
      <c r="R181" t="s">
        <v>8314</v>
      </c>
      <c r="S181" s="9">
        <f t="shared" si="12"/>
        <v>42403.080497685187</v>
      </c>
      <c r="T181" s="9">
        <f t="shared" si="13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>
        <f t="shared" si="11"/>
        <v>30.846</v>
      </c>
      <c r="Q182" t="s">
        <v>8310</v>
      </c>
      <c r="R182" t="s">
        <v>8314</v>
      </c>
      <c r="S182" s="9">
        <f t="shared" si="12"/>
        <v>42067.991238425922</v>
      </c>
      <c r="T182" s="9">
        <f t="shared" si="13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>
        <f t="shared" si="11"/>
        <v>180.5</v>
      </c>
      <c r="Q183" t="s">
        <v>8310</v>
      </c>
      <c r="R183" t="s">
        <v>8314</v>
      </c>
      <c r="S183" s="9">
        <f t="shared" si="12"/>
        <v>42147.741840277777</v>
      </c>
      <c r="T183" s="9">
        <f t="shared" si="13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>
        <f t="shared" si="11"/>
        <v>0</v>
      </c>
      <c r="Q184" t="s">
        <v>8310</v>
      </c>
      <c r="R184" t="s">
        <v>8314</v>
      </c>
      <c r="S184" s="9">
        <f t="shared" si="12"/>
        <v>42712.011944444443</v>
      </c>
      <c r="T184" s="9">
        <f t="shared" si="13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>
        <f t="shared" si="11"/>
        <v>373.5</v>
      </c>
      <c r="Q185" t="s">
        <v>8310</v>
      </c>
      <c r="R185" t="s">
        <v>8314</v>
      </c>
      <c r="S185" s="9">
        <f t="shared" si="12"/>
        <v>41939.810300925928</v>
      </c>
      <c r="T185" s="9">
        <f t="shared" si="13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>
        <f t="shared" si="11"/>
        <v>25.5</v>
      </c>
      <c r="Q186" t="s">
        <v>8310</v>
      </c>
      <c r="R186" t="s">
        <v>8314</v>
      </c>
      <c r="S186" s="9">
        <f t="shared" si="12"/>
        <v>41825.791226851856</v>
      </c>
      <c r="T186" s="9">
        <f t="shared" si="13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>
        <f t="shared" si="11"/>
        <v>220</v>
      </c>
      <c r="Q187" t="s">
        <v>8310</v>
      </c>
      <c r="R187" t="s">
        <v>8314</v>
      </c>
      <c r="S187" s="9">
        <f t="shared" si="12"/>
        <v>42570.91133101852</v>
      </c>
      <c r="T187" s="9">
        <f t="shared" si="13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>
        <f t="shared" si="11"/>
        <v>0</v>
      </c>
      <c r="Q188" t="s">
        <v>8310</v>
      </c>
      <c r="R188" t="s">
        <v>8314</v>
      </c>
      <c r="S188" s="9">
        <f t="shared" si="12"/>
        <v>42767.812893518523</v>
      </c>
      <c r="T188" s="9">
        <f t="shared" si="13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>
        <f t="shared" si="11"/>
        <v>160</v>
      </c>
      <c r="Q189" t="s">
        <v>8310</v>
      </c>
      <c r="R189" t="s">
        <v>8314</v>
      </c>
      <c r="S189" s="9">
        <f t="shared" si="12"/>
        <v>42182.234456018516</v>
      </c>
      <c r="T189" s="9">
        <f t="shared" si="13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>
        <f t="shared" si="11"/>
        <v>0</v>
      </c>
      <c r="Q190" t="s">
        <v>8310</v>
      </c>
      <c r="R190" t="s">
        <v>8314</v>
      </c>
      <c r="S190" s="9">
        <f t="shared" si="12"/>
        <v>41857.18304398148</v>
      </c>
      <c r="T190" s="9">
        <f t="shared" si="13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>
        <f t="shared" si="11"/>
        <v>69</v>
      </c>
      <c r="Q191" t="s">
        <v>8310</v>
      </c>
      <c r="R191" t="s">
        <v>8314</v>
      </c>
      <c r="S191" s="9">
        <f t="shared" si="12"/>
        <v>42556.690706018519</v>
      </c>
      <c r="T191" s="9">
        <f t="shared" si="13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>
        <f t="shared" si="11"/>
        <v>50</v>
      </c>
      <c r="Q192" t="s">
        <v>8310</v>
      </c>
      <c r="R192" t="s">
        <v>8314</v>
      </c>
      <c r="S192" s="9">
        <f t="shared" si="12"/>
        <v>42527.650995370372</v>
      </c>
      <c r="T192" s="9">
        <f t="shared" si="13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>
        <f t="shared" si="11"/>
        <v>83.332999999999998</v>
      </c>
      <c r="Q193" t="s">
        <v>8310</v>
      </c>
      <c r="R193" t="s">
        <v>8314</v>
      </c>
      <c r="S193" s="9">
        <f t="shared" si="12"/>
        <v>42239.441412037035</v>
      </c>
      <c r="T193" s="9">
        <f t="shared" si="13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>
        <f t="shared" si="11"/>
        <v>5.6669999999999998</v>
      </c>
      <c r="Q194" t="s">
        <v>8310</v>
      </c>
      <c r="R194" t="s">
        <v>8314</v>
      </c>
      <c r="S194" s="9">
        <f t="shared" si="12"/>
        <v>41899.792037037041</v>
      </c>
      <c r="T194" s="9">
        <f t="shared" si="13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4">E195/D195</f>
        <v>0</v>
      </c>
      <c r="P195">
        <f t="shared" ref="P195:P209" si="15">IF(L195=0, 0, ROUND(E195/L195, 3))</f>
        <v>0</v>
      </c>
      <c r="Q195" t="s">
        <v>8310</v>
      </c>
      <c r="R195" t="s">
        <v>8314</v>
      </c>
      <c r="S195" s="9">
        <f t="shared" ref="S195:S258" si="16">(((J195/60)/60)/24)+DATE(1970,1,1)</f>
        <v>41911.934791666667</v>
      </c>
      <c r="T195" s="9">
        <f t="shared" ref="T195:T258" si="17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4"/>
        <v>1.1999999999999999E-3</v>
      </c>
      <c r="P196">
        <f t="shared" si="15"/>
        <v>1</v>
      </c>
      <c r="Q196" t="s">
        <v>8310</v>
      </c>
      <c r="R196" t="s">
        <v>8314</v>
      </c>
      <c r="S196" s="9">
        <f t="shared" si="16"/>
        <v>42375.996886574074</v>
      </c>
      <c r="T196" s="9">
        <f t="shared" si="17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>
        <f t="shared" si="15"/>
        <v>0</v>
      </c>
      <c r="Q197" t="s">
        <v>8310</v>
      </c>
      <c r="R197" t="s">
        <v>8314</v>
      </c>
      <c r="S197" s="9">
        <f t="shared" si="16"/>
        <v>42135.67050925926</v>
      </c>
      <c r="T197" s="9">
        <f t="shared" si="17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0.41857142857142859</v>
      </c>
      <c r="P198">
        <f t="shared" si="15"/>
        <v>77.105000000000004</v>
      </c>
      <c r="Q198" t="s">
        <v>8310</v>
      </c>
      <c r="R198" t="s">
        <v>8314</v>
      </c>
      <c r="S198" s="9">
        <f t="shared" si="16"/>
        <v>42259.542800925927</v>
      </c>
      <c r="T198" s="9">
        <f t="shared" si="17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0.1048</v>
      </c>
      <c r="P199">
        <f t="shared" si="15"/>
        <v>32.75</v>
      </c>
      <c r="Q199" t="s">
        <v>8310</v>
      </c>
      <c r="R199" t="s">
        <v>8314</v>
      </c>
      <c r="S199" s="9">
        <f t="shared" si="16"/>
        <v>42741.848379629635</v>
      </c>
      <c r="T199" s="9">
        <f t="shared" si="17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1.116E-2</v>
      </c>
      <c r="P200">
        <f t="shared" si="15"/>
        <v>46.5</v>
      </c>
      <c r="Q200" t="s">
        <v>8310</v>
      </c>
      <c r="R200" t="s">
        <v>8314</v>
      </c>
      <c r="S200" s="9">
        <f t="shared" si="16"/>
        <v>41887.383356481485</v>
      </c>
      <c r="T200" s="9">
        <f t="shared" si="17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>
        <f t="shared" si="15"/>
        <v>0</v>
      </c>
      <c r="Q201" t="s">
        <v>8310</v>
      </c>
      <c r="R201" t="s">
        <v>8314</v>
      </c>
      <c r="S201" s="9">
        <f t="shared" si="16"/>
        <v>42584.123865740738</v>
      </c>
      <c r="T201" s="9">
        <f t="shared" si="17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0.26192500000000002</v>
      </c>
      <c r="P202">
        <f t="shared" si="15"/>
        <v>87.308000000000007</v>
      </c>
      <c r="Q202" t="s">
        <v>8310</v>
      </c>
      <c r="R202" t="s">
        <v>8314</v>
      </c>
      <c r="S202" s="9">
        <f t="shared" si="16"/>
        <v>41867.083368055559</v>
      </c>
      <c r="T202" s="9">
        <f t="shared" si="17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0.58461538461538465</v>
      </c>
      <c r="P203">
        <f t="shared" si="15"/>
        <v>54.286000000000001</v>
      </c>
      <c r="Q203" t="s">
        <v>8310</v>
      </c>
      <c r="R203" t="s">
        <v>8314</v>
      </c>
      <c r="S203" s="9">
        <f t="shared" si="16"/>
        <v>42023.818622685183</v>
      </c>
      <c r="T203" s="9">
        <f t="shared" si="17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>
        <f t="shared" si="15"/>
        <v>0</v>
      </c>
      <c r="Q204" t="s">
        <v>8310</v>
      </c>
      <c r="R204" t="s">
        <v>8314</v>
      </c>
      <c r="S204" s="9">
        <f t="shared" si="16"/>
        <v>42255.927824074075</v>
      </c>
      <c r="T204" s="9">
        <f t="shared" si="17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0.2984</v>
      </c>
      <c r="P205">
        <f t="shared" si="15"/>
        <v>93.25</v>
      </c>
      <c r="Q205" t="s">
        <v>8310</v>
      </c>
      <c r="R205" t="s">
        <v>8314</v>
      </c>
      <c r="S205" s="9">
        <f t="shared" si="16"/>
        <v>41973.847962962958</v>
      </c>
      <c r="T205" s="9">
        <f t="shared" si="17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0.50721666666666665</v>
      </c>
      <c r="P206">
        <f t="shared" si="15"/>
        <v>117.684</v>
      </c>
      <c r="Q206" t="s">
        <v>8310</v>
      </c>
      <c r="R206" t="s">
        <v>8314</v>
      </c>
      <c r="S206" s="9">
        <f t="shared" si="16"/>
        <v>42556.583368055552</v>
      </c>
      <c r="T206" s="9">
        <f t="shared" si="17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0.16250000000000001</v>
      </c>
      <c r="P207">
        <f t="shared" si="15"/>
        <v>76.471000000000004</v>
      </c>
      <c r="Q207" t="s">
        <v>8310</v>
      </c>
      <c r="R207" t="s">
        <v>8314</v>
      </c>
      <c r="S207" s="9">
        <f t="shared" si="16"/>
        <v>42248.632199074069</v>
      </c>
      <c r="T207" s="9">
        <f t="shared" si="17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>
        <f t="shared" si="15"/>
        <v>0</v>
      </c>
      <c r="Q208" t="s">
        <v>8310</v>
      </c>
      <c r="R208" t="s">
        <v>8314</v>
      </c>
      <c r="S208" s="9">
        <f t="shared" si="16"/>
        <v>42567.004432870366</v>
      </c>
      <c r="T208" s="9">
        <f t="shared" si="17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0.15214285714285714</v>
      </c>
      <c r="P209">
        <f t="shared" si="15"/>
        <v>163.846</v>
      </c>
      <c r="Q209" t="s">
        <v>8310</v>
      </c>
      <c r="R209" t="s">
        <v>8314</v>
      </c>
      <c r="S209" s="9">
        <f t="shared" si="16"/>
        <v>41978.197199074071</v>
      </c>
      <c r="T209" s="9">
        <f t="shared" si="17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>
        <f t="shared" ref="P210:P264" si="18">IF(L210=0, 0, ROUND(E210/L210, 3))</f>
        <v>0</v>
      </c>
      <c r="Q210" t="s">
        <v>8310</v>
      </c>
      <c r="R210" t="s">
        <v>8314</v>
      </c>
      <c r="S210" s="9">
        <f t="shared" si="16"/>
        <v>41959.369988425926</v>
      </c>
      <c r="T210" s="9">
        <f t="shared" si="17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>
        <f t="shared" si="18"/>
        <v>0</v>
      </c>
      <c r="Q211" t="s">
        <v>8310</v>
      </c>
      <c r="R211" t="s">
        <v>8314</v>
      </c>
      <c r="S211" s="9">
        <f t="shared" si="16"/>
        <v>42165.922858796301</v>
      </c>
      <c r="T211" s="9">
        <f t="shared" si="17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0.2525</v>
      </c>
      <c r="P212">
        <f t="shared" si="18"/>
        <v>91.817999999999998</v>
      </c>
      <c r="Q212" t="s">
        <v>8310</v>
      </c>
      <c r="R212" t="s">
        <v>8314</v>
      </c>
      <c r="S212" s="9">
        <f t="shared" si="16"/>
        <v>42249.064722222218</v>
      </c>
      <c r="T212" s="9">
        <f t="shared" si="17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0.44600000000000001</v>
      </c>
      <c r="P213">
        <f t="shared" si="18"/>
        <v>185.833</v>
      </c>
      <c r="Q213" t="s">
        <v>8310</v>
      </c>
      <c r="R213" t="s">
        <v>8314</v>
      </c>
      <c r="S213" s="9">
        <f t="shared" si="16"/>
        <v>42236.159918981488</v>
      </c>
      <c r="T213" s="9">
        <f t="shared" si="17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1.5873015873015873E-4</v>
      </c>
      <c r="P214">
        <f t="shared" si="18"/>
        <v>1</v>
      </c>
      <c r="Q214" t="s">
        <v>8310</v>
      </c>
      <c r="R214" t="s">
        <v>8314</v>
      </c>
      <c r="S214" s="9">
        <f t="shared" si="16"/>
        <v>42416.881018518514</v>
      </c>
      <c r="T214" s="9">
        <f t="shared" si="17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4.0000000000000002E-4</v>
      </c>
      <c r="P215">
        <f t="shared" si="18"/>
        <v>20</v>
      </c>
      <c r="Q215" t="s">
        <v>8310</v>
      </c>
      <c r="R215" t="s">
        <v>8314</v>
      </c>
      <c r="S215" s="9">
        <f t="shared" si="16"/>
        <v>42202.594293981485</v>
      </c>
      <c r="T215" s="9">
        <f t="shared" si="17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8.0000000000000007E-5</v>
      </c>
      <c r="P216">
        <f t="shared" si="18"/>
        <v>1</v>
      </c>
      <c r="Q216" t="s">
        <v>8310</v>
      </c>
      <c r="R216" t="s">
        <v>8314</v>
      </c>
      <c r="S216" s="9">
        <f t="shared" si="16"/>
        <v>42009.64061342593</v>
      </c>
      <c r="T216" s="9">
        <f t="shared" si="17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2.2727272727272726E-3</v>
      </c>
      <c r="P217">
        <f t="shared" si="18"/>
        <v>10</v>
      </c>
      <c r="Q217" t="s">
        <v>8310</v>
      </c>
      <c r="R217" t="s">
        <v>8314</v>
      </c>
      <c r="S217" s="9">
        <f t="shared" si="16"/>
        <v>42375.230115740742</v>
      </c>
      <c r="T217" s="9">
        <f t="shared" si="17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0.55698440000000005</v>
      </c>
      <c r="P218">
        <f t="shared" si="18"/>
        <v>331.53800000000001</v>
      </c>
      <c r="Q218" t="s">
        <v>8310</v>
      </c>
      <c r="R218" t="s">
        <v>8314</v>
      </c>
      <c r="S218" s="9">
        <f t="shared" si="16"/>
        <v>42066.958761574075</v>
      </c>
      <c r="T218" s="9">
        <f t="shared" si="17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0.11942999999999999</v>
      </c>
      <c r="P219">
        <f t="shared" si="18"/>
        <v>314.28899999999999</v>
      </c>
      <c r="Q219" t="s">
        <v>8310</v>
      </c>
      <c r="R219" t="s">
        <v>8314</v>
      </c>
      <c r="S219" s="9">
        <f t="shared" si="16"/>
        <v>41970.64061342593</v>
      </c>
      <c r="T219" s="9">
        <f t="shared" si="17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0.02</v>
      </c>
      <c r="P220">
        <f t="shared" si="18"/>
        <v>100</v>
      </c>
      <c r="Q220" t="s">
        <v>8310</v>
      </c>
      <c r="R220" t="s">
        <v>8314</v>
      </c>
      <c r="S220" s="9">
        <f t="shared" si="16"/>
        <v>42079.628344907411</v>
      </c>
      <c r="T220" s="9">
        <f t="shared" si="17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0.17630000000000001</v>
      </c>
      <c r="P221">
        <f t="shared" si="18"/>
        <v>115.98699999999999</v>
      </c>
      <c r="Q221" t="s">
        <v>8310</v>
      </c>
      <c r="R221" t="s">
        <v>8314</v>
      </c>
      <c r="S221" s="9">
        <f t="shared" si="16"/>
        <v>42429.326678240745</v>
      </c>
      <c r="T221" s="9">
        <f t="shared" si="17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7.1999999999999998E-3</v>
      </c>
      <c r="P222">
        <f t="shared" si="18"/>
        <v>120</v>
      </c>
      <c r="Q222" t="s">
        <v>8310</v>
      </c>
      <c r="R222" t="s">
        <v>8314</v>
      </c>
      <c r="S222" s="9">
        <f t="shared" si="16"/>
        <v>42195.643865740742</v>
      </c>
      <c r="T222" s="9">
        <f t="shared" si="17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>
        <f t="shared" si="18"/>
        <v>0</v>
      </c>
      <c r="Q223" t="s">
        <v>8310</v>
      </c>
      <c r="R223" t="s">
        <v>8314</v>
      </c>
      <c r="S223" s="9">
        <f t="shared" si="16"/>
        <v>42031.837546296301</v>
      </c>
      <c r="T223" s="9">
        <f t="shared" si="17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0.13</v>
      </c>
      <c r="P224">
        <f t="shared" si="18"/>
        <v>65</v>
      </c>
      <c r="Q224" t="s">
        <v>8310</v>
      </c>
      <c r="R224" t="s">
        <v>8314</v>
      </c>
      <c r="S224" s="9">
        <f t="shared" si="16"/>
        <v>42031.769884259258</v>
      </c>
      <c r="T224" s="9">
        <f t="shared" si="17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>
        <f t="shared" si="18"/>
        <v>0</v>
      </c>
      <c r="Q225" t="s">
        <v>8310</v>
      </c>
      <c r="R225" t="s">
        <v>8314</v>
      </c>
      <c r="S225" s="9">
        <f t="shared" si="16"/>
        <v>42482.048032407409</v>
      </c>
      <c r="T225" s="9">
        <f t="shared" si="17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>
        <f t="shared" si="18"/>
        <v>0</v>
      </c>
      <c r="Q226" t="s">
        <v>8310</v>
      </c>
      <c r="R226" t="s">
        <v>8314</v>
      </c>
      <c r="S226" s="9">
        <f t="shared" si="16"/>
        <v>42135.235254629632</v>
      </c>
      <c r="T226" s="9">
        <f t="shared" si="17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>
        <f t="shared" si="18"/>
        <v>0</v>
      </c>
      <c r="Q227" t="s">
        <v>8310</v>
      </c>
      <c r="R227" t="s">
        <v>8314</v>
      </c>
      <c r="S227" s="9">
        <f t="shared" si="16"/>
        <v>42438.961273148147</v>
      </c>
      <c r="T227" s="9">
        <f t="shared" si="17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8.6206896551724137E-3</v>
      </c>
      <c r="P228">
        <f t="shared" si="18"/>
        <v>125</v>
      </c>
      <c r="Q228" t="s">
        <v>8310</v>
      </c>
      <c r="R228" t="s">
        <v>8314</v>
      </c>
      <c r="S228" s="9">
        <f t="shared" si="16"/>
        <v>42106.666018518517</v>
      </c>
      <c r="T228" s="9">
        <f t="shared" si="17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>
        <f t="shared" si="18"/>
        <v>0</v>
      </c>
      <c r="Q229" t="s">
        <v>8310</v>
      </c>
      <c r="R229" t="s">
        <v>8314</v>
      </c>
      <c r="S229" s="9">
        <f t="shared" si="16"/>
        <v>42164.893993055557</v>
      </c>
      <c r="T229" s="9">
        <f t="shared" si="17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>
        <f t="shared" si="18"/>
        <v>0</v>
      </c>
      <c r="Q230" t="s">
        <v>8310</v>
      </c>
      <c r="R230" t="s">
        <v>8314</v>
      </c>
      <c r="S230" s="9">
        <f t="shared" si="16"/>
        <v>42096.686400462961</v>
      </c>
      <c r="T230" s="9">
        <f t="shared" si="17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>
        <f t="shared" si="18"/>
        <v>0</v>
      </c>
      <c r="Q231" t="s">
        <v>8310</v>
      </c>
      <c r="R231" t="s">
        <v>8314</v>
      </c>
      <c r="S231" s="9">
        <f t="shared" si="16"/>
        <v>42383.933993055558</v>
      </c>
      <c r="T231" s="9">
        <f t="shared" si="17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4.0000000000000001E-3</v>
      </c>
      <c r="P232">
        <f t="shared" si="18"/>
        <v>30</v>
      </c>
      <c r="Q232" t="s">
        <v>8310</v>
      </c>
      <c r="R232" t="s">
        <v>8314</v>
      </c>
      <c r="S232" s="9">
        <f t="shared" si="16"/>
        <v>42129.777210648142</v>
      </c>
      <c r="T232" s="9">
        <f t="shared" si="17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>
        <f t="shared" si="18"/>
        <v>0</v>
      </c>
      <c r="Q233" t="s">
        <v>8310</v>
      </c>
      <c r="R233" t="s">
        <v>8314</v>
      </c>
      <c r="S233" s="9">
        <f t="shared" si="16"/>
        <v>42341.958923611113</v>
      </c>
      <c r="T233" s="9">
        <f t="shared" si="17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2.75E-2</v>
      </c>
      <c r="P234">
        <f t="shared" si="18"/>
        <v>15.714</v>
      </c>
      <c r="Q234" t="s">
        <v>8310</v>
      </c>
      <c r="R234" t="s">
        <v>8314</v>
      </c>
      <c r="S234" s="9">
        <f t="shared" si="16"/>
        <v>42032.82576388889</v>
      </c>
      <c r="T234" s="9">
        <f t="shared" si="17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>
        <f t="shared" si="18"/>
        <v>0</v>
      </c>
      <c r="Q235" t="s">
        <v>8310</v>
      </c>
      <c r="R235" t="s">
        <v>8314</v>
      </c>
      <c r="S235" s="9">
        <f t="shared" si="16"/>
        <v>42612.911712962959</v>
      </c>
      <c r="T235" s="9">
        <f t="shared" si="17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0.40100000000000002</v>
      </c>
      <c r="P236">
        <f t="shared" si="18"/>
        <v>80.2</v>
      </c>
      <c r="Q236" t="s">
        <v>8310</v>
      </c>
      <c r="R236" t="s">
        <v>8314</v>
      </c>
      <c r="S236" s="9">
        <f t="shared" si="16"/>
        <v>42136.035405092596</v>
      </c>
      <c r="T236" s="9">
        <f t="shared" si="17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>
        <f t="shared" si="18"/>
        <v>0</v>
      </c>
      <c r="Q237" t="s">
        <v>8310</v>
      </c>
      <c r="R237" t="s">
        <v>8314</v>
      </c>
      <c r="S237" s="9">
        <f t="shared" si="16"/>
        <v>42164.908530092594</v>
      </c>
      <c r="T237" s="9">
        <f t="shared" si="17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>
        <f t="shared" si="18"/>
        <v>0</v>
      </c>
      <c r="Q238" t="s">
        <v>8310</v>
      </c>
      <c r="R238" t="s">
        <v>8314</v>
      </c>
      <c r="S238" s="9">
        <f t="shared" si="16"/>
        <v>42321.08447916666</v>
      </c>
      <c r="T238" s="9">
        <f t="shared" si="17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3.3333333333333335E-3</v>
      </c>
      <c r="P239">
        <f t="shared" si="18"/>
        <v>50</v>
      </c>
      <c r="Q239" t="s">
        <v>8310</v>
      </c>
      <c r="R239" t="s">
        <v>8314</v>
      </c>
      <c r="S239" s="9">
        <f t="shared" si="16"/>
        <v>42377.577187499999</v>
      </c>
      <c r="T239" s="9">
        <f t="shared" si="17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>
        <f t="shared" si="18"/>
        <v>0</v>
      </c>
      <c r="Q240" t="s">
        <v>8310</v>
      </c>
      <c r="R240" t="s">
        <v>8314</v>
      </c>
      <c r="S240" s="9">
        <f t="shared" si="16"/>
        <v>42713.962499999994</v>
      </c>
      <c r="T240" s="9">
        <f t="shared" si="17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0.25</v>
      </c>
      <c r="P241">
        <f t="shared" si="18"/>
        <v>50</v>
      </c>
      <c r="Q241" t="s">
        <v>8310</v>
      </c>
      <c r="R241" t="s">
        <v>8314</v>
      </c>
      <c r="S241" s="9">
        <f t="shared" si="16"/>
        <v>42297.110300925924</v>
      </c>
      <c r="T241" s="9">
        <f t="shared" si="17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4"/>
        <v>1.0763413333333334</v>
      </c>
      <c r="P242">
        <f t="shared" si="18"/>
        <v>117.848</v>
      </c>
      <c r="Q242" t="s">
        <v>8310</v>
      </c>
      <c r="R242" t="s">
        <v>8315</v>
      </c>
      <c r="S242" s="9">
        <f t="shared" si="16"/>
        <v>41354.708460648151</v>
      </c>
      <c r="T242" s="9">
        <f t="shared" si="17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4"/>
        <v>1.1263736263736264</v>
      </c>
      <c r="P243">
        <f t="shared" si="18"/>
        <v>109.04300000000001</v>
      </c>
      <c r="Q243" t="s">
        <v>8310</v>
      </c>
      <c r="R243" t="s">
        <v>8315</v>
      </c>
      <c r="S243" s="9">
        <f t="shared" si="16"/>
        <v>41949.697962962964</v>
      </c>
      <c r="T243" s="9">
        <f t="shared" si="17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4"/>
        <v>1.1346153846153846</v>
      </c>
      <c r="P244">
        <f t="shared" si="18"/>
        <v>73.02</v>
      </c>
      <c r="Q244" t="s">
        <v>8310</v>
      </c>
      <c r="R244" t="s">
        <v>8315</v>
      </c>
      <c r="S244" s="9">
        <f t="shared" si="16"/>
        <v>40862.492939814816</v>
      </c>
      <c r="T244" s="9">
        <f t="shared" si="17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4"/>
        <v>1.0259199999999999</v>
      </c>
      <c r="P245">
        <f t="shared" si="18"/>
        <v>78.194999999999993</v>
      </c>
      <c r="Q245" t="s">
        <v>8310</v>
      </c>
      <c r="R245" t="s">
        <v>8315</v>
      </c>
      <c r="S245" s="9">
        <f t="shared" si="16"/>
        <v>41662.047500000001</v>
      </c>
      <c r="T245" s="9">
        <f t="shared" si="17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4"/>
        <v>1.1375714285714287</v>
      </c>
      <c r="P246">
        <f t="shared" si="18"/>
        <v>47.399000000000001</v>
      </c>
      <c r="Q246" t="s">
        <v>8310</v>
      </c>
      <c r="R246" t="s">
        <v>8315</v>
      </c>
      <c r="S246" s="9">
        <f t="shared" si="16"/>
        <v>40213.323599537034</v>
      </c>
      <c r="T246" s="9">
        <f t="shared" si="17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4"/>
        <v>1.0371999999999999</v>
      </c>
      <c r="P247">
        <f t="shared" si="18"/>
        <v>54.021000000000001</v>
      </c>
      <c r="Q247" t="s">
        <v>8310</v>
      </c>
      <c r="R247" t="s">
        <v>8315</v>
      </c>
      <c r="S247" s="9">
        <f t="shared" si="16"/>
        <v>41107.053067129629</v>
      </c>
      <c r="T247" s="9">
        <f t="shared" si="17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4"/>
        <v>3.0546000000000002</v>
      </c>
      <c r="P248">
        <f t="shared" si="18"/>
        <v>68.489000000000004</v>
      </c>
      <c r="Q248" t="s">
        <v>8310</v>
      </c>
      <c r="R248" t="s">
        <v>8315</v>
      </c>
      <c r="S248" s="9">
        <f t="shared" si="16"/>
        <v>40480.363483796296</v>
      </c>
      <c r="T248" s="9">
        <f t="shared" si="17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4"/>
        <v>1.341</v>
      </c>
      <c r="P249">
        <f t="shared" si="18"/>
        <v>108.145</v>
      </c>
      <c r="Q249" t="s">
        <v>8310</v>
      </c>
      <c r="R249" t="s">
        <v>8315</v>
      </c>
      <c r="S249" s="9">
        <f t="shared" si="16"/>
        <v>40430.604328703703</v>
      </c>
      <c r="T249" s="9">
        <f t="shared" si="17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4"/>
        <v>1.0133294117647058</v>
      </c>
      <c r="P250">
        <f t="shared" si="18"/>
        <v>589.952</v>
      </c>
      <c r="Q250" t="s">
        <v>8310</v>
      </c>
      <c r="R250" t="s">
        <v>8315</v>
      </c>
      <c r="S250" s="9">
        <f t="shared" si="16"/>
        <v>40870.774409722224</v>
      </c>
      <c r="T250" s="9">
        <f t="shared" si="17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4"/>
        <v>1.1292</v>
      </c>
      <c r="P251">
        <f t="shared" si="18"/>
        <v>48.051000000000002</v>
      </c>
      <c r="Q251" t="s">
        <v>8310</v>
      </c>
      <c r="R251" t="s">
        <v>8315</v>
      </c>
      <c r="S251" s="9">
        <f t="shared" si="16"/>
        <v>40332.923842592594</v>
      </c>
      <c r="T251" s="9">
        <f t="shared" si="17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4"/>
        <v>1.0558333333333334</v>
      </c>
      <c r="P252">
        <f t="shared" si="18"/>
        <v>72.483000000000004</v>
      </c>
      <c r="Q252" t="s">
        <v>8310</v>
      </c>
      <c r="R252" t="s">
        <v>8315</v>
      </c>
      <c r="S252" s="9">
        <f t="shared" si="16"/>
        <v>41401.565868055557</v>
      </c>
      <c r="T252" s="9">
        <f t="shared" si="17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4"/>
        <v>1.2557142857142858</v>
      </c>
      <c r="P253">
        <f t="shared" si="18"/>
        <v>57.078000000000003</v>
      </c>
      <c r="Q253" t="s">
        <v>8310</v>
      </c>
      <c r="R253" t="s">
        <v>8315</v>
      </c>
      <c r="S253" s="9">
        <f t="shared" si="16"/>
        <v>41013.787569444445</v>
      </c>
      <c r="T253" s="9">
        <f t="shared" si="17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4"/>
        <v>1.8455999999999999</v>
      </c>
      <c r="P254">
        <f t="shared" si="18"/>
        <v>85.444000000000003</v>
      </c>
      <c r="Q254" t="s">
        <v>8310</v>
      </c>
      <c r="R254" t="s">
        <v>8315</v>
      </c>
      <c r="S254" s="9">
        <f t="shared" si="16"/>
        <v>40266.662708333337</v>
      </c>
      <c r="T254" s="9">
        <f t="shared" si="17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4"/>
        <v>1.0073333333333334</v>
      </c>
      <c r="P255">
        <f t="shared" si="18"/>
        <v>215.857</v>
      </c>
      <c r="Q255" t="s">
        <v>8310</v>
      </c>
      <c r="R255" t="s">
        <v>8315</v>
      </c>
      <c r="S255" s="9">
        <f t="shared" si="16"/>
        <v>40924.650868055556</v>
      </c>
      <c r="T255" s="9">
        <f t="shared" si="17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4"/>
        <v>1.1694724999999999</v>
      </c>
      <c r="P256">
        <f t="shared" si="18"/>
        <v>89.385999999999996</v>
      </c>
      <c r="Q256" t="s">
        <v>8310</v>
      </c>
      <c r="R256" t="s">
        <v>8315</v>
      </c>
      <c r="S256" s="9">
        <f t="shared" si="16"/>
        <v>42263.952662037031</v>
      </c>
      <c r="T256" s="9">
        <f t="shared" si="17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4"/>
        <v>1.0673325</v>
      </c>
      <c r="P257">
        <f t="shared" si="18"/>
        <v>45.417999999999999</v>
      </c>
      <c r="Q257" t="s">
        <v>8310</v>
      </c>
      <c r="R257" t="s">
        <v>8315</v>
      </c>
      <c r="S257" s="9">
        <f t="shared" si="16"/>
        <v>40588.526412037041</v>
      </c>
      <c r="T257" s="9">
        <f t="shared" si="17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4"/>
        <v>1.391</v>
      </c>
      <c r="P258">
        <f t="shared" si="18"/>
        <v>65.756</v>
      </c>
      <c r="Q258" t="s">
        <v>8310</v>
      </c>
      <c r="R258" t="s">
        <v>8315</v>
      </c>
      <c r="S258" s="9">
        <f t="shared" si="16"/>
        <v>41319.769293981481</v>
      </c>
      <c r="T258" s="9">
        <f t="shared" si="17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9">E259/D259</f>
        <v>1.0672648571428571</v>
      </c>
      <c r="P259">
        <f t="shared" si="18"/>
        <v>66.703999999999994</v>
      </c>
      <c r="Q259" t="s">
        <v>8310</v>
      </c>
      <c r="R259" t="s">
        <v>8315</v>
      </c>
      <c r="S259" s="9">
        <f t="shared" ref="S259:S322" si="20">(((J259/60)/60)/24)+DATE(1970,1,1)</f>
        <v>42479.626875000002</v>
      </c>
      <c r="T259" s="9">
        <f t="shared" ref="T259:T322" si="21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9"/>
        <v>1.9114</v>
      </c>
      <c r="P260">
        <f t="shared" si="18"/>
        <v>83.346000000000004</v>
      </c>
      <c r="Q260" t="s">
        <v>8310</v>
      </c>
      <c r="R260" t="s">
        <v>8315</v>
      </c>
      <c r="S260" s="9">
        <f t="shared" si="20"/>
        <v>40682.051689814813</v>
      </c>
      <c r="T260" s="9">
        <f t="shared" si="21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9"/>
        <v>1.3193789333333332</v>
      </c>
      <c r="P261">
        <f t="shared" si="18"/>
        <v>105.04600000000001</v>
      </c>
      <c r="Q261" t="s">
        <v>8310</v>
      </c>
      <c r="R261" t="s">
        <v>8315</v>
      </c>
      <c r="S261" s="9">
        <f t="shared" si="20"/>
        <v>42072.738067129627</v>
      </c>
      <c r="T261" s="9">
        <f t="shared" si="21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9"/>
        <v>1.0640000000000001</v>
      </c>
      <c r="P262">
        <f t="shared" si="18"/>
        <v>120.90900000000001</v>
      </c>
      <c r="Q262" t="s">
        <v>8310</v>
      </c>
      <c r="R262" t="s">
        <v>8315</v>
      </c>
      <c r="S262" s="9">
        <f t="shared" si="20"/>
        <v>40330.755543981482</v>
      </c>
      <c r="T262" s="9">
        <f t="shared" si="21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9"/>
        <v>1.0740000000000001</v>
      </c>
      <c r="P263">
        <f t="shared" si="18"/>
        <v>97.635999999999996</v>
      </c>
      <c r="Q263" t="s">
        <v>8310</v>
      </c>
      <c r="R263" t="s">
        <v>8315</v>
      </c>
      <c r="S263" s="9">
        <f t="shared" si="20"/>
        <v>41017.885462962964</v>
      </c>
      <c r="T263" s="9">
        <f t="shared" si="21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9"/>
        <v>2.4</v>
      </c>
      <c r="P264">
        <f t="shared" si="18"/>
        <v>41.378999999999998</v>
      </c>
      <c r="Q264" t="s">
        <v>8310</v>
      </c>
      <c r="R264" t="s">
        <v>8315</v>
      </c>
      <c r="S264" s="9">
        <f t="shared" si="20"/>
        <v>40555.24800925926</v>
      </c>
      <c r="T264" s="9">
        <f t="shared" si="21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9"/>
        <v>1.1808107999999999</v>
      </c>
      <c r="P265">
        <f t="shared" ref="P265:P328" si="22">IF(L265=0, 0, ROUND(E265/L265, 3))</f>
        <v>30.654</v>
      </c>
      <c r="Q265" t="s">
        <v>8310</v>
      </c>
      <c r="R265" t="s">
        <v>8315</v>
      </c>
      <c r="S265" s="9">
        <f t="shared" si="20"/>
        <v>41149.954791666663</v>
      </c>
      <c r="T265" s="9">
        <f t="shared" si="21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9"/>
        <v>1.1819999999999999</v>
      </c>
      <c r="P266">
        <f t="shared" si="22"/>
        <v>64.944999999999993</v>
      </c>
      <c r="Q266" t="s">
        <v>8310</v>
      </c>
      <c r="R266" t="s">
        <v>8315</v>
      </c>
      <c r="S266" s="9">
        <f t="shared" si="20"/>
        <v>41010.620312500003</v>
      </c>
      <c r="T266" s="9">
        <f t="shared" si="21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9"/>
        <v>1.111</v>
      </c>
      <c r="P267">
        <f t="shared" si="22"/>
        <v>95.775999999999996</v>
      </c>
      <c r="Q267" t="s">
        <v>8310</v>
      </c>
      <c r="R267" t="s">
        <v>8315</v>
      </c>
      <c r="S267" s="9">
        <f t="shared" si="20"/>
        <v>40267.245717592588</v>
      </c>
      <c r="T267" s="9">
        <f t="shared" si="21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9"/>
        <v>1.4550000000000001</v>
      </c>
      <c r="P268">
        <f t="shared" si="22"/>
        <v>40.417000000000002</v>
      </c>
      <c r="Q268" t="s">
        <v>8310</v>
      </c>
      <c r="R268" t="s">
        <v>8315</v>
      </c>
      <c r="S268" s="9">
        <f t="shared" si="20"/>
        <v>40205.174849537041</v>
      </c>
      <c r="T268" s="9">
        <f t="shared" si="21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9"/>
        <v>1.3162883248730965</v>
      </c>
      <c r="P269">
        <f t="shared" si="22"/>
        <v>78.578000000000003</v>
      </c>
      <c r="Q269" t="s">
        <v>8310</v>
      </c>
      <c r="R269" t="s">
        <v>8315</v>
      </c>
      <c r="S269" s="9">
        <f t="shared" si="20"/>
        <v>41785.452534722222</v>
      </c>
      <c r="T269" s="9">
        <f t="shared" si="21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9"/>
        <v>1.1140000000000001</v>
      </c>
      <c r="P270">
        <f t="shared" si="22"/>
        <v>50.18</v>
      </c>
      <c r="Q270" t="s">
        <v>8310</v>
      </c>
      <c r="R270" t="s">
        <v>8315</v>
      </c>
      <c r="S270" s="9">
        <f t="shared" si="20"/>
        <v>40809.15252314815</v>
      </c>
      <c r="T270" s="9">
        <f t="shared" si="21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9"/>
        <v>1.4723377</v>
      </c>
      <c r="P271">
        <f t="shared" si="22"/>
        <v>92.251999999999995</v>
      </c>
      <c r="Q271" t="s">
        <v>8310</v>
      </c>
      <c r="R271" t="s">
        <v>8315</v>
      </c>
      <c r="S271" s="9">
        <f t="shared" si="20"/>
        <v>42758.197013888886</v>
      </c>
      <c r="T271" s="9">
        <f t="shared" si="21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9"/>
        <v>1.5260869565217392</v>
      </c>
      <c r="P272">
        <f t="shared" si="22"/>
        <v>57.540999999999997</v>
      </c>
      <c r="Q272" t="s">
        <v>8310</v>
      </c>
      <c r="R272" t="s">
        <v>8315</v>
      </c>
      <c r="S272" s="9">
        <f t="shared" si="20"/>
        <v>40637.866550925923</v>
      </c>
      <c r="T272" s="9">
        <f t="shared" si="21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9"/>
        <v>1.0468</v>
      </c>
      <c r="P273">
        <f t="shared" si="22"/>
        <v>109.422</v>
      </c>
      <c r="Q273" t="s">
        <v>8310</v>
      </c>
      <c r="R273" t="s">
        <v>8315</v>
      </c>
      <c r="S273" s="9">
        <f t="shared" si="20"/>
        <v>41612.10024305556</v>
      </c>
      <c r="T273" s="9">
        <f t="shared" si="21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9"/>
        <v>1.7743366666666667</v>
      </c>
      <c r="P274">
        <f t="shared" si="22"/>
        <v>81.891999999999996</v>
      </c>
      <c r="Q274" t="s">
        <v>8310</v>
      </c>
      <c r="R274" t="s">
        <v>8315</v>
      </c>
      <c r="S274" s="9">
        <f t="shared" si="20"/>
        <v>40235.900358796294</v>
      </c>
      <c r="T274" s="9">
        <f t="shared" si="21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9"/>
        <v>1.077758</v>
      </c>
      <c r="P275">
        <f t="shared" si="22"/>
        <v>45.667999999999999</v>
      </c>
      <c r="Q275" t="s">
        <v>8310</v>
      </c>
      <c r="R275" t="s">
        <v>8315</v>
      </c>
      <c r="S275" s="9">
        <f t="shared" si="20"/>
        <v>40697.498449074075</v>
      </c>
      <c r="T275" s="9">
        <f t="shared" si="21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9"/>
        <v>1.56</v>
      </c>
      <c r="P276">
        <f t="shared" si="22"/>
        <v>55.220999999999997</v>
      </c>
      <c r="Q276" t="s">
        <v>8310</v>
      </c>
      <c r="R276" t="s">
        <v>8315</v>
      </c>
      <c r="S276" s="9">
        <f t="shared" si="20"/>
        <v>40969.912372685183</v>
      </c>
      <c r="T276" s="9">
        <f t="shared" si="21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9"/>
        <v>1.08395</v>
      </c>
      <c r="P277">
        <f t="shared" si="22"/>
        <v>65.298000000000002</v>
      </c>
      <c r="Q277" t="s">
        <v>8310</v>
      </c>
      <c r="R277" t="s">
        <v>8315</v>
      </c>
      <c r="S277" s="9">
        <f t="shared" si="20"/>
        <v>41193.032013888893</v>
      </c>
      <c r="T277" s="9">
        <f t="shared" si="21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9"/>
        <v>1.476</v>
      </c>
      <c r="P278">
        <f t="shared" si="22"/>
        <v>95.225999999999999</v>
      </c>
      <c r="Q278" t="s">
        <v>8310</v>
      </c>
      <c r="R278" t="s">
        <v>8315</v>
      </c>
      <c r="S278" s="9">
        <f t="shared" si="20"/>
        <v>40967.081874999996</v>
      </c>
      <c r="T278" s="9">
        <f t="shared" si="21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9"/>
        <v>1.1038153846153846</v>
      </c>
      <c r="P279">
        <f t="shared" si="22"/>
        <v>75.444999999999993</v>
      </c>
      <c r="Q279" t="s">
        <v>8310</v>
      </c>
      <c r="R279" t="s">
        <v>8315</v>
      </c>
      <c r="S279" s="9">
        <f t="shared" si="20"/>
        <v>42117.891423611116</v>
      </c>
      <c r="T279" s="9">
        <f t="shared" si="21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9"/>
        <v>1.5034814814814814</v>
      </c>
      <c r="P280">
        <f t="shared" si="22"/>
        <v>97.816999999999993</v>
      </c>
      <c r="Q280" t="s">
        <v>8310</v>
      </c>
      <c r="R280" t="s">
        <v>8315</v>
      </c>
      <c r="S280" s="9">
        <f t="shared" si="20"/>
        <v>41164.040960648148</v>
      </c>
      <c r="T280" s="9">
        <f t="shared" si="21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9"/>
        <v>1.5731829411764706</v>
      </c>
      <c r="P281">
        <f t="shared" si="22"/>
        <v>87.686000000000007</v>
      </c>
      <c r="Q281" t="s">
        <v>8310</v>
      </c>
      <c r="R281" t="s">
        <v>8315</v>
      </c>
      <c r="S281" s="9">
        <f t="shared" si="20"/>
        <v>42759.244166666671</v>
      </c>
      <c r="T281" s="9">
        <f t="shared" si="21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9"/>
        <v>1.5614399999999999</v>
      </c>
      <c r="P282">
        <f t="shared" si="22"/>
        <v>54.749000000000002</v>
      </c>
      <c r="Q282" t="s">
        <v>8310</v>
      </c>
      <c r="R282" t="s">
        <v>8315</v>
      </c>
      <c r="S282" s="9">
        <f t="shared" si="20"/>
        <v>41744.590682870366</v>
      </c>
      <c r="T282" s="9">
        <f t="shared" si="21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9"/>
        <v>1.2058763636363636</v>
      </c>
      <c r="P283">
        <f t="shared" si="22"/>
        <v>83.953000000000003</v>
      </c>
      <c r="Q283" t="s">
        <v>8310</v>
      </c>
      <c r="R283" t="s">
        <v>8315</v>
      </c>
      <c r="S283" s="9">
        <f t="shared" si="20"/>
        <v>39950.163344907407</v>
      </c>
      <c r="T283" s="9">
        <f t="shared" si="21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9"/>
        <v>1.0118888888888888</v>
      </c>
      <c r="P284">
        <f t="shared" si="22"/>
        <v>254.38499999999999</v>
      </c>
      <c r="Q284" t="s">
        <v>8310</v>
      </c>
      <c r="R284" t="s">
        <v>8315</v>
      </c>
      <c r="S284" s="9">
        <f t="shared" si="20"/>
        <v>40194.920046296298</v>
      </c>
      <c r="T284" s="9">
        <f t="shared" si="21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9"/>
        <v>1.142725</v>
      </c>
      <c r="P285">
        <f t="shared" si="22"/>
        <v>101.827</v>
      </c>
      <c r="Q285" t="s">
        <v>8310</v>
      </c>
      <c r="R285" t="s">
        <v>8315</v>
      </c>
      <c r="S285" s="9">
        <f t="shared" si="20"/>
        <v>40675.71</v>
      </c>
      <c r="T285" s="9">
        <f t="shared" si="21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9"/>
        <v>1.0462615</v>
      </c>
      <c r="P286">
        <f t="shared" si="22"/>
        <v>55.066000000000003</v>
      </c>
      <c r="Q286" t="s">
        <v>8310</v>
      </c>
      <c r="R286" t="s">
        <v>8315</v>
      </c>
      <c r="S286" s="9">
        <f t="shared" si="20"/>
        <v>40904.738194444442</v>
      </c>
      <c r="T286" s="9">
        <f t="shared" si="21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9"/>
        <v>2.2882507142857142</v>
      </c>
      <c r="P287">
        <f t="shared" si="22"/>
        <v>56.901000000000003</v>
      </c>
      <c r="Q287" t="s">
        <v>8310</v>
      </c>
      <c r="R287" t="s">
        <v>8315</v>
      </c>
      <c r="S287" s="9">
        <f t="shared" si="20"/>
        <v>41506.756111111114</v>
      </c>
      <c r="T287" s="9">
        <f t="shared" si="21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9"/>
        <v>1.0915333333333332</v>
      </c>
      <c r="P288">
        <f t="shared" si="22"/>
        <v>121.28100000000001</v>
      </c>
      <c r="Q288" t="s">
        <v>8310</v>
      </c>
      <c r="R288" t="s">
        <v>8315</v>
      </c>
      <c r="S288" s="9">
        <f t="shared" si="20"/>
        <v>41313.816249999996</v>
      </c>
      <c r="T288" s="9">
        <f t="shared" si="21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9"/>
        <v>1.7629999999999999</v>
      </c>
      <c r="P289">
        <f t="shared" si="22"/>
        <v>91.19</v>
      </c>
      <c r="Q289" t="s">
        <v>8310</v>
      </c>
      <c r="R289" t="s">
        <v>8315</v>
      </c>
      <c r="S289" s="9">
        <f t="shared" si="20"/>
        <v>41184.277986111112</v>
      </c>
      <c r="T289" s="9">
        <f t="shared" si="21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9"/>
        <v>1.0321061999999999</v>
      </c>
      <c r="P290">
        <f t="shared" si="22"/>
        <v>115.44799999999999</v>
      </c>
      <c r="Q290" t="s">
        <v>8310</v>
      </c>
      <c r="R290" t="s">
        <v>8315</v>
      </c>
      <c r="S290" s="9">
        <f t="shared" si="20"/>
        <v>41051.168900462959</v>
      </c>
      <c r="T290" s="9">
        <f t="shared" si="21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9"/>
        <v>1.0482</v>
      </c>
      <c r="P291">
        <f t="shared" si="22"/>
        <v>67.772000000000006</v>
      </c>
      <c r="Q291" t="s">
        <v>8310</v>
      </c>
      <c r="R291" t="s">
        <v>8315</v>
      </c>
      <c r="S291" s="9">
        <f t="shared" si="20"/>
        <v>41550.456412037034</v>
      </c>
      <c r="T291" s="9">
        <f t="shared" si="21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9"/>
        <v>1.0668444444444445</v>
      </c>
      <c r="P292">
        <f t="shared" si="22"/>
        <v>28.576000000000001</v>
      </c>
      <c r="Q292" t="s">
        <v>8310</v>
      </c>
      <c r="R292" t="s">
        <v>8315</v>
      </c>
      <c r="S292" s="9">
        <f t="shared" si="20"/>
        <v>40526.36917824074</v>
      </c>
      <c r="T292" s="9">
        <f t="shared" si="21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9"/>
        <v>1.2001999999999999</v>
      </c>
      <c r="P293">
        <f t="shared" si="22"/>
        <v>46.883000000000003</v>
      </c>
      <c r="Q293" t="s">
        <v>8310</v>
      </c>
      <c r="R293" t="s">
        <v>8315</v>
      </c>
      <c r="S293" s="9">
        <f t="shared" si="20"/>
        <v>41376.769050925926</v>
      </c>
      <c r="T293" s="9">
        <f t="shared" si="21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9"/>
        <v>1.0150693333333334</v>
      </c>
      <c r="P294">
        <f t="shared" si="22"/>
        <v>154.422</v>
      </c>
      <c r="Q294" t="s">
        <v>8310</v>
      </c>
      <c r="R294" t="s">
        <v>8315</v>
      </c>
      <c r="S294" s="9">
        <f t="shared" si="20"/>
        <v>40812.803229166668</v>
      </c>
      <c r="T294" s="9">
        <f t="shared" si="21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9"/>
        <v>1.0138461538461538</v>
      </c>
      <c r="P295">
        <f t="shared" si="22"/>
        <v>201.221</v>
      </c>
      <c r="Q295" t="s">
        <v>8310</v>
      </c>
      <c r="R295" t="s">
        <v>8315</v>
      </c>
      <c r="S295" s="9">
        <f t="shared" si="20"/>
        <v>41719.667986111112</v>
      </c>
      <c r="T295" s="9">
        <f t="shared" si="21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9"/>
        <v>1</v>
      </c>
      <c r="P296">
        <f t="shared" si="22"/>
        <v>100</v>
      </c>
      <c r="Q296" t="s">
        <v>8310</v>
      </c>
      <c r="R296" t="s">
        <v>8315</v>
      </c>
      <c r="S296" s="9">
        <f t="shared" si="20"/>
        <v>40343.084421296298</v>
      </c>
      <c r="T296" s="9">
        <f t="shared" si="21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9"/>
        <v>1.3310911999999999</v>
      </c>
      <c r="P297">
        <f t="shared" si="22"/>
        <v>100.08199999999999</v>
      </c>
      <c r="Q297" t="s">
        <v>8310</v>
      </c>
      <c r="R297" t="s">
        <v>8315</v>
      </c>
      <c r="S297" s="9">
        <f t="shared" si="20"/>
        <v>41519.004733796297</v>
      </c>
      <c r="T297" s="9">
        <f t="shared" si="21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9"/>
        <v>1.187262</v>
      </c>
      <c r="P298">
        <f t="shared" si="22"/>
        <v>230.09</v>
      </c>
      <c r="Q298" t="s">
        <v>8310</v>
      </c>
      <c r="R298" t="s">
        <v>8315</v>
      </c>
      <c r="S298" s="9">
        <f t="shared" si="20"/>
        <v>41134.475497685184</v>
      </c>
      <c r="T298" s="9">
        <f t="shared" si="21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9"/>
        <v>1.0064</v>
      </c>
      <c r="P299">
        <f t="shared" si="22"/>
        <v>141.74600000000001</v>
      </c>
      <c r="Q299" t="s">
        <v>8310</v>
      </c>
      <c r="R299" t="s">
        <v>8315</v>
      </c>
      <c r="S299" s="9">
        <f t="shared" si="20"/>
        <v>42089.72802083334</v>
      </c>
      <c r="T299" s="9">
        <f t="shared" si="21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9"/>
        <v>1.089324126984127</v>
      </c>
      <c r="P300">
        <f t="shared" si="22"/>
        <v>56.344000000000001</v>
      </c>
      <c r="Q300" t="s">
        <v>8310</v>
      </c>
      <c r="R300" t="s">
        <v>8315</v>
      </c>
      <c r="S300" s="9">
        <f t="shared" si="20"/>
        <v>41709.463518518518</v>
      </c>
      <c r="T300" s="9">
        <f t="shared" si="21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9"/>
        <v>1.789525</v>
      </c>
      <c r="P301">
        <f t="shared" si="22"/>
        <v>73.340999999999994</v>
      </c>
      <c r="Q301" t="s">
        <v>8310</v>
      </c>
      <c r="R301" t="s">
        <v>8315</v>
      </c>
      <c r="S301" s="9">
        <f t="shared" si="20"/>
        <v>40469.225231481483</v>
      </c>
      <c r="T301" s="9">
        <f t="shared" si="21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9"/>
        <v>1.0172264</v>
      </c>
      <c r="P302">
        <f t="shared" si="22"/>
        <v>85.337999999999994</v>
      </c>
      <c r="Q302" t="s">
        <v>8310</v>
      </c>
      <c r="R302" t="s">
        <v>8315</v>
      </c>
      <c r="S302" s="9">
        <f t="shared" si="20"/>
        <v>40626.959930555553</v>
      </c>
      <c r="T302" s="9">
        <f t="shared" si="21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9"/>
        <v>1.1873499999999999</v>
      </c>
      <c r="P303">
        <f t="shared" si="22"/>
        <v>61.496000000000002</v>
      </c>
      <c r="Q303" t="s">
        <v>8310</v>
      </c>
      <c r="R303" t="s">
        <v>8315</v>
      </c>
      <c r="S303" s="9">
        <f t="shared" si="20"/>
        <v>41312.737673611111</v>
      </c>
      <c r="T303" s="9">
        <f t="shared" si="21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9"/>
        <v>1.0045999999999999</v>
      </c>
      <c r="P304">
        <f t="shared" si="22"/>
        <v>93.019000000000005</v>
      </c>
      <c r="Q304" t="s">
        <v>8310</v>
      </c>
      <c r="R304" t="s">
        <v>8315</v>
      </c>
      <c r="S304" s="9">
        <f t="shared" si="20"/>
        <v>40933.856921296298</v>
      </c>
      <c r="T304" s="9">
        <f t="shared" si="21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9"/>
        <v>1.3746666666666667</v>
      </c>
      <c r="P305">
        <f t="shared" si="22"/>
        <v>50.292999999999999</v>
      </c>
      <c r="Q305" t="s">
        <v>8310</v>
      </c>
      <c r="R305" t="s">
        <v>8315</v>
      </c>
      <c r="S305" s="9">
        <f t="shared" si="20"/>
        <v>41032.071134259262</v>
      </c>
      <c r="T305" s="9">
        <f t="shared" si="21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9"/>
        <v>2.3164705882352941</v>
      </c>
      <c r="P306">
        <f t="shared" si="22"/>
        <v>106.432</v>
      </c>
      <c r="Q306" t="s">
        <v>8310</v>
      </c>
      <c r="R306" t="s">
        <v>8315</v>
      </c>
      <c r="S306" s="9">
        <f t="shared" si="20"/>
        <v>41114.094872685186</v>
      </c>
      <c r="T306" s="9">
        <f t="shared" si="21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9"/>
        <v>1.3033333333333332</v>
      </c>
      <c r="P307">
        <f t="shared" si="22"/>
        <v>51.72</v>
      </c>
      <c r="Q307" t="s">
        <v>8310</v>
      </c>
      <c r="R307" t="s">
        <v>8315</v>
      </c>
      <c r="S307" s="9">
        <f t="shared" si="20"/>
        <v>40948.630196759259</v>
      </c>
      <c r="T307" s="9">
        <f t="shared" si="21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9"/>
        <v>2.9289999999999998</v>
      </c>
      <c r="P308">
        <f t="shared" si="22"/>
        <v>36.613</v>
      </c>
      <c r="Q308" t="s">
        <v>8310</v>
      </c>
      <c r="R308" t="s">
        <v>8315</v>
      </c>
      <c r="S308" s="9">
        <f t="shared" si="20"/>
        <v>41333.837187500001</v>
      </c>
      <c r="T308" s="9">
        <f t="shared" si="21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9"/>
        <v>1.1131818181818183</v>
      </c>
      <c r="P309">
        <f t="shared" si="22"/>
        <v>42.517000000000003</v>
      </c>
      <c r="Q309" t="s">
        <v>8310</v>
      </c>
      <c r="R309" t="s">
        <v>8315</v>
      </c>
      <c r="S309" s="9">
        <f t="shared" si="20"/>
        <v>41282.944456018515</v>
      </c>
      <c r="T309" s="9">
        <f t="shared" si="21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9"/>
        <v>1.0556666666666668</v>
      </c>
      <c r="P310">
        <f t="shared" si="22"/>
        <v>62.713000000000001</v>
      </c>
      <c r="Q310" t="s">
        <v>8310</v>
      </c>
      <c r="R310" t="s">
        <v>8315</v>
      </c>
      <c r="S310" s="9">
        <f t="shared" si="20"/>
        <v>40567.694560185184</v>
      </c>
      <c r="T310" s="9">
        <f t="shared" si="21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9"/>
        <v>1.1894444444444445</v>
      </c>
      <c r="P311">
        <f t="shared" si="22"/>
        <v>89.957999999999998</v>
      </c>
      <c r="Q311" t="s">
        <v>8310</v>
      </c>
      <c r="R311" t="s">
        <v>8315</v>
      </c>
      <c r="S311" s="9">
        <f t="shared" si="20"/>
        <v>41134.751550925925</v>
      </c>
      <c r="T311" s="9">
        <f t="shared" si="21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9"/>
        <v>1.04129</v>
      </c>
      <c r="P312">
        <f t="shared" si="22"/>
        <v>28.925000000000001</v>
      </c>
      <c r="Q312" t="s">
        <v>8310</v>
      </c>
      <c r="R312" t="s">
        <v>8315</v>
      </c>
      <c r="S312" s="9">
        <f t="shared" si="20"/>
        <v>40821.183136574073</v>
      </c>
      <c r="T312" s="9">
        <f t="shared" si="21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9"/>
        <v>1.0410165</v>
      </c>
      <c r="P313">
        <f t="shared" si="22"/>
        <v>138.80199999999999</v>
      </c>
      <c r="Q313" t="s">
        <v>8310</v>
      </c>
      <c r="R313" t="s">
        <v>8315</v>
      </c>
      <c r="S313" s="9">
        <f t="shared" si="20"/>
        <v>40868.219814814816</v>
      </c>
      <c r="T313" s="9">
        <f t="shared" si="21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9"/>
        <v>1.1187499999999999</v>
      </c>
      <c r="P314">
        <f t="shared" si="22"/>
        <v>61.301000000000002</v>
      </c>
      <c r="Q314" t="s">
        <v>8310</v>
      </c>
      <c r="R314" t="s">
        <v>8315</v>
      </c>
      <c r="S314" s="9">
        <f t="shared" si="20"/>
        <v>41348.877685185187</v>
      </c>
      <c r="T314" s="9">
        <f t="shared" si="21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9"/>
        <v>1.0473529411764706</v>
      </c>
      <c r="P315">
        <f t="shared" si="22"/>
        <v>80.203000000000003</v>
      </c>
      <c r="Q315" t="s">
        <v>8310</v>
      </c>
      <c r="R315" t="s">
        <v>8315</v>
      </c>
      <c r="S315" s="9">
        <f t="shared" si="20"/>
        <v>40357.227939814817</v>
      </c>
      <c r="T315" s="9">
        <f t="shared" si="21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9"/>
        <v>3.8515000000000001</v>
      </c>
      <c r="P316">
        <f t="shared" si="22"/>
        <v>32.095999999999997</v>
      </c>
      <c r="Q316" t="s">
        <v>8310</v>
      </c>
      <c r="R316" t="s">
        <v>8315</v>
      </c>
      <c r="S316" s="9">
        <f t="shared" si="20"/>
        <v>41304.833194444444</v>
      </c>
      <c r="T316" s="9">
        <f t="shared" si="21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9"/>
        <v>1.01248</v>
      </c>
      <c r="P317">
        <f t="shared" si="22"/>
        <v>200.88900000000001</v>
      </c>
      <c r="Q317" t="s">
        <v>8310</v>
      </c>
      <c r="R317" t="s">
        <v>8315</v>
      </c>
      <c r="S317" s="9">
        <f t="shared" si="20"/>
        <v>41113.77238425926</v>
      </c>
      <c r="T317" s="9">
        <f t="shared" si="21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9"/>
        <v>1.1377333333333333</v>
      </c>
      <c r="P318">
        <f t="shared" si="22"/>
        <v>108.01300000000001</v>
      </c>
      <c r="Q318" t="s">
        <v>8310</v>
      </c>
      <c r="R318" t="s">
        <v>8315</v>
      </c>
      <c r="S318" s="9">
        <f t="shared" si="20"/>
        <v>41950.923576388886</v>
      </c>
      <c r="T318" s="9">
        <f t="shared" si="21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9"/>
        <v>1.0080333333333333</v>
      </c>
      <c r="P319">
        <f t="shared" si="22"/>
        <v>95.698999999999998</v>
      </c>
      <c r="Q319" t="s">
        <v>8310</v>
      </c>
      <c r="R319" t="s">
        <v>8315</v>
      </c>
      <c r="S319" s="9">
        <f t="shared" si="20"/>
        <v>41589.676886574074</v>
      </c>
      <c r="T319" s="9">
        <f t="shared" si="21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9"/>
        <v>2.8332000000000002</v>
      </c>
      <c r="P320">
        <f t="shared" si="22"/>
        <v>49.88</v>
      </c>
      <c r="Q320" t="s">
        <v>8310</v>
      </c>
      <c r="R320" t="s">
        <v>8315</v>
      </c>
      <c r="S320" s="9">
        <f t="shared" si="20"/>
        <v>41330.038784722223</v>
      </c>
      <c r="T320" s="9">
        <f t="shared" si="21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9"/>
        <v>1.1268</v>
      </c>
      <c r="P321">
        <f t="shared" si="22"/>
        <v>110.471</v>
      </c>
      <c r="Q321" t="s">
        <v>8310</v>
      </c>
      <c r="R321" t="s">
        <v>8315</v>
      </c>
      <c r="S321" s="9">
        <f t="shared" si="20"/>
        <v>40123.83829861111</v>
      </c>
      <c r="T321" s="9">
        <f t="shared" si="21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9"/>
        <v>1.0658000000000001</v>
      </c>
      <c r="P322">
        <f t="shared" si="22"/>
        <v>134.911</v>
      </c>
      <c r="Q322" t="s">
        <v>8310</v>
      </c>
      <c r="R322" t="s">
        <v>8315</v>
      </c>
      <c r="S322" s="9">
        <f t="shared" si="20"/>
        <v>42331.551307870366</v>
      </c>
      <c r="T322" s="9">
        <f t="shared" si="21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3">E323/D323</f>
        <v>1.0266285714285714</v>
      </c>
      <c r="P323">
        <f t="shared" si="22"/>
        <v>106.623</v>
      </c>
      <c r="Q323" t="s">
        <v>8310</v>
      </c>
      <c r="R323" t="s">
        <v>8315</v>
      </c>
      <c r="S323" s="9">
        <f t="shared" ref="S323:S386" si="24">(((J323/60)/60)/24)+DATE(1970,1,1)</f>
        <v>42647.446597222224</v>
      </c>
      <c r="T323" s="9">
        <f t="shared" ref="T323:T386" si="2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3"/>
        <v>1.0791200000000001</v>
      </c>
      <c r="P324">
        <f t="shared" si="22"/>
        <v>145.04300000000001</v>
      </c>
      <c r="Q324" t="s">
        <v>8310</v>
      </c>
      <c r="R324" t="s">
        <v>8315</v>
      </c>
      <c r="S324" s="9">
        <f t="shared" si="24"/>
        <v>42473.57</v>
      </c>
      <c r="T324" s="9">
        <f t="shared" si="2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3"/>
        <v>1.2307407407407407</v>
      </c>
      <c r="P325">
        <f t="shared" si="22"/>
        <v>114.586</v>
      </c>
      <c r="Q325" t="s">
        <v>8310</v>
      </c>
      <c r="R325" t="s">
        <v>8315</v>
      </c>
      <c r="S325" s="9">
        <f t="shared" si="24"/>
        <v>42697.32136574074</v>
      </c>
      <c r="T325" s="9">
        <f t="shared" si="2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3"/>
        <v>1.016</v>
      </c>
      <c r="P326">
        <f t="shared" si="22"/>
        <v>105.31699999999999</v>
      </c>
      <c r="Q326" t="s">
        <v>8310</v>
      </c>
      <c r="R326" t="s">
        <v>8315</v>
      </c>
      <c r="S326" s="9">
        <f t="shared" si="24"/>
        <v>42184.626250000001</v>
      </c>
      <c r="T326" s="9">
        <f t="shared" si="2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3"/>
        <v>1.04396</v>
      </c>
      <c r="P327">
        <f t="shared" si="22"/>
        <v>70.921000000000006</v>
      </c>
      <c r="Q327" t="s">
        <v>8310</v>
      </c>
      <c r="R327" t="s">
        <v>8315</v>
      </c>
      <c r="S327" s="9">
        <f t="shared" si="24"/>
        <v>42689.187881944439</v>
      </c>
      <c r="T327" s="9">
        <f t="shared" si="2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3"/>
        <v>1.1292973333333334</v>
      </c>
      <c r="P328">
        <f t="shared" si="22"/>
        <v>147.172</v>
      </c>
      <c r="Q328" t="s">
        <v>8310</v>
      </c>
      <c r="R328" t="s">
        <v>8315</v>
      </c>
      <c r="S328" s="9">
        <f t="shared" si="24"/>
        <v>42775.314884259264</v>
      </c>
      <c r="T328" s="9">
        <f t="shared" si="2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3"/>
        <v>1.3640000000000001</v>
      </c>
      <c r="P329">
        <f t="shared" ref="P329:P392" si="26">IF(L329=0, 0, ROUND(E329/L329, 3))</f>
        <v>160.471</v>
      </c>
      <c r="Q329" t="s">
        <v>8310</v>
      </c>
      <c r="R329" t="s">
        <v>8315</v>
      </c>
      <c r="S329" s="9">
        <f t="shared" si="24"/>
        <v>42058.235289351855</v>
      </c>
      <c r="T329" s="9">
        <f t="shared" si="2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3"/>
        <v>1.036144</v>
      </c>
      <c r="P330">
        <f t="shared" si="26"/>
        <v>156.04599999999999</v>
      </c>
      <c r="Q330" t="s">
        <v>8310</v>
      </c>
      <c r="R330" t="s">
        <v>8315</v>
      </c>
      <c r="S330" s="9">
        <f t="shared" si="24"/>
        <v>42278.946620370371</v>
      </c>
      <c r="T330" s="9">
        <f t="shared" si="2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3"/>
        <v>1.0549999999999999</v>
      </c>
      <c r="P331">
        <f t="shared" si="26"/>
        <v>63.173999999999999</v>
      </c>
      <c r="Q331" t="s">
        <v>8310</v>
      </c>
      <c r="R331" t="s">
        <v>8315</v>
      </c>
      <c r="S331" s="9">
        <f t="shared" si="24"/>
        <v>42291.46674768519</v>
      </c>
      <c r="T331" s="9">
        <f t="shared" si="2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3"/>
        <v>1.0182857142857142</v>
      </c>
      <c r="P332">
        <f t="shared" si="26"/>
        <v>104.824</v>
      </c>
      <c r="Q332" t="s">
        <v>8310</v>
      </c>
      <c r="R332" t="s">
        <v>8315</v>
      </c>
      <c r="S332" s="9">
        <f t="shared" si="24"/>
        <v>41379.515775462962</v>
      </c>
      <c r="T332" s="9">
        <f t="shared" si="2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3"/>
        <v>1.0660499999999999</v>
      </c>
      <c r="P333">
        <f t="shared" si="26"/>
        <v>97.355999999999995</v>
      </c>
      <c r="Q333" t="s">
        <v>8310</v>
      </c>
      <c r="R333" t="s">
        <v>8315</v>
      </c>
      <c r="S333" s="9">
        <f t="shared" si="24"/>
        <v>42507.581412037034</v>
      </c>
      <c r="T333" s="9">
        <f t="shared" si="2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3"/>
        <v>1.13015</v>
      </c>
      <c r="P334">
        <f t="shared" si="26"/>
        <v>203.631</v>
      </c>
      <c r="Q334" t="s">
        <v>8310</v>
      </c>
      <c r="R334" t="s">
        <v>8315</v>
      </c>
      <c r="S334" s="9">
        <f t="shared" si="24"/>
        <v>42263.680289351847</v>
      </c>
      <c r="T334" s="9">
        <f t="shared" si="2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3"/>
        <v>1.252275</v>
      </c>
      <c r="P335">
        <f t="shared" si="26"/>
        <v>188.31200000000001</v>
      </c>
      <c r="Q335" t="s">
        <v>8310</v>
      </c>
      <c r="R335" t="s">
        <v>8315</v>
      </c>
      <c r="S335" s="9">
        <f t="shared" si="24"/>
        <v>42437.636469907404</v>
      </c>
      <c r="T335" s="9">
        <f t="shared" si="2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3"/>
        <v>1.0119</v>
      </c>
      <c r="P336">
        <f t="shared" si="26"/>
        <v>146.65199999999999</v>
      </c>
      <c r="Q336" t="s">
        <v>8310</v>
      </c>
      <c r="R336" t="s">
        <v>8315</v>
      </c>
      <c r="S336" s="9">
        <f t="shared" si="24"/>
        <v>42101.682372685187</v>
      </c>
      <c r="T336" s="9">
        <f t="shared" si="2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3"/>
        <v>1.0276470588235294</v>
      </c>
      <c r="P337">
        <f t="shared" si="26"/>
        <v>109.188</v>
      </c>
      <c r="Q337" t="s">
        <v>8310</v>
      </c>
      <c r="R337" t="s">
        <v>8315</v>
      </c>
      <c r="S337" s="9">
        <f t="shared" si="24"/>
        <v>42101.737442129626</v>
      </c>
      <c r="T337" s="9">
        <f t="shared" si="2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3"/>
        <v>1.1683911999999999</v>
      </c>
      <c r="P338">
        <f t="shared" si="26"/>
        <v>59.249000000000002</v>
      </c>
      <c r="Q338" t="s">
        <v>8310</v>
      </c>
      <c r="R338" t="s">
        <v>8315</v>
      </c>
      <c r="S338" s="9">
        <f t="shared" si="24"/>
        <v>42291.596273148149</v>
      </c>
      <c r="T338" s="9">
        <f t="shared" si="2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3"/>
        <v>1.0116833333333335</v>
      </c>
      <c r="P339">
        <f t="shared" si="26"/>
        <v>97.905000000000001</v>
      </c>
      <c r="Q339" t="s">
        <v>8310</v>
      </c>
      <c r="R339" t="s">
        <v>8315</v>
      </c>
      <c r="S339" s="9">
        <f t="shared" si="24"/>
        <v>42047.128564814819</v>
      </c>
      <c r="T339" s="9">
        <f t="shared" si="2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3"/>
        <v>1.1013360000000001</v>
      </c>
      <c r="P340">
        <f t="shared" si="26"/>
        <v>70</v>
      </c>
      <c r="Q340" t="s">
        <v>8310</v>
      </c>
      <c r="R340" t="s">
        <v>8315</v>
      </c>
      <c r="S340" s="9">
        <f t="shared" si="24"/>
        <v>42559.755671296298</v>
      </c>
      <c r="T340" s="9">
        <f t="shared" si="2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3"/>
        <v>1.0808333333333333</v>
      </c>
      <c r="P341">
        <f t="shared" si="26"/>
        <v>72.864999999999995</v>
      </c>
      <c r="Q341" t="s">
        <v>8310</v>
      </c>
      <c r="R341" t="s">
        <v>8315</v>
      </c>
      <c r="S341" s="9">
        <f t="shared" si="24"/>
        <v>42093.760046296295</v>
      </c>
      <c r="T341" s="9">
        <f t="shared" si="2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3"/>
        <v>1.2502285714285715</v>
      </c>
      <c r="P342">
        <f t="shared" si="26"/>
        <v>146.34800000000001</v>
      </c>
      <c r="Q342" t="s">
        <v>8310</v>
      </c>
      <c r="R342" t="s">
        <v>8315</v>
      </c>
      <c r="S342" s="9">
        <f t="shared" si="24"/>
        <v>42772.669062500005</v>
      </c>
      <c r="T342" s="9">
        <f t="shared" si="2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3"/>
        <v>1.0671428571428572</v>
      </c>
      <c r="P343">
        <f t="shared" si="26"/>
        <v>67.909000000000006</v>
      </c>
      <c r="Q343" t="s">
        <v>8310</v>
      </c>
      <c r="R343" t="s">
        <v>8315</v>
      </c>
      <c r="S343" s="9">
        <f t="shared" si="24"/>
        <v>41894.879606481481</v>
      </c>
      <c r="T343" s="9">
        <f t="shared" si="2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3"/>
        <v>1.0036639999999999</v>
      </c>
      <c r="P344">
        <f t="shared" si="26"/>
        <v>169.851</v>
      </c>
      <c r="Q344" t="s">
        <v>8310</v>
      </c>
      <c r="R344" t="s">
        <v>8315</v>
      </c>
      <c r="S344" s="9">
        <f t="shared" si="24"/>
        <v>42459.780844907407</v>
      </c>
      <c r="T344" s="9">
        <f t="shared" si="2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3"/>
        <v>1.0202863333333334</v>
      </c>
      <c r="P345">
        <f t="shared" si="26"/>
        <v>58.412999999999997</v>
      </c>
      <c r="Q345" t="s">
        <v>8310</v>
      </c>
      <c r="R345" t="s">
        <v>8315</v>
      </c>
      <c r="S345" s="9">
        <f t="shared" si="24"/>
        <v>41926.73778935185</v>
      </c>
      <c r="T345" s="9">
        <f t="shared" si="2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3"/>
        <v>1.0208358208955224</v>
      </c>
      <c r="P346">
        <f t="shared" si="26"/>
        <v>119.99299999999999</v>
      </c>
      <c r="Q346" t="s">
        <v>8310</v>
      </c>
      <c r="R346" t="s">
        <v>8315</v>
      </c>
      <c r="S346" s="9">
        <f t="shared" si="24"/>
        <v>42111.970995370371</v>
      </c>
      <c r="T346" s="9">
        <f t="shared" si="2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3"/>
        <v>1.2327586206896552</v>
      </c>
      <c r="P347">
        <f t="shared" si="26"/>
        <v>99.86</v>
      </c>
      <c r="Q347" t="s">
        <v>8310</v>
      </c>
      <c r="R347" t="s">
        <v>8315</v>
      </c>
      <c r="S347" s="9">
        <f t="shared" si="24"/>
        <v>42114.944328703699</v>
      </c>
      <c r="T347" s="9">
        <f t="shared" si="2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3"/>
        <v>1.7028880000000002</v>
      </c>
      <c r="P348">
        <f t="shared" si="26"/>
        <v>90.578999999999994</v>
      </c>
      <c r="Q348" t="s">
        <v>8310</v>
      </c>
      <c r="R348" t="s">
        <v>8315</v>
      </c>
      <c r="S348" s="9">
        <f t="shared" si="24"/>
        <v>42261.500243055561</v>
      </c>
      <c r="T348" s="9">
        <f t="shared" si="2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3"/>
        <v>1.1159049999999999</v>
      </c>
      <c r="P349">
        <f t="shared" si="26"/>
        <v>117.774</v>
      </c>
      <c r="Q349" t="s">
        <v>8310</v>
      </c>
      <c r="R349" t="s">
        <v>8315</v>
      </c>
      <c r="S349" s="9">
        <f t="shared" si="24"/>
        <v>42292.495474537034</v>
      </c>
      <c r="T349" s="9">
        <f t="shared" si="2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3"/>
        <v>1.03</v>
      </c>
      <c r="P350">
        <f t="shared" si="26"/>
        <v>86.555000000000007</v>
      </c>
      <c r="Q350" t="s">
        <v>8310</v>
      </c>
      <c r="R350" t="s">
        <v>8315</v>
      </c>
      <c r="S350" s="9">
        <f t="shared" si="24"/>
        <v>42207.58699074074</v>
      </c>
      <c r="T350" s="9">
        <f t="shared" si="2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3"/>
        <v>1.0663570159857905</v>
      </c>
      <c r="P351">
        <f t="shared" si="26"/>
        <v>71.899000000000001</v>
      </c>
      <c r="Q351" t="s">
        <v>8310</v>
      </c>
      <c r="R351" t="s">
        <v>8315</v>
      </c>
      <c r="S351" s="9">
        <f t="shared" si="24"/>
        <v>42760.498935185184</v>
      </c>
      <c r="T351" s="9">
        <f t="shared" si="2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3"/>
        <v>1.1476</v>
      </c>
      <c r="P352">
        <f t="shared" si="26"/>
        <v>129.81899999999999</v>
      </c>
      <c r="Q352" t="s">
        <v>8310</v>
      </c>
      <c r="R352" t="s">
        <v>8315</v>
      </c>
      <c r="S352" s="9">
        <f t="shared" si="24"/>
        <v>42586.066076388888</v>
      </c>
      <c r="T352" s="9">
        <f t="shared" si="2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3"/>
        <v>1.2734117647058822</v>
      </c>
      <c r="P353">
        <f t="shared" si="26"/>
        <v>44.912999999999997</v>
      </c>
      <c r="Q353" t="s">
        <v>8310</v>
      </c>
      <c r="R353" t="s">
        <v>8315</v>
      </c>
      <c r="S353" s="9">
        <f t="shared" si="24"/>
        <v>42427.964745370366</v>
      </c>
      <c r="T353" s="9">
        <f t="shared" si="2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3"/>
        <v>1.1656</v>
      </c>
      <c r="P354">
        <f t="shared" si="26"/>
        <v>40.755000000000003</v>
      </c>
      <c r="Q354" t="s">
        <v>8310</v>
      </c>
      <c r="R354" t="s">
        <v>8315</v>
      </c>
      <c r="S354" s="9">
        <f t="shared" si="24"/>
        <v>41890.167453703703</v>
      </c>
      <c r="T354" s="9">
        <f t="shared" si="2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3"/>
        <v>1.0861819426615318</v>
      </c>
      <c r="P355">
        <f t="shared" si="26"/>
        <v>103.524</v>
      </c>
      <c r="Q355" t="s">
        <v>8310</v>
      </c>
      <c r="R355" t="s">
        <v>8315</v>
      </c>
      <c r="S355" s="9">
        <f t="shared" si="24"/>
        <v>42297.791886574079</v>
      </c>
      <c r="T355" s="9">
        <f t="shared" si="2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3"/>
        <v>1.0394285714285714</v>
      </c>
      <c r="P356">
        <f t="shared" si="26"/>
        <v>125.44799999999999</v>
      </c>
      <c r="Q356" t="s">
        <v>8310</v>
      </c>
      <c r="R356" t="s">
        <v>8315</v>
      </c>
      <c r="S356" s="9">
        <f t="shared" si="24"/>
        <v>42438.827789351853</v>
      </c>
      <c r="T356" s="9">
        <f t="shared" si="2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3"/>
        <v>1.1625714285714286</v>
      </c>
      <c r="P357">
        <f t="shared" si="26"/>
        <v>246.60599999999999</v>
      </c>
      <c r="Q357" t="s">
        <v>8310</v>
      </c>
      <c r="R357" t="s">
        <v>8315</v>
      </c>
      <c r="S357" s="9">
        <f t="shared" si="24"/>
        <v>41943.293912037036</v>
      </c>
      <c r="T357" s="9">
        <f t="shared" si="2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3"/>
        <v>1.0269239999999999</v>
      </c>
      <c r="P358">
        <f t="shared" si="26"/>
        <v>79.400999999999996</v>
      </c>
      <c r="Q358" t="s">
        <v>8310</v>
      </c>
      <c r="R358" t="s">
        <v>8315</v>
      </c>
      <c r="S358" s="9">
        <f t="shared" si="24"/>
        <v>42415.803159722222</v>
      </c>
      <c r="T358" s="9">
        <f t="shared" si="2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3"/>
        <v>1.74</v>
      </c>
      <c r="P359">
        <f t="shared" si="26"/>
        <v>86.138999999999996</v>
      </c>
      <c r="Q359" t="s">
        <v>8310</v>
      </c>
      <c r="R359" t="s">
        <v>8315</v>
      </c>
      <c r="S359" s="9">
        <f t="shared" si="24"/>
        <v>42078.222187499996</v>
      </c>
      <c r="T359" s="9">
        <f t="shared" si="2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3"/>
        <v>1.03088</v>
      </c>
      <c r="P360">
        <f t="shared" si="26"/>
        <v>193.04900000000001</v>
      </c>
      <c r="Q360" t="s">
        <v>8310</v>
      </c>
      <c r="R360" t="s">
        <v>8315</v>
      </c>
      <c r="S360" s="9">
        <f t="shared" si="24"/>
        <v>42507.860196759255</v>
      </c>
      <c r="T360" s="9">
        <f t="shared" si="2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3"/>
        <v>1.0485537190082646</v>
      </c>
      <c r="P361">
        <f t="shared" si="26"/>
        <v>84.022999999999996</v>
      </c>
      <c r="Q361" t="s">
        <v>8310</v>
      </c>
      <c r="R361" t="s">
        <v>8315</v>
      </c>
      <c r="S361" s="9">
        <f t="shared" si="24"/>
        <v>41935.070486111108</v>
      </c>
      <c r="T361" s="9">
        <f t="shared" si="2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3"/>
        <v>1.0137499999999999</v>
      </c>
      <c r="P362">
        <f t="shared" si="26"/>
        <v>139.828</v>
      </c>
      <c r="Q362" t="s">
        <v>8310</v>
      </c>
      <c r="R362" t="s">
        <v>8315</v>
      </c>
      <c r="S362" s="9">
        <f t="shared" si="24"/>
        <v>42163.897916666669</v>
      </c>
      <c r="T362" s="9">
        <f t="shared" si="2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3"/>
        <v>1.1107699999999998</v>
      </c>
      <c r="P363">
        <f t="shared" si="26"/>
        <v>109.822</v>
      </c>
      <c r="Q363" t="s">
        <v>8310</v>
      </c>
      <c r="R363" t="s">
        <v>8315</v>
      </c>
      <c r="S363" s="9">
        <f t="shared" si="24"/>
        <v>41936.001226851848</v>
      </c>
      <c r="T363" s="9">
        <f t="shared" si="2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3"/>
        <v>1.2415933781686497</v>
      </c>
      <c r="P364">
        <f t="shared" si="26"/>
        <v>139.535</v>
      </c>
      <c r="Q364" t="s">
        <v>8310</v>
      </c>
      <c r="R364" t="s">
        <v>8315</v>
      </c>
      <c r="S364" s="9">
        <f t="shared" si="24"/>
        <v>41837.210543981484</v>
      </c>
      <c r="T364" s="9">
        <f t="shared" si="2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3"/>
        <v>1.0133333333333334</v>
      </c>
      <c r="P365">
        <f t="shared" si="26"/>
        <v>347.846</v>
      </c>
      <c r="Q365" t="s">
        <v>8310</v>
      </c>
      <c r="R365" t="s">
        <v>8315</v>
      </c>
      <c r="S365" s="9">
        <f t="shared" si="24"/>
        <v>40255.744629629626</v>
      </c>
      <c r="T365" s="9">
        <f t="shared" si="2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3"/>
        <v>1.1016142857142857</v>
      </c>
      <c r="P366">
        <f t="shared" si="26"/>
        <v>68.242000000000004</v>
      </c>
      <c r="Q366" t="s">
        <v>8310</v>
      </c>
      <c r="R366" t="s">
        <v>8315</v>
      </c>
      <c r="S366" s="9">
        <f t="shared" si="24"/>
        <v>41780.859629629631</v>
      </c>
      <c r="T366" s="9">
        <f t="shared" si="2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3"/>
        <v>1.0397333333333334</v>
      </c>
      <c r="P367">
        <f t="shared" si="26"/>
        <v>239.93799999999999</v>
      </c>
      <c r="Q367" t="s">
        <v>8310</v>
      </c>
      <c r="R367" t="s">
        <v>8315</v>
      </c>
      <c r="S367" s="9">
        <f t="shared" si="24"/>
        <v>41668.606469907405</v>
      </c>
      <c r="T367" s="9">
        <f t="shared" si="2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3"/>
        <v>1.013157894736842</v>
      </c>
      <c r="P368">
        <f t="shared" si="26"/>
        <v>287.31299999999999</v>
      </c>
      <c r="Q368" t="s">
        <v>8310</v>
      </c>
      <c r="R368" t="s">
        <v>8315</v>
      </c>
      <c r="S368" s="9">
        <f t="shared" si="24"/>
        <v>41019.793032407404</v>
      </c>
      <c r="T368" s="9">
        <f t="shared" si="2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3"/>
        <v>1.033501</v>
      </c>
      <c r="P369">
        <f t="shared" si="26"/>
        <v>86.849000000000004</v>
      </c>
      <c r="Q369" t="s">
        <v>8310</v>
      </c>
      <c r="R369" t="s">
        <v>8315</v>
      </c>
      <c r="S369" s="9">
        <f t="shared" si="24"/>
        <v>41355.577291666668</v>
      </c>
      <c r="T369" s="9">
        <f t="shared" si="2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3"/>
        <v>1.04112</v>
      </c>
      <c r="P370">
        <f t="shared" si="26"/>
        <v>81.849000000000004</v>
      </c>
      <c r="Q370" t="s">
        <v>8310</v>
      </c>
      <c r="R370" t="s">
        <v>8315</v>
      </c>
      <c r="S370" s="9">
        <f t="shared" si="24"/>
        <v>42043.605578703704</v>
      </c>
      <c r="T370" s="9">
        <f t="shared" si="2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3"/>
        <v>1.1015569230769231</v>
      </c>
      <c r="P371">
        <f t="shared" si="26"/>
        <v>42.875</v>
      </c>
      <c r="Q371" t="s">
        <v>8310</v>
      </c>
      <c r="R371" t="s">
        <v>8315</v>
      </c>
      <c r="S371" s="9">
        <f t="shared" si="24"/>
        <v>40893.551724537036</v>
      </c>
      <c r="T371" s="9">
        <f t="shared" si="2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3"/>
        <v>1.2202</v>
      </c>
      <c r="P372">
        <f t="shared" si="26"/>
        <v>709.41899999999998</v>
      </c>
      <c r="Q372" t="s">
        <v>8310</v>
      </c>
      <c r="R372" t="s">
        <v>8315</v>
      </c>
      <c r="S372" s="9">
        <f t="shared" si="24"/>
        <v>42711.795138888891</v>
      </c>
      <c r="T372" s="9">
        <f t="shared" si="2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3"/>
        <v>1.1416866666666667</v>
      </c>
      <c r="P373">
        <f t="shared" si="26"/>
        <v>161.255</v>
      </c>
      <c r="Q373" t="s">
        <v>8310</v>
      </c>
      <c r="R373" t="s">
        <v>8315</v>
      </c>
      <c r="S373" s="9">
        <f t="shared" si="24"/>
        <v>41261.767812500002</v>
      </c>
      <c r="T373" s="9">
        <f t="shared" si="2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3"/>
        <v>1.2533333333333334</v>
      </c>
      <c r="P374">
        <f t="shared" si="26"/>
        <v>41.777999999999999</v>
      </c>
      <c r="Q374" t="s">
        <v>8310</v>
      </c>
      <c r="R374" t="s">
        <v>8315</v>
      </c>
      <c r="S374" s="9">
        <f t="shared" si="24"/>
        <v>42425.576898148152</v>
      </c>
      <c r="T374" s="9">
        <f t="shared" si="2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3"/>
        <v>1.0666666666666667</v>
      </c>
      <c r="P375">
        <f t="shared" si="26"/>
        <v>89.888000000000005</v>
      </c>
      <c r="Q375" t="s">
        <v>8310</v>
      </c>
      <c r="R375" t="s">
        <v>8315</v>
      </c>
      <c r="S375" s="9">
        <f t="shared" si="24"/>
        <v>41078.91201388889</v>
      </c>
      <c r="T375" s="9">
        <f t="shared" si="2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3"/>
        <v>1.3065</v>
      </c>
      <c r="P376">
        <f t="shared" si="26"/>
        <v>45.052</v>
      </c>
      <c r="Q376" t="s">
        <v>8310</v>
      </c>
      <c r="R376" t="s">
        <v>8315</v>
      </c>
      <c r="S376" s="9">
        <f t="shared" si="24"/>
        <v>40757.889247685183</v>
      </c>
      <c r="T376" s="9">
        <f t="shared" si="2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3"/>
        <v>1.2</v>
      </c>
      <c r="P377">
        <f t="shared" si="26"/>
        <v>42.856999999999999</v>
      </c>
      <c r="Q377" t="s">
        <v>8310</v>
      </c>
      <c r="R377" t="s">
        <v>8315</v>
      </c>
      <c r="S377" s="9">
        <f t="shared" si="24"/>
        <v>41657.985081018516</v>
      </c>
      <c r="T377" s="9">
        <f t="shared" si="2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3"/>
        <v>1.0595918367346939</v>
      </c>
      <c r="P378">
        <f t="shared" si="26"/>
        <v>54.082999999999998</v>
      </c>
      <c r="Q378" t="s">
        <v>8310</v>
      </c>
      <c r="R378" t="s">
        <v>8315</v>
      </c>
      <c r="S378" s="9">
        <f t="shared" si="24"/>
        <v>42576.452731481477</v>
      </c>
      <c r="T378" s="9">
        <f t="shared" si="2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3"/>
        <v>1.1439999999999999</v>
      </c>
      <c r="P379">
        <f t="shared" si="26"/>
        <v>103.218</v>
      </c>
      <c r="Q379" t="s">
        <v>8310</v>
      </c>
      <c r="R379" t="s">
        <v>8315</v>
      </c>
      <c r="S379" s="9">
        <f t="shared" si="24"/>
        <v>42292.250787037032</v>
      </c>
      <c r="T379" s="9">
        <f t="shared" si="2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3"/>
        <v>1.1176666666666666</v>
      </c>
      <c r="P380">
        <f t="shared" si="26"/>
        <v>40.398000000000003</v>
      </c>
      <c r="Q380" t="s">
        <v>8310</v>
      </c>
      <c r="R380" t="s">
        <v>8315</v>
      </c>
      <c r="S380" s="9">
        <f t="shared" si="24"/>
        <v>42370.571851851855</v>
      </c>
      <c r="T380" s="9">
        <f t="shared" si="2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3"/>
        <v>1.1608000000000001</v>
      </c>
      <c r="P381">
        <f t="shared" si="26"/>
        <v>116.85899999999999</v>
      </c>
      <c r="Q381" t="s">
        <v>8310</v>
      </c>
      <c r="R381" t="s">
        <v>8315</v>
      </c>
      <c r="S381" s="9">
        <f t="shared" si="24"/>
        <v>40987.688333333332</v>
      </c>
      <c r="T381" s="9">
        <f t="shared" si="2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3"/>
        <v>1.415</v>
      </c>
      <c r="P382">
        <f t="shared" si="26"/>
        <v>115.51</v>
      </c>
      <c r="Q382" t="s">
        <v>8310</v>
      </c>
      <c r="R382" t="s">
        <v>8315</v>
      </c>
      <c r="S382" s="9">
        <f t="shared" si="24"/>
        <v>42367.719814814816</v>
      </c>
      <c r="T382" s="9">
        <f t="shared" si="2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3"/>
        <v>1.0472999999999999</v>
      </c>
      <c r="P383">
        <f t="shared" si="26"/>
        <v>104.313</v>
      </c>
      <c r="Q383" t="s">
        <v>8310</v>
      </c>
      <c r="R383" t="s">
        <v>8315</v>
      </c>
      <c r="S383" s="9">
        <f t="shared" si="24"/>
        <v>41085.698113425926</v>
      </c>
      <c r="T383" s="9">
        <f t="shared" si="2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3"/>
        <v>2.5583333333333331</v>
      </c>
      <c r="P384">
        <f t="shared" si="26"/>
        <v>69.772999999999996</v>
      </c>
      <c r="Q384" t="s">
        <v>8310</v>
      </c>
      <c r="R384" t="s">
        <v>8315</v>
      </c>
      <c r="S384" s="9">
        <f t="shared" si="24"/>
        <v>41144.709490740745</v>
      </c>
      <c r="T384" s="9">
        <f t="shared" si="2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3"/>
        <v>2.0670670670670672</v>
      </c>
      <c r="P385">
        <f t="shared" si="26"/>
        <v>43.021000000000001</v>
      </c>
      <c r="Q385" t="s">
        <v>8310</v>
      </c>
      <c r="R385" t="s">
        <v>8315</v>
      </c>
      <c r="S385" s="9">
        <f t="shared" si="24"/>
        <v>41755.117581018516</v>
      </c>
      <c r="T385" s="9">
        <f t="shared" si="2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3"/>
        <v>1.1210500000000001</v>
      </c>
      <c r="P386">
        <f t="shared" si="26"/>
        <v>58.54</v>
      </c>
      <c r="Q386" t="s">
        <v>8310</v>
      </c>
      <c r="R386" t="s">
        <v>8315</v>
      </c>
      <c r="S386" s="9">
        <f t="shared" si="24"/>
        <v>41980.781793981485</v>
      </c>
      <c r="T386" s="9">
        <f t="shared" si="2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7">E387/D387</f>
        <v>1.05982</v>
      </c>
      <c r="P387">
        <f t="shared" si="26"/>
        <v>111.795</v>
      </c>
      <c r="Q387" t="s">
        <v>8310</v>
      </c>
      <c r="R387" t="s">
        <v>8315</v>
      </c>
      <c r="S387" s="9">
        <f t="shared" ref="S387:S450" si="28">(((J387/60)/60)/24)+DATE(1970,1,1)</f>
        <v>41934.584502314814</v>
      </c>
      <c r="T387" s="9">
        <f t="shared" ref="T387:T450" si="29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7"/>
        <v>1.0016666666666667</v>
      </c>
      <c r="P388">
        <f t="shared" si="26"/>
        <v>46.231000000000002</v>
      </c>
      <c r="Q388" t="s">
        <v>8310</v>
      </c>
      <c r="R388" t="s">
        <v>8315</v>
      </c>
      <c r="S388" s="9">
        <f t="shared" si="28"/>
        <v>42211.951284722221</v>
      </c>
      <c r="T388" s="9">
        <f t="shared" si="29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7"/>
        <v>2.1398947368421051</v>
      </c>
      <c r="P389">
        <f t="shared" si="26"/>
        <v>144.69</v>
      </c>
      <c r="Q389" t="s">
        <v>8310</v>
      </c>
      <c r="R389" t="s">
        <v>8315</v>
      </c>
      <c r="S389" s="9">
        <f t="shared" si="28"/>
        <v>42200.67659722222</v>
      </c>
      <c r="T389" s="9">
        <f t="shared" si="29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7"/>
        <v>1.2616000000000001</v>
      </c>
      <c r="P390">
        <f t="shared" si="26"/>
        <v>88.844999999999999</v>
      </c>
      <c r="Q390" t="s">
        <v>8310</v>
      </c>
      <c r="R390" t="s">
        <v>8315</v>
      </c>
      <c r="S390" s="9">
        <f t="shared" si="28"/>
        <v>42549.076157407413</v>
      </c>
      <c r="T390" s="9">
        <f t="shared" si="29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7"/>
        <v>1.8153547058823529</v>
      </c>
      <c r="P391">
        <f t="shared" si="26"/>
        <v>81.751000000000005</v>
      </c>
      <c r="Q391" t="s">
        <v>8310</v>
      </c>
      <c r="R391" t="s">
        <v>8315</v>
      </c>
      <c r="S391" s="9">
        <f t="shared" si="28"/>
        <v>41674.063078703701</v>
      </c>
      <c r="T391" s="9">
        <f t="shared" si="29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7"/>
        <v>1</v>
      </c>
      <c r="P392">
        <f t="shared" si="26"/>
        <v>71.429000000000002</v>
      </c>
      <c r="Q392" t="s">
        <v>8310</v>
      </c>
      <c r="R392" t="s">
        <v>8315</v>
      </c>
      <c r="S392" s="9">
        <f t="shared" si="28"/>
        <v>42112.036712962959</v>
      </c>
      <c r="T392" s="9">
        <f t="shared" si="29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7"/>
        <v>1.0061</v>
      </c>
      <c r="P393">
        <f t="shared" ref="P393:P456" si="30">IF(L393=0, 0, ROUND(E393/L393, 3))</f>
        <v>104.259</v>
      </c>
      <c r="Q393" t="s">
        <v>8310</v>
      </c>
      <c r="R393" t="s">
        <v>8315</v>
      </c>
      <c r="S393" s="9">
        <f t="shared" si="28"/>
        <v>40865.042256944449</v>
      </c>
      <c r="T393" s="9">
        <f t="shared" si="29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7"/>
        <v>1.009027027027027</v>
      </c>
      <c r="P394">
        <f t="shared" si="30"/>
        <v>90.617000000000004</v>
      </c>
      <c r="Q394" t="s">
        <v>8310</v>
      </c>
      <c r="R394" t="s">
        <v>8315</v>
      </c>
      <c r="S394" s="9">
        <f t="shared" si="28"/>
        <v>40763.717256944445</v>
      </c>
      <c r="T394" s="9">
        <f t="shared" si="29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7"/>
        <v>1.10446</v>
      </c>
      <c r="P395">
        <f t="shared" si="30"/>
        <v>157.33000000000001</v>
      </c>
      <c r="Q395" t="s">
        <v>8310</v>
      </c>
      <c r="R395" t="s">
        <v>8315</v>
      </c>
      <c r="S395" s="9">
        <f t="shared" si="28"/>
        <v>41526.708935185183</v>
      </c>
      <c r="T395" s="9">
        <f t="shared" si="29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7"/>
        <v>1.118936170212766</v>
      </c>
      <c r="P396">
        <f t="shared" si="30"/>
        <v>105.18</v>
      </c>
      <c r="Q396" t="s">
        <v>8310</v>
      </c>
      <c r="R396" t="s">
        <v>8315</v>
      </c>
      <c r="S396" s="9">
        <f t="shared" si="28"/>
        <v>42417.818078703705</v>
      </c>
      <c r="T396" s="9">
        <f t="shared" si="29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7"/>
        <v>1.0804450000000001</v>
      </c>
      <c r="P397">
        <f t="shared" si="30"/>
        <v>58.72</v>
      </c>
      <c r="Q397" t="s">
        <v>8310</v>
      </c>
      <c r="R397" t="s">
        <v>8315</v>
      </c>
      <c r="S397" s="9">
        <f t="shared" si="28"/>
        <v>40990.909259259257</v>
      </c>
      <c r="T397" s="9">
        <f t="shared" si="29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7"/>
        <v>1.0666666666666667</v>
      </c>
      <c r="P398">
        <f t="shared" si="30"/>
        <v>81.632999999999996</v>
      </c>
      <c r="Q398" t="s">
        <v>8310</v>
      </c>
      <c r="R398" t="s">
        <v>8315</v>
      </c>
      <c r="S398" s="9">
        <f t="shared" si="28"/>
        <v>41082.564884259256</v>
      </c>
      <c r="T398" s="9">
        <f t="shared" si="29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7"/>
        <v>1.0390027322404372</v>
      </c>
      <c r="P399">
        <f t="shared" si="30"/>
        <v>56.46</v>
      </c>
      <c r="Q399" t="s">
        <v>8310</v>
      </c>
      <c r="R399" t="s">
        <v>8315</v>
      </c>
      <c r="S399" s="9">
        <f t="shared" si="28"/>
        <v>40379.776435185187</v>
      </c>
      <c r="T399" s="9">
        <f t="shared" si="29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7"/>
        <v>1.2516</v>
      </c>
      <c r="P400">
        <f t="shared" si="30"/>
        <v>140.10400000000001</v>
      </c>
      <c r="Q400" t="s">
        <v>8310</v>
      </c>
      <c r="R400" t="s">
        <v>8315</v>
      </c>
      <c r="S400" s="9">
        <f t="shared" si="28"/>
        <v>42078.793124999997</v>
      </c>
      <c r="T400" s="9">
        <f t="shared" si="29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7"/>
        <v>1.0680499999999999</v>
      </c>
      <c r="P401">
        <f t="shared" si="30"/>
        <v>224.85300000000001</v>
      </c>
      <c r="Q401" t="s">
        <v>8310</v>
      </c>
      <c r="R401" t="s">
        <v>8315</v>
      </c>
      <c r="S401" s="9">
        <f t="shared" si="28"/>
        <v>42687.875775462962</v>
      </c>
      <c r="T401" s="9">
        <f t="shared" si="29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7"/>
        <v>1.1230249999999999</v>
      </c>
      <c r="P402">
        <f t="shared" si="30"/>
        <v>181.13300000000001</v>
      </c>
      <c r="Q402" t="s">
        <v>8310</v>
      </c>
      <c r="R402" t="s">
        <v>8315</v>
      </c>
      <c r="S402" s="9">
        <f t="shared" si="28"/>
        <v>41745.635960648149</v>
      </c>
      <c r="T402" s="9">
        <f t="shared" si="29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7"/>
        <v>1.0381199999999999</v>
      </c>
      <c r="P403">
        <f t="shared" si="30"/>
        <v>711.04100000000005</v>
      </c>
      <c r="Q403" t="s">
        <v>8310</v>
      </c>
      <c r="R403" t="s">
        <v>8315</v>
      </c>
      <c r="S403" s="9">
        <f t="shared" si="28"/>
        <v>40732.842245370368</v>
      </c>
      <c r="T403" s="9">
        <f t="shared" si="29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7"/>
        <v>1.4165000000000001</v>
      </c>
      <c r="P404">
        <f t="shared" si="30"/>
        <v>65.884</v>
      </c>
      <c r="Q404" t="s">
        <v>8310</v>
      </c>
      <c r="R404" t="s">
        <v>8315</v>
      </c>
      <c r="S404" s="9">
        <f t="shared" si="28"/>
        <v>42292.539548611108</v>
      </c>
      <c r="T404" s="9">
        <f t="shared" si="29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7"/>
        <v>1.0526</v>
      </c>
      <c r="P405">
        <f t="shared" si="30"/>
        <v>75.186000000000007</v>
      </c>
      <c r="Q405" t="s">
        <v>8310</v>
      </c>
      <c r="R405" t="s">
        <v>8315</v>
      </c>
      <c r="S405" s="9">
        <f t="shared" si="28"/>
        <v>40718.310659722221</v>
      </c>
      <c r="T405" s="9">
        <f t="shared" si="29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7"/>
        <v>1.0309142857142857</v>
      </c>
      <c r="P406">
        <f t="shared" si="30"/>
        <v>133.14400000000001</v>
      </c>
      <c r="Q406" t="s">
        <v>8310</v>
      </c>
      <c r="R406" t="s">
        <v>8315</v>
      </c>
      <c r="S406" s="9">
        <f t="shared" si="28"/>
        <v>41646.628032407411</v>
      </c>
      <c r="T406" s="9">
        <f t="shared" si="29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7"/>
        <v>1.0765957446808512</v>
      </c>
      <c r="P407">
        <f t="shared" si="30"/>
        <v>55.2</v>
      </c>
      <c r="Q407" t="s">
        <v>8310</v>
      </c>
      <c r="R407" t="s">
        <v>8315</v>
      </c>
      <c r="S407" s="9">
        <f t="shared" si="28"/>
        <v>41674.08494212963</v>
      </c>
      <c r="T407" s="9">
        <f t="shared" si="29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7"/>
        <v>1.0770464285714285</v>
      </c>
      <c r="P408">
        <f t="shared" si="30"/>
        <v>86.164000000000001</v>
      </c>
      <c r="Q408" t="s">
        <v>8310</v>
      </c>
      <c r="R408" t="s">
        <v>8315</v>
      </c>
      <c r="S408" s="9">
        <f t="shared" si="28"/>
        <v>40638.162465277775</v>
      </c>
      <c r="T408" s="9">
        <f t="shared" si="29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7"/>
        <v>1.0155000000000001</v>
      </c>
      <c r="P409">
        <f t="shared" si="30"/>
        <v>92.317999999999998</v>
      </c>
      <c r="Q409" t="s">
        <v>8310</v>
      </c>
      <c r="R409" t="s">
        <v>8315</v>
      </c>
      <c r="S409" s="9">
        <f t="shared" si="28"/>
        <v>40806.870949074073</v>
      </c>
      <c r="T409" s="9">
        <f t="shared" si="29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7"/>
        <v>1.0143766666666667</v>
      </c>
      <c r="P410">
        <f t="shared" si="30"/>
        <v>160.16499999999999</v>
      </c>
      <c r="Q410" t="s">
        <v>8310</v>
      </c>
      <c r="R410" t="s">
        <v>8315</v>
      </c>
      <c r="S410" s="9">
        <f t="shared" si="28"/>
        <v>41543.735995370371</v>
      </c>
      <c r="T410" s="9">
        <f t="shared" si="29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7"/>
        <v>1.3680000000000001</v>
      </c>
      <c r="P411">
        <f t="shared" si="30"/>
        <v>45.6</v>
      </c>
      <c r="Q411" t="s">
        <v>8310</v>
      </c>
      <c r="R411" t="s">
        <v>8315</v>
      </c>
      <c r="S411" s="9">
        <f t="shared" si="28"/>
        <v>42543.862777777773</v>
      </c>
      <c r="T411" s="9">
        <f t="shared" si="29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7"/>
        <v>1.2829999999999999</v>
      </c>
      <c r="P412">
        <f t="shared" si="30"/>
        <v>183.286</v>
      </c>
      <c r="Q412" t="s">
        <v>8310</v>
      </c>
      <c r="R412" t="s">
        <v>8315</v>
      </c>
      <c r="S412" s="9">
        <f t="shared" si="28"/>
        <v>42113.981446759266</v>
      </c>
      <c r="T412" s="9">
        <f t="shared" si="29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7"/>
        <v>1.0105</v>
      </c>
      <c r="P413">
        <f t="shared" si="30"/>
        <v>125.788</v>
      </c>
      <c r="Q413" t="s">
        <v>8310</v>
      </c>
      <c r="R413" t="s">
        <v>8315</v>
      </c>
      <c r="S413" s="9">
        <f t="shared" si="28"/>
        <v>41598.17597222222</v>
      </c>
      <c r="T413" s="9">
        <f t="shared" si="29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7"/>
        <v>1.2684</v>
      </c>
      <c r="P414">
        <f t="shared" si="30"/>
        <v>57.655000000000001</v>
      </c>
      <c r="Q414" t="s">
        <v>8310</v>
      </c>
      <c r="R414" t="s">
        <v>8315</v>
      </c>
      <c r="S414" s="9">
        <f t="shared" si="28"/>
        <v>41099.742800925924</v>
      </c>
      <c r="T414" s="9">
        <f t="shared" si="29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7"/>
        <v>1.0508593749999999</v>
      </c>
      <c r="P415">
        <f t="shared" si="30"/>
        <v>78.661000000000001</v>
      </c>
      <c r="Q415" t="s">
        <v>8310</v>
      </c>
      <c r="R415" t="s">
        <v>8315</v>
      </c>
      <c r="S415" s="9">
        <f t="shared" si="28"/>
        <v>41079.877442129626</v>
      </c>
      <c r="T415" s="9">
        <f t="shared" si="29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7"/>
        <v>1.0285405405405406</v>
      </c>
      <c r="P416">
        <f t="shared" si="30"/>
        <v>91.480999999999995</v>
      </c>
      <c r="Q416" t="s">
        <v>8310</v>
      </c>
      <c r="R416" t="s">
        <v>8315</v>
      </c>
      <c r="S416" s="9">
        <f t="shared" si="28"/>
        <v>41529.063252314816</v>
      </c>
      <c r="T416" s="9">
        <f t="shared" si="29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7"/>
        <v>1.0214714285714286</v>
      </c>
      <c r="P417">
        <f t="shared" si="30"/>
        <v>68.097999999999999</v>
      </c>
      <c r="Q417" t="s">
        <v>8310</v>
      </c>
      <c r="R417" t="s">
        <v>8315</v>
      </c>
      <c r="S417" s="9">
        <f t="shared" si="28"/>
        <v>41904.851875</v>
      </c>
      <c r="T417" s="9">
        <f t="shared" si="29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7"/>
        <v>1.2021700000000002</v>
      </c>
      <c r="P418">
        <f t="shared" si="30"/>
        <v>48.087000000000003</v>
      </c>
      <c r="Q418" t="s">
        <v>8310</v>
      </c>
      <c r="R418" t="s">
        <v>8315</v>
      </c>
      <c r="S418" s="9">
        <f t="shared" si="28"/>
        <v>41648.396192129629</v>
      </c>
      <c r="T418" s="9">
        <f t="shared" si="29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7"/>
        <v>1.0024761904761905</v>
      </c>
      <c r="P419">
        <f t="shared" si="30"/>
        <v>202.423</v>
      </c>
      <c r="Q419" t="s">
        <v>8310</v>
      </c>
      <c r="R419" t="s">
        <v>8315</v>
      </c>
      <c r="S419" s="9">
        <f t="shared" si="28"/>
        <v>41360.970601851855</v>
      </c>
      <c r="T419" s="9">
        <f t="shared" si="29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7"/>
        <v>1.0063392857142857</v>
      </c>
      <c r="P420">
        <f t="shared" si="30"/>
        <v>216.75</v>
      </c>
      <c r="Q420" t="s">
        <v>8310</v>
      </c>
      <c r="R420" t="s">
        <v>8315</v>
      </c>
      <c r="S420" s="9">
        <f t="shared" si="28"/>
        <v>42178.282372685186</v>
      </c>
      <c r="T420" s="9">
        <f t="shared" si="29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7"/>
        <v>1.004375</v>
      </c>
      <c r="P421">
        <f t="shared" si="30"/>
        <v>110.068</v>
      </c>
      <c r="Q421" t="s">
        <v>8310</v>
      </c>
      <c r="R421" t="s">
        <v>8315</v>
      </c>
      <c r="S421" s="9">
        <f t="shared" si="28"/>
        <v>41394.842442129629</v>
      </c>
      <c r="T421" s="9">
        <f t="shared" si="29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7"/>
        <v>4.3939393939393936E-3</v>
      </c>
      <c r="P422">
        <f t="shared" si="30"/>
        <v>4.8330000000000002</v>
      </c>
      <c r="Q422" t="s">
        <v>8310</v>
      </c>
      <c r="R422" t="s">
        <v>8316</v>
      </c>
      <c r="S422" s="9">
        <f t="shared" si="28"/>
        <v>41682.23646990741</v>
      </c>
      <c r="T422" s="9">
        <f t="shared" si="29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7"/>
        <v>2.0066666666666667E-2</v>
      </c>
      <c r="P423">
        <f t="shared" si="30"/>
        <v>50.167000000000002</v>
      </c>
      <c r="Q423" t="s">
        <v>8310</v>
      </c>
      <c r="R423" t="s">
        <v>8316</v>
      </c>
      <c r="S423" s="9">
        <f t="shared" si="28"/>
        <v>42177.491388888884</v>
      </c>
      <c r="T423" s="9">
        <f t="shared" si="29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7"/>
        <v>1.0749999999999999E-2</v>
      </c>
      <c r="P424">
        <f t="shared" si="30"/>
        <v>35.832999999999998</v>
      </c>
      <c r="Q424" t="s">
        <v>8310</v>
      </c>
      <c r="R424" t="s">
        <v>8316</v>
      </c>
      <c r="S424" s="9">
        <f t="shared" si="28"/>
        <v>41863.260381944441</v>
      </c>
      <c r="T424" s="9">
        <f t="shared" si="29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7"/>
        <v>7.6499999999999997E-3</v>
      </c>
      <c r="P425">
        <f t="shared" si="30"/>
        <v>11.769</v>
      </c>
      <c r="Q425" t="s">
        <v>8310</v>
      </c>
      <c r="R425" t="s">
        <v>8316</v>
      </c>
      <c r="S425" s="9">
        <f t="shared" si="28"/>
        <v>41400.92627314815</v>
      </c>
      <c r="T425" s="9">
        <f t="shared" si="29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7"/>
        <v>6.7966666666666675E-2</v>
      </c>
      <c r="P426">
        <f t="shared" si="30"/>
        <v>40.78</v>
      </c>
      <c r="Q426" t="s">
        <v>8310</v>
      </c>
      <c r="R426" t="s">
        <v>8316</v>
      </c>
      <c r="S426" s="9">
        <f t="shared" si="28"/>
        <v>40934.376145833332</v>
      </c>
      <c r="T426" s="9">
        <f t="shared" si="29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7"/>
        <v>1.2E-4</v>
      </c>
      <c r="P427">
        <f t="shared" si="30"/>
        <v>3</v>
      </c>
      <c r="Q427" t="s">
        <v>8310</v>
      </c>
      <c r="R427" t="s">
        <v>8316</v>
      </c>
      <c r="S427" s="9">
        <f t="shared" si="28"/>
        <v>42275.861157407402</v>
      </c>
      <c r="T427" s="9">
        <f t="shared" si="29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7"/>
        <v>1.3299999999999999E-2</v>
      </c>
      <c r="P428">
        <f t="shared" si="30"/>
        <v>16.625</v>
      </c>
      <c r="Q428" t="s">
        <v>8310</v>
      </c>
      <c r="R428" t="s">
        <v>8316</v>
      </c>
      <c r="S428" s="9">
        <f t="shared" si="28"/>
        <v>42400.711967592593</v>
      </c>
      <c r="T428" s="9">
        <f t="shared" si="29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7"/>
        <v>0</v>
      </c>
      <c r="P429">
        <f t="shared" si="30"/>
        <v>0</v>
      </c>
      <c r="Q429" t="s">
        <v>8310</v>
      </c>
      <c r="R429" t="s">
        <v>8316</v>
      </c>
      <c r="S429" s="9">
        <f t="shared" si="28"/>
        <v>42285.909027777772</v>
      </c>
      <c r="T429" s="9">
        <f t="shared" si="29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7"/>
        <v>5.6333333333333332E-2</v>
      </c>
      <c r="P430">
        <f t="shared" si="30"/>
        <v>52</v>
      </c>
      <c r="Q430" t="s">
        <v>8310</v>
      </c>
      <c r="R430" t="s">
        <v>8316</v>
      </c>
      <c r="S430" s="9">
        <f t="shared" si="28"/>
        <v>41778.766724537039</v>
      </c>
      <c r="T430" s="9">
        <f t="shared" si="29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7"/>
        <v>0</v>
      </c>
      <c r="P431">
        <f t="shared" si="30"/>
        <v>0</v>
      </c>
      <c r="Q431" t="s">
        <v>8310</v>
      </c>
      <c r="R431" t="s">
        <v>8316</v>
      </c>
      <c r="S431" s="9">
        <f t="shared" si="28"/>
        <v>40070.901412037041</v>
      </c>
      <c r="T431" s="9">
        <f t="shared" si="29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7"/>
        <v>2.4E-2</v>
      </c>
      <c r="P432">
        <f t="shared" si="30"/>
        <v>4.8</v>
      </c>
      <c r="Q432" t="s">
        <v>8310</v>
      </c>
      <c r="R432" t="s">
        <v>8316</v>
      </c>
      <c r="S432" s="9">
        <f t="shared" si="28"/>
        <v>41513.107256944444</v>
      </c>
      <c r="T432" s="9">
        <f t="shared" si="29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7"/>
        <v>0.13833333333333334</v>
      </c>
      <c r="P433">
        <f t="shared" si="30"/>
        <v>51.875</v>
      </c>
      <c r="Q433" t="s">
        <v>8310</v>
      </c>
      <c r="R433" t="s">
        <v>8316</v>
      </c>
      <c r="S433" s="9">
        <f t="shared" si="28"/>
        <v>42526.871331018512</v>
      </c>
      <c r="T433" s="9">
        <f t="shared" si="29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7"/>
        <v>9.5000000000000001E-2</v>
      </c>
      <c r="P434">
        <f t="shared" si="30"/>
        <v>71.25</v>
      </c>
      <c r="Q434" t="s">
        <v>8310</v>
      </c>
      <c r="R434" t="s">
        <v>8316</v>
      </c>
      <c r="S434" s="9">
        <f t="shared" si="28"/>
        <v>42238.726631944446</v>
      </c>
      <c r="T434" s="9">
        <f t="shared" si="29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7"/>
        <v>0</v>
      </c>
      <c r="P435">
        <f t="shared" si="30"/>
        <v>0</v>
      </c>
      <c r="Q435" t="s">
        <v>8310</v>
      </c>
      <c r="R435" t="s">
        <v>8316</v>
      </c>
      <c r="S435" s="9">
        <f t="shared" si="28"/>
        <v>42228.629884259266</v>
      </c>
      <c r="T435" s="9">
        <f t="shared" si="29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7"/>
        <v>0.05</v>
      </c>
      <c r="P436">
        <f t="shared" si="30"/>
        <v>62.5</v>
      </c>
      <c r="Q436" t="s">
        <v>8310</v>
      </c>
      <c r="R436" t="s">
        <v>8316</v>
      </c>
      <c r="S436" s="9">
        <f t="shared" si="28"/>
        <v>41576.834513888891</v>
      </c>
      <c r="T436" s="9">
        <f t="shared" si="29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7"/>
        <v>2.7272727272727273E-5</v>
      </c>
      <c r="P437">
        <f t="shared" si="30"/>
        <v>1</v>
      </c>
      <c r="Q437" t="s">
        <v>8310</v>
      </c>
      <c r="R437" t="s">
        <v>8316</v>
      </c>
      <c r="S437" s="9">
        <f t="shared" si="28"/>
        <v>41500.747453703705</v>
      </c>
      <c r="T437" s="9">
        <f t="shared" si="29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7"/>
        <v>0</v>
      </c>
      <c r="P438">
        <f t="shared" si="30"/>
        <v>0</v>
      </c>
      <c r="Q438" t="s">
        <v>8310</v>
      </c>
      <c r="R438" t="s">
        <v>8316</v>
      </c>
      <c r="S438" s="9">
        <f t="shared" si="28"/>
        <v>41456.36241898148</v>
      </c>
      <c r="T438" s="9">
        <f t="shared" si="29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7"/>
        <v>0</v>
      </c>
      <c r="P439">
        <f t="shared" si="30"/>
        <v>0</v>
      </c>
      <c r="Q439" t="s">
        <v>8310</v>
      </c>
      <c r="R439" t="s">
        <v>8316</v>
      </c>
      <c r="S439" s="9">
        <f t="shared" si="28"/>
        <v>42591.31858796296</v>
      </c>
      <c r="T439" s="9">
        <f t="shared" si="29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7"/>
        <v>9.3799999999999994E-2</v>
      </c>
      <c r="P440">
        <f t="shared" si="30"/>
        <v>170.54499999999999</v>
      </c>
      <c r="Q440" t="s">
        <v>8310</v>
      </c>
      <c r="R440" t="s">
        <v>8316</v>
      </c>
      <c r="S440" s="9">
        <f t="shared" si="28"/>
        <v>42296.261087962965</v>
      </c>
      <c r="T440" s="9">
        <f t="shared" si="29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7"/>
        <v>0</v>
      </c>
      <c r="P441">
        <f t="shared" si="30"/>
        <v>0</v>
      </c>
      <c r="Q441" t="s">
        <v>8310</v>
      </c>
      <c r="R441" t="s">
        <v>8316</v>
      </c>
      <c r="S441" s="9">
        <f t="shared" si="28"/>
        <v>41919.761782407404</v>
      </c>
      <c r="T441" s="9">
        <f t="shared" si="29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7"/>
        <v>1E-3</v>
      </c>
      <c r="P442">
        <f t="shared" si="30"/>
        <v>5</v>
      </c>
      <c r="Q442" t="s">
        <v>8310</v>
      </c>
      <c r="R442" t="s">
        <v>8316</v>
      </c>
      <c r="S442" s="9">
        <f t="shared" si="28"/>
        <v>42423.985567129625</v>
      </c>
      <c r="T442" s="9">
        <f t="shared" si="29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7"/>
        <v>0</v>
      </c>
      <c r="P443">
        <f t="shared" si="30"/>
        <v>0</v>
      </c>
      <c r="Q443" t="s">
        <v>8310</v>
      </c>
      <c r="R443" t="s">
        <v>8316</v>
      </c>
      <c r="S443" s="9">
        <f t="shared" si="28"/>
        <v>41550.793935185182</v>
      </c>
      <c r="T443" s="9">
        <f t="shared" si="29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7"/>
        <v>0.39358823529411763</v>
      </c>
      <c r="P444">
        <f t="shared" si="30"/>
        <v>393.58800000000002</v>
      </c>
      <c r="Q444" t="s">
        <v>8310</v>
      </c>
      <c r="R444" t="s">
        <v>8316</v>
      </c>
      <c r="S444" s="9">
        <f t="shared" si="28"/>
        <v>42024.888692129629</v>
      </c>
      <c r="T444" s="9">
        <f t="shared" si="29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7"/>
        <v>1E-3</v>
      </c>
      <c r="P445">
        <f t="shared" si="30"/>
        <v>5</v>
      </c>
      <c r="Q445" t="s">
        <v>8310</v>
      </c>
      <c r="R445" t="s">
        <v>8316</v>
      </c>
      <c r="S445" s="9">
        <f t="shared" si="28"/>
        <v>41650.015057870369</v>
      </c>
      <c r="T445" s="9">
        <f t="shared" si="29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7"/>
        <v>0.05</v>
      </c>
      <c r="P446">
        <f t="shared" si="30"/>
        <v>50</v>
      </c>
      <c r="Q446" t="s">
        <v>8310</v>
      </c>
      <c r="R446" t="s">
        <v>8316</v>
      </c>
      <c r="S446" s="9">
        <f t="shared" si="28"/>
        <v>40894.906956018516</v>
      </c>
      <c r="T446" s="9">
        <f t="shared" si="29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7"/>
        <v>3.3333333333333335E-5</v>
      </c>
      <c r="P447">
        <f t="shared" si="30"/>
        <v>1</v>
      </c>
      <c r="Q447" t="s">
        <v>8310</v>
      </c>
      <c r="R447" t="s">
        <v>8316</v>
      </c>
      <c r="S447" s="9">
        <f t="shared" si="28"/>
        <v>42130.335358796292</v>
      </c>
      <c r="T447" s="9">
        <f t="shared" si="29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7"/>
        <v>7.2952380952380949E-2</v>
      </c>
      <c r="P448">
        <f t="shared" si="30"/>
        <v>47.875</v>
      </c>
      <c r="Q448" t="s">
        <v>8310</v>
      </c>
      <c r="R448" t="s">
        <v>8316</v>
      </c>
      <c r="S448" s="9">
        <f t="shared" si="28"/>
        <v>42037.083564814813</v>
      </c>
      <c r="T448" s="9">
        <f t="shared" si="29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7"/>
        <v>1.6666666666666666E-4</v>
      </c>
      <c r="P449">
        <f t="shared" si="30"/>
        <v>5</v>
      </c>
      <c r="Q449" t="s">
        <v>8310</v>
      </c>
      <c r="R449" t="s">
        <v>8316</v>
      </c>
      <c r="S449" s="9">
        <f t="shared" si="28"/>
        <v>41331.555127314816</v>
      </c>
      <c r="T449" s="9">
        <f t="shared" si="29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7"/>
        <v>3.2804E-2</v>
      </c>
      <c r="P450">
        <f t="shared" si="30"/>
        <v>20.503</v>
      </c>
      <c r="Q450" t="s">
        <v>8310</v>
      </c>
      <c r="R450" t="s">
        <v>8316</v>
      </c>
      <c r="S450" s="9">
        <f t="shared" si="28"/>
        <v>41753.758043981477</v>
      </c>
      <c r="T450" s="9">
        <f t="shared" si="29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1">E451/D451</f>
        <v>2.2499999999999999E-2</v>
      </c>
      <c r="P451">
        <f t="shared" si="30"/>
        <v>9</v>
      </c>
      <c r="Q451" t="s">
        <v>8310</v>
      </c>
      <c r="R451" t="s">
        <v>8316</v>
      </c>
      <c r="S451" s="9">
        <f t="shared" ref="S451:S514" si="32">(((J451/60)/60)/24)+DATE(1970,1,1)</f>
        <v>41534.568113425928</v>
      </c>
      <c r="T451" s="9">
        <f t="shared" ref="T451:T514" si="33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1"/>
        <v>7.92E-3</v>
      </c>
      <c r="P452">
        <f t="shared" si="30"/>
        <v>56.570999999999998</v>
      </c>
      <c r="Q452" t="s">
        <v>8310</v>
      </c>
      <c r="R452" t="s">
        <v>8316</v>
      </c>
      <c r="S452" s="9">
        <f t="shared" si="32"/>
        <v>41654.946759259255</v>
      </c>
      <c r="T452" s="9">
        <f t="shared" si="33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1"/>
        <v>0</v>
      </c>
      <c r="P453">
        <f t="shared" si="30"/>
        <v>0</v>
      </c>
      <c r="Q453" t="s">
        <v>8310</v>
      </c>
      <c r="R453" t="s">
        <v>8316</v>
      </c>
      <c r="S453" s="9">
        <f t="shared" si="32"/>
        <v>41634.715173611112</v>
      </c>
      <c r="T453" s="9">
        <f t="shared" si="33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1"/>
        <v>0.64</v>
      </c>
      <c r="P454">
        <f t="shared" si="30"/>
        <v>40</v>
      </c>
      <c r="Q454" t="s">
        <v>8310</v>
      </c>
      <c r="R454" t="s">
        <v>8316</v>
      </c>
      <c r="S454" s="9">
        <f t="shared" si="32"/>
        <v>42107.703877314809</v>
      </c>
      <c r="T454" s="9">
        <f t="shared" si="33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1"/>
        <v>2.740447957839262E-4</v>
      </c>
      <c r="P455">
        <f t="shared" si="30"/>
        <v>13</v>
      </c>
      <c r="Q455" t="s">
        <v>8310</v>
      </c>
      <c r="R455" t="s">
        <v>8316</v>
      </c>
      <c r="S455" s="9">
        <f t="shared" si="32"/>
        <v>42038.824988425928</v>
      </c>
      <c r="T455" s="9">
        <f t="shared" si="33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1"/>
        <v>8.2000000000000007E-3</v>
      </c>
      <c r="P456">
        <f t="shared" si="30"/>
        <v>16.399999999999999</v>
      </c>
      <c r="Q456" t="s">
        <v>8310</v>
      </c>
      <c r="R456" t="s">
        <v>8316</v>
      </c>
      <c r="S456" s="9">
        <f t="shared" si="32"/>
        <v>41938.717256944445</v>
      </c>
      <c r="T456" s="9">
        <f t="shared" si="33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1"/>
        <v>6.9230769230769226E-4</v>
      </c>
      <c r="P457">
        <f t="shared" ref="P457:P520" si="34">IF(L457=0, 0, ROUND(E457/L457, 3))</f>
        <v>22.5</v>
      </c>
      <c r="Q457" t="s">
        <v>8310</v>
      </c>
      <c r="R457" t="s">
        <v>8316</v>
      </c>
      <c r="S457" s="9">
        <f t="shared" si="32"/>
        <v>40971.002569444441</v>
      </c>
      <c r="T457" s="9">
        <f t="shared" si="33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1"/>
        <v>6.8631863186318634E-3</v>
      </c>
      <c r="P458">
        <f t="shared" si="34"/>
        <v>20.332999999999998</v>
      </c>
      <c r="Q458" t="s">
        <v>8310</v>
      </c>
      <c r="R458" t="s">
        <v>8316</v>
      </c>
      <c r="S458" s="9">
        <f t="shared" si="32"/>
        <v>41547.694456018515</v>
      </c>
      <c r="T458" s="9">
        <f t="shared" si="33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1"/>
        <v>0</v>
      </c>
      <c r="P459">
        <f t="shared" si="34"/>
        <v>0</v>
      </c>
      <c r="Q459" t="s">
        <v>8310</v>
      </c>
      <c r="R459" t="s">
        <v>8316</v>
      </c>
      <c r="S459" s="9">
        <f t="shared" si="32"/>
        <v>41837.767500000002</v>
      </c>
      <c r="T459" s="9">
        <f t="shared" si="33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1"/>
        <v>8.2100000000000006E-2</v>
      </c>
      <c r="P460">
        <f t="shared" si="34"/>
        <v>16.754999999999999</v>
      </c>
      <c r="Q460" t="s">
        <v>8310</v>
      </c>
      <c r="R460" t="s">
        <v>8316</v>
      </c>
      <c r="S460" s="9">
        <f t="shared" si="32"/>
        <v>41378.69976851852</v>
      </c>
      <c r="T460" s="9">
        <f t="shared" si="33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1"/>
        <v>6.4102564102564103E-4</v>
      </c>
      <c r="P461">
        <f t="shared" si="34"/>
        <v>25</v>
      </c>
      <c r="Q461" t="s">
        <v>8310</v>
      </c>
      <c r="R461" t="s">
        <v>8316</v>
      </c>
      <c r="S461" s="9">
        <f t="shared" si="32"/>
        <v>40800.6403587963</v>
      </c>
      <c r="T461" s="9">
        <f t="shared" si="33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1"/>
        <v>2.9411764705882353E-3</v>
      </c>
      <c r="P462">
        <f t="shared" si="34"/>
        <v>12.5</v>
      </c>
      <c r="Q462" t="s">
        <v>8310</v>
      </c>
      <c r="R462" t="s">
        <v>8316</v>
      </c>
      <c r="S462" s="9">
        <f t="shared" si="32"/>
        <v>41759.542534722219</v>
      </c>
      <c r="T462" s="9">
        <f t="shared" si="33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1"/>
        <v>0</v>
      </c>
      <c r="P463">
        <f t="shared" si="34"/>
        <v>0</v>
      </c>
      <c r="Q463" t="s">
        <v>8310</v>
      </c>
      <c r="R463" t="s">
        <v>8316</v>
      </c>
      <c r="S463" s="9">
        <f t="shared" si="32"/>
        <v>41407.84684027778</v>
      </c>
      <c r="T463" s="9">
        <f t="shared" si="33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1"/>
        <v>0</v>
      </c>
      <c r="P464">
        <f t="shared" si="34"/>
        <v>0</v>
      </c>
      <c r="Q464" t="s">
        <v>8310</v>
      </c>
      <c r="R464" t="s">
        <v>8316</v>
      </c>
      <c r="S464" s="9">
        <f t="shared" si="32"/>
        <v>40705.126631944448</v>
      </c>
      <c r="T464" s="9">
        <f t="shared" si="33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1"/>
        <v>2.2727272727272728E-2</v>
      </c>
      <c r="P465">
        <f t="shared" si="34"/>
        <v>113.636</v>
      </c>
      <c r="Q465" t="s">
        <v>8310</v>
      </c>
      <c r="R465" t="s">
        <v>8316</v>
      </c>
      <c r="S465" s="9">
        <f t="shared" si="32"/>
        <v>40750.710104166668</v>
      </c>
      <c r="T465" s="9">
        <f t="shared" si="33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1"/>
        <v>9.9009900990099011E-4</v>
      </c>
      <c r="P466">
        <f t="shared" si="34"/>
        <v>1</v>
      </c>
      <c r="Q466" t="s">
        <v>8310</v>
      </c>
      <c r="R466" t="s">
        <v>8316</v>
      </c>
      <c r="S466" s="9">
        <f t="shared" si="32"/>
        <v>42488.848784722228</v>
      </c>
      <c r="T466" s="9">
        <f t="shared" si="33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1"/>
        <v>0.26953125</v>
      </c>
      <c r="P467">
        <f t="shared" si="34"/>
        <v>17.25</v>
      </c>
      <c r="Q467" t="s">
        <v>8310</v>
      </c>
      <c r="R467" t="s">
        <v>8316</v>
      </c>
      <c r="S467" s="9">
        <f t="shared" si="32"/>
        <v>41801.120069444441</v>
      </c>
      <c r="T467" s="9">
        <f t="shared" si="33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1"/>
        <v>7.6E-3</v>
      </c>
      <c r="P468">
        <f t="shared" si="34"/>
        <v>15.2</v>
      </c>
      <c r="Q468" t="s">
        <v>8310</v>
      </c>
      <c r="R468" t="s">
        <v>8316</v>
      </c>
      <c r="S468" s="9">
        <f t="shared" si="32"/>
        <v>41129.942870370374</v>
      </c>
      <c r="T468" s="9">
        <f t="shared" si="33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1"/>
        <v>0.21575</v>
      </c>
      <c r="P469">
        <f t="shared" si="34"/>
        <v>110.64100000000001</v>
      </c>
      <c r="Q469" t="s">
        <v>8310</v>
      </c>
      <c r="R469" t="s">
        <v>8316</v>
      </c>
      <c r="S469" s="9">
        <f t="shared" si="32"/>
        <v>41135.679791666669</v>
      </c>
      <c r="T469" s="9">
        <f t="shared" si="33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1"/>
        <v>0</v>
      </c>
      <c r="P470">
        <f t="shared" si="34"/>
        <v>0</v>
      </c>
      <c r="Q470" t="s">
        <v>8310</v>
      </c>
      <c r="R470" t="s">
        <v>8316</v>
      </c>
      <c r="S470" s="9">
        <f t="shared" si="32"/>
        <v>41041.167627314811</v>
      </c>
      <c r="T470" s="9">
        <f t="shared" si="33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1"/>
        <v>0</v>
      </c>
      <c r="P471">
        <f t="shared" si="34"/>
        <v>0</v>
      </c>
      <c r="Q471" t="s">
        <v>8310</v>
      </c>
      <c r="R471" t="s">
        <v>8316</v>
      </c>
      <c r="S471" s="9">
        <f t="shared" si="32"/>
        <v>41827.989861111113</v>
      </c>
      <c r="T471" s="9">
        <f t="shared" si="33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1"/>
        <v>1.0200000000000001E-2</v>
      </c>
      <c r="P472">
        <f t="shared" si="34"/>
        <v>25.5</v>
      </c>
      <c r="Q472" t="s">
        <v>8310</v>
      </c>
      <c r="R472" t="s">
        <v>8316</v>
      </c>
      <c r="S472" s="9">
        <f t="shared" si="32"/>
        <v>41605.167696759258</v>
      </c>
      <c r="T472" s="9">
        <f t="shared" si="33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1"/>
        <v>0.11892727272727273</v>
      </c>
      <c r="P473">
        <f t="shared" si="34"/>
        <v>38.475999999999999</v>
      </c>
      <c r="Q473" t="s">
        <v>8310</v>
      </c>
      <c r="R473" t="s">
        <v>8316</v>
      </c>
      <c r="S473" s="9">
        <f t="shared" si="32"/>
        <v>41703.721979166665</v>
      </c>
      <c r="T473" s="9">
        <f t="shared" si="33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1"/>
        <v>0.17624999999999999</v>
      </c>
      <c r="P474">
        <f t="shared" si="34"/>
        <v>28.2</v>
      </c>
      <c r="Q474" t="s">
        <v>8310</v>
      </c>
      <c r="R474" t="s">
        <v>8316</v>
      </c>
      <c r="S474" s="9">
        <f t="shared" si="32"/>
        <v>41844.922662037039</v>
      </c>
      <c r="T474" s="9">
        <f t="shared" si="33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1"/>
        <v>2.87E-2</v>
      </c>
      <c r="P475">
        <f t="shared" si="34"/>
        <v>61.5</v>
      </c>
      <c r="Q475" t="s">
        <v>8310</v>
      </c>
      <c r="R475" t="s">
        <v>8316</v>
      </c>
      <c r="S475" s="9">
        <f t="shared" si="32"/>
        <v>41869.698136574072</v>
      </c>
      <c r="T475" s="9">
        <f t="shared" si="33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1"/>
        <v>3.0303030303030303E-4</v>
      </c>
      <c r="P476">
        <f t="shared" si="34"/>
        <v>1</v>
      </c>
      <c r="Q476" t="s">
        <v>8310</v>
      </c>
      <c r="R476" t="s">
        <v>8316</v>
      </c>
      <c r="S476" s="9">
        <f t="shared" si="32"/>
        <v>42753.329039351855</v>
      </c>
      <c r="T476" s="9">
        <f t="shared" si="33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1"/>
        <v>0</v>
      </c>
      <c r="P477">
        <f t="shared" si="34"/>
        <v>0</v>
      </c>
      <c r="Q477" t="s">
        <v>8310</v>
      </c>
      <c r="R477" t="s">
        <v>8316</v>
      </c>
      <c r="S477" s="9">
        <f t="shared" si="32"/>
        <v>42100.086145833338</v>
      </c>
      <c r="T477" s="9">
        <f t="shared" si="33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1"/>
        <v>2.2302681818181819E-2</v>
      </c>
      <c r="P478">
        <f t="shared" si="34"/>
        <v>39.569000000000003</v>
      </c>
      <c r="Q478" t="s">
        <v>8310</v>
      </c>
      <c r="R478" t="s">
        <v>8316</v>
      </c>
      <c r="S478" s="9">
        <f t="shared" si="32"/>
        <v>41757.975011574075</v>
      </c>
      <c r="T478" s="9">
        <f t="shared" si="33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1"/>
        <v>0</v>
      </c>
      <c r="P479">
        <f t="shared" si="34"/>
        <v>0</v>
      </c>
      <c r="Q479" t="s">
        <v>8310</v>
      </c>
      <c r="R479" t="s">
        <v>8316</v>
      </c>
      <c r="S479" s="9">
        <f t="shared" si="32"/>
        <v>40987.83488425926</v>
      </c>
      <c r="T479" s="9">
        <f t="shared" si="33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1"/>
        <v>0</v>
      </c>
      <c r="P480">
        <f t="shared" si="34"/>
        <v>0</v>
      </c>
      <c r="Q480" t="s">
        <v>8310</v>
      </c>
      <c r="R480" t="s">
        <v>8316</v>
      </c>
      <c r="S480" s="9">
        <f t="shared" si="32"/>
        <v>42065.910983796297</v>
      </c>
      <c r="T480" s="9">
        <f t="shared" si="33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1"/>
        <v>0.3256</v>
      </c>
      <c r="P481">
        <f t="shared" si="34"/>
        <v>88.8</v>
      </c>
      <c r="Q481" t="s">
        <v>8310</v>
      </c>
      <c r="R481" t="s">
        <v>8316</v>
      </c>
      <c r="S481" s="9">
        <f t="shared" si="32"/>
        <v>41904.407812500001</v>
      </c>
      <c r="T481" s="9">
        <f t="shared" si="33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1"/>
        <v>0.19409999999999999</v>
      </c>
      <c r="P482">
        <f t="shared" si="34"/>
        <v>55.457000000000001</v>
      </c>
      <c r="Q482" t="s">
        <v>8310</v>
      </c>
      <c r="R482" t="s">
        <v>8316</v>
      </c>
      <c r="S482" s="9">
        <f t="shared" si="32"/>
        <v>41465.500173611108</v>
      </c>
      <c r="T482" s="9">
        <f t="shared" si="33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1"/>
        <v>6.0999999999999999E-2</v>
      </c>
      <c r="P483">
        <f t="shared" si="34"/>
        <v>87.143000000000001</v>
      </c>
      <c r="Q483" t="s">
        <v>8310</v>
      </c>
      <c r="R483" t="s">
        <v>8316</v>
      </c>
      <c r="S483" s="9">
        <f t="shared" si="32"/>
        <v>41162.672326388885</v>
      </c>
      <c r="T483" s="9">
        <f t="shared" si="33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1"/>
        <v>1E-3</v>
      </c>
      <c r="P484">
        <f t="shared" si="34"/>
        <v>10</v>
      </c>
      <c r="Q484" t="s">
        <v>8310</v>
      </c>
      <c r="R484" t="s">
        <v>8316</v>
      </c>
      <c r="S484" s="9">
        <f t="shared" si="32"/>
        <v>42447.896875000006</v>
      </c>
      <c r="T484" s="9">
        <f t="shared" si="33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1"/>
        <v>0.502</v>
      </c>
      <c r="P485">
        <f t="shared" si="34"/>
        <v>51.223999999999997</v>
      </c>
      <c r="Q485" t="s">
        <v>8310</v>
      </c>
      <c r="R485" t="s">
        <v>8316</v>
      </c>
      <c r="S485" s="9">
        <f t="shared" si="32"/>
        <v>41243.197592592594</v>
      </c>
      <c r="T485" s="9">
        <f t="shared" si="33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1"/>
        <v>1.8625E-3</v>
      </c>
      <c r="P486">
        <f t="shared" si="34"/>
        <v>13.545</v>
      </c>
      <c r="Q486" t="s">
        <v>8310</v>
      </c>
      <c r="R486" t="s">
        <v>8316</v>
      </c>
      <c r="S486" s="9">
        <f t="shared" si="32"/>
        <v>42272.93949074074</v>
      </c>
      <c r="T486" s="9">
        <f t="shared" si="33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1"/>
        <v>0.21906971229845085</v>
      </c>
      <c r="P487">
        <f t="shared" si="34"/>
        <v>66.52</v>
      </c>
      <c r="Q487" t="s">
        <v>8310</v>
      </c>
      <c r="R487" t="s">
        <v>8316</v>
      </c>
      <c r="S487" s="9">
        <f t="shared" si="32"/>
        <v>41381.50577546296</v>
      </c>
      <c r="T487" s="9">
        <f t="shared" si="33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1"/>
        <v>9.0909090909090904E-5</v>
      </c>
      <c r="P488">
        <f t="shared" si="34"/>
        <v>50</v>
      </c>
      <c r="Q488" t="s">
        <v>8310</v>
      </c>
      <c r="R488" t="s">
        <v>8316</v>
      </c>
      <c r="S488" s="9">
        <f t="shared" si="32"/>
        <v>41761.94258101852</v>
      </c>
      <c r="T488" s="9">
        <f t="shared" si="33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1"/>
        <v>0</v>
      </c>
      <c r="P489">
        <f t="shared" si="34"/>
        <v>0</v>
      </c>
      <c r="Q489" t="s">
        <v>8310</v>
      </c>
      <c r="R489" t="s">
        <v>8316</v>
      </c>
      <c r="S489" s="9">
        <f t="shared" si="32"/>
        <v>42669.594837962963</v>
      </c>
      <c r="T489" s="9">
        <f t="shared" si="33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1"/>
        <v>0</v>
      </c>
      <c r="P490">
        <f t="shared" si="34"/>
        <v>0</v>
      </c>
      <c r="Q490" t="s">
        <v>8310</v>
      </c>
      <c r="R490" t="s">
        <v>8316</v>
      </c>
      <c r="S490" s="9">
        <f t="shared" si="32"/>
        <v>42714.054398148146</v>
      </c>
      <c r="T490" s="9">
        <f t="shared" si="33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1"/>
        <v>2.8667813379201833E-3</v>
      </c>
      <c r="P491">
        <f t="shared" si="34"/>
        <v>71.667000000000002</v>
      </c>
      <c r="Q491" t="s">
        <v>8310</v>
      </c>
      <c r="R491" t="s">
        <v>8316</v>
      </c>
      <c r="S491" s="9">
        <f t="shared" si="32"/>
        <v>40882.481666666667</v>
      </c>
      <c r="T491" s="9">
        <f t="shared" si="33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1"/>
        <v>0</v>
      </c>
      <c r="P492">
        <f t="shared" si="34"/>
        <v>0</v>
      </c>
      <c r="Q492" t="s">
        <v>8310</v>
      </c>
      <c r="R492" t="s">
        <v>8316</v>
      </c>
      <c r="S492" s="9">
        <f t="shared" si="32"/>
        <v>41113.968576388892</v>
      </c>
      <c r="T492" s="9">
        <f t="shared" si="33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1"/>
        <v>0</v>
      </c>
      <c r="P493">
        <f t="shared" si="34"/>
        <v>0</v>
      </c>
      <c r="Q493" t="s">
        <v>8310</v>
      </c>
      <c r="R493" t="s">
        <v>8316</v>
      </c>
      <c r="S493" s="9">
        <f t="shared" si="32"/>
        <v>42366.982627314821</v>
      </c>
      <c r="T493" s="9">
        <f t="shared" si="33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1"/>
        <v>0</v>
      </c>
      <c r="P494">
        <f t="shared" si="34"/>
        <v>0</v>
      </c>
      <c r="Q494" t="s">
        <v>8310</v>
      </c>
      <c r="R494" t="s">
        <v>8316</v>
      </c>
      <c r="S494" s="9">
        <f t="shared" si="32"/>
        <v>42596.03506944445</v>
      </c>
      <c r="T494" s="9">
        <f t="shared" si="33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1"/>
        <v>0</v>
      </c>
      <c r="P495">
        <f t="shared" si="34"/>
        <v>0</v>
      </c>
      <c r="Q495" t="s">
        <v>8310</v>
      </c>
      <c r="R495" t="s">
        <v>8316</v>
      </c>
      <c r="S495" s="9">
        <f t="shared" si="32"/>
        <v>42114.726134259254</v>
      </c>
      <c r="T495" s="9">
        <f t="shared" si="33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1"/>
        <v>1.5499999999999999E-3</v>
      </c>
      <c r="P496">
        <f t="shared" si="34"/>
        <v>10.333</v>
      </c>
      <c r="Q496" t="s">
        <v>8310</v>
      </c>
      <c r="R496" t="s">
        <v>8316</v>
      </c>
      <c r="S496" s="9">
        <f t="shared" si="32"/>
        <v>41799.830613425926</v>
      </c>
      <c r="T496" s="9">
        <f t="shared" si="33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1"/>
        <v>0</v>
      </c>
      <c r="P497">
        <f t="shared" si="34"/>
        <v>0</v>
      </c>
      <c r="Q497" t="s">
        <v>8310</v>
      </c>
      <c r="R497" t="s">
        <v>8316</v>
      </c>
      <c r="S497" s="9">
        <f t="shared" si="32"/>
        <v>42171.827604166669</v>
      </c>
      <c r="T497" s="9">
        <f t="shared" si="33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1"/>
        <v>1.6666666666666667E-5</v>
      </c>
      <c r="P498">
        <f t="shared" si="34"/>
        <v>1</v>
      </c>
      <c r="Q498" t="s">
        <v>8310</v>
      </c>
      <c r="R498" t="s">
        <v>8316</v>
      </c>
      <c r="S498" s="9">
        <f t="shared" si="32"/>
        <v>41620.93141203704</v>
      </c>
      <c r="T498" s="9">
        <f t="shared" si="33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1"/>
        <v>6.6964285714285711E-3</v>
      </c>
      <c r="P499">
        <f t="shared" si="34"/>
        <v>10</v>
      </c>
      <c r="Q499" t="s">
        <v>8310</v>
      </c>
      <c r="R499" t="s">
        <v>8316</v>
      </c>
      <c r="S499" s="9">
        <f t="shared" si="32"/>
        <v>41945.037789351853</v>
      </c>
      <c r="T499" s="9">
        <f t="shared" si="33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1"/>
        <v>4.5985132395404561E-2</v>
      </c>
      <c r="P500">
        <f t="shared" si="34"/>
        <v>136.09100000000001</v>
      </c>
      <c r="Q500" t="s">
        <v>8310</v>
      </c>
      <c r="R500" t="s">
        <v>8316</v>
      </c>
      <c r="S500" s="9">
        <f t="shared" si="32"/>
        <v>40858.762141203704</v>
      </c>
      <c r="T500" s="9">
        <f t="shared" si="33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1"/>
        <v>9.5500000000000002E-2</v>
      </c>
      <c r="P501">
        <f t="shared" si="34"/>
        <v>73.462000000000003</v>
      </c>
      <c r="Q501" t="s">
        <v>8310</v>
      </c>
      <c r="R501" t="s">
        <v>8316</v>
      </c>
      <c r="S501" s="9">
        <f t="shared" si="32"/>
        <v>40043.895462962959</v>
      </c>
      <c r="T501" s="9">
        <f t="shared" si="33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1"/>
        <v>3.307692307692308E-2</v>
      </c>
      <c r="P502">
        <f t="shared" si="34"/>
        <v>53.75</v>
      </c>
      <c r="Q502" t="s">
        <v>8310</v>
      </c>
      <c r="R502" t="s">
        <v>8316</v>
      </c>
      <c r="S502" s="9">
        <f t="shared" si="32"/>
        <v>40247.886006944449</v>
      </c>
      <c r="T502" s="9">
        <f t="shared" si="33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1"/>
        <v>0</v>
      </c>
      <c r="P503">
        <f t="shared" si="34"/>
        <v>0</v>
      </c>
      <c r="Q503" t="s">
        <v>8310</v>
      </c>
      <c r="R503" t="s">
        <v>8316</v>
      </c>
      <c r="S503" s="9">
        <f t="shared" si="32"/>
        <v>40703.234386574077</v>
      </c>
      <c r="T503" s="9">
        <f t="shared" si="33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1"/>
        <v>1.15E-2</v>
      </c>
      <c r="P504">
        <f t="shared" si="34"/>
        <v>57.5</v>
      </c>
      <c r="Q504" t="s">
        <v>8310</v>
      </c>
      <c r="R504" t="s">
        <v>8316</v>
      </c>
      <c r="S504" s="9">
        <f t="shared" si="32"/>
        <v>40956.553530092591</v>
      </c>
      <c r="T504" s="9">
        <f t="shared" si="33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1"/>
        <v>1.7538461538461537E-2</v>
      </c>
      <c r="P505">
        <f t="shared" si="34"/>
        <v>12.667</v>
      </c>
      <c r="Q505" t="s">
        <v>8310</v>
      </c>
      <c r="R505" t="s">
        <v>8316</v>
      </c>
      <c r="S505" s="9">
        <f t="shared" si="32"/>
        <v>41991.526655092588</v>
      </c>
      <c r="T505" s="9">
        <f t="shared" si="33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1"/>
        <v>1.3673469387755101E-2</v>
      </c>
      <c r="P506">
        <f t="shared" si="34"/>
        <v>67</v>
      </c>
      <c r="Q506" t="s">
        <v>8310</v>
      </c>
      <c r="R506" t="s">
        <v>8316</v>
      </c>
      <c r="S506" s="9">
        <f t="shared" si="32"/>
        <v>40949.98364583333</v>
      </c>
      <c r="T506" s="9">
        <f t="shared" si="33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1"/>
        <v>4.3333333333333331E-3</v>
      </c>
      <c r="P507">
        <f t="shared" si="34"/>
        <v>3.714</v>
      </c>
      <c r="Q507" t="s">
        <v>8310</v>
      </c>
      <c r="R507" t="s">
        <v>8316</v>
      </c>
      <c r="S507" s="9">
        <f t="shared" si="32"/>
        <v>42318.098217592589</v>
      </c>
      <c r="T507" s="9">
        <f t="shared" si="33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1"/>
        <v>1.25E-3</v>
      </c>
      <c r="P508">
        <f t="shared" si="34"/>
        <v>250</v>
      </c>
      <c r="Q508" t="s">
        <v>8310</v>
      </c>
      <c r="R508" t="s">
        <v>8316</v>
      </c>
      <c r="S508" s="9">
        <f t="shared" si="32"/>
        <v>41466.552314814813</v>
      </c>
      <c r="T508" s="9">
        <f t="shared" si="33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1"/>
        <v>3.2000000000000001E-2</v>
      </c>
      <c r="P509">
        <f t="shared" si="34"/>
        <v>64</v>
      </c>
      <c r="Q509" t="s">
        <v>8310</v>
      </c>
      <c r="R509" t="s">
        <v>8316</v>
      </c>
      <c r="S509" s="9">
        <f t="shared" si="32"/>
        <v>41156.958993055552</v>
      </c>
      <c r="T509" s="9">
        <f t="shared" si="33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1"/>
        <v>8.0000000000000002E-3</v>
      </c>
      <c r="P510">
        <f t="shared" si="34"/>
        <v>133.333</v>
      </c>
      <c r="Q510" t="s">
        <v>8310</v>
      </c>
      <c r="R510" t="s">
        <v>8316</v>
      </c>
      <c r="S510" s="9">
        <f t="shared" si="32"/>
        <v>40995.024317129632</v>
      </c>
      <c r="T510" s="9">
        <f t="shared" si="33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1"/>
        <v>2E-3</v>
      </c>
      <c r="P511">
        <f t="shared" si="34"/>
        <v>10</v>
      </c>
      <c r="Q511" t="s">
        <v>8310</v>
      </c>
      <c r="R511" t="s">
        <v>8316</v>
      </c>
      <c r="S511" s="9">
        <f t="shared" si="32"/>
        <v>42153.631597222222</v>
      </c>
      <c r="T511" s="9">
        <f t="shared" si="33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1"/>
        <v>0</v>
      </c>
      <c r="P512">
        <f t="shared" si="34"/>
        <v>0</v>
      </c>
      <c r="Q512" t="s">
        <v>8310</v>
      </c>
      <c r="R512" t="s">
        <v>8316</v>
      </c>
      <c r="S512" s="9">
        <f t="shared" si="32"/>
        <v>42400.176377314812</v>
      </c>
      <c r="T512" s="9">
        <f t="shared" si="33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1"/>
        <v>0.03</v>
      </c>
      <c r="P513">
        <f t="shared" si="34"/>
        <v>30</v>
      </c>
      <c r="Q513" t="s">
        <v>8310</v>
      </c>
      <c r="R513" t="s">
        <v>8316</v>
      </c>
      <c r="S513" s="9">
        <f t="shared" si="32"/>
        <v>41340.303032407406</v>
      </c>
      <c r="T513" s="9">
        <f t="shared" si="33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1"/>
        <v>1.3749999999999999E-3</v>
      </c>
      <c r="P514">
        <f t="shared" si="34"/>
        <v>5.5</v>
      </c>
      <c r="Q514" t="s">
        <v>8310</v>
      </c>
      <c r="R514" t="s">
        <v>8316</v>
      </c>
      <c r="S514" s="9">
        <f t="shared" si="32"/>
        <v>42649.742210648154</v>
      </c>
      <c r="T514" s="9">
        <f t="shared" si="33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5">E515/D515</f>
        <v>0.13924</v>
      </c>
      <c r="P515">
        <f t="shared" si="34"/>
        <v>102.38200000000001</v>
      </c>
      <c r="Q515" t="s">
        <v>8310</v>
      </c>
      <c r="R515" t="s">
        <v>8316</v>
      </c>
      <c r="S515" s="9">
        <f t="shared" ref="S515:S578" si="36">(((J515/60)/60)/24)+DATE(1970,1,1)</f>
        <v>42552.653993055559</v>
      </c>
      <c r="T515" s="9">
        <f t="shared" ref="T515:T578" si="37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5"/>
        <v>3.3333333333333333E-2</v>
      </c>
      <c r="P516">
        <f t="shared" si="34"/>
        <v>16.667000000000002</v>
      </c>
      <c r="Q516" t="s">
        <v>8310</v>
      </c>
      <c r="R516" t="s">
        <v>8316</v>
      </c>
      <c r="S516" s="9">
        <f t="shared" si="36"/>
        <v>41830.613969907405</v>
      </c>
      <c r="T516" s="9">
        <f t="shared" si="37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5"/>
        <v>0.25413402061855672</v>
      </c>
      <c r="P517">
        <f t="shared" si="34"/>
        <v>725.029</v>
      </c>
      <c r="Q517" t="s">
        <v>8310</v>
      </c>
      <c r="R517" t="s">
        <v>8316</v>
      </c>
      <c r="S517" s="9">
        <f t="shared" si="36"/>
        <v>42327.490752314814</v>
      </c>
      <c r="T517" s="9">
        <f t="shared" si="37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5"/>
        <v>0</v>
      </c>
      <c r="P518">
        <f t="shared" si="34"/>
        <v>0</v>
      </c>
      <c r="Q518" t="s">
        <v>8310</v>
      </c>
      <c r="R518" t="s">
        <v>8316</v>
      </c>
      <c r="S518" s="9">
        <f t="shared" si="36"/>
        <v>42091.778703703705</v>
      </c>
      <c r="T518" s="9">
        <f t="shared" si="37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5"/>
        <v>1.3666666666666667E-2</v>
      </c>
      <c r="P519">
        <f t="shared" si="34"/>
        <v>68.332999999999998</v>
      </c>
      <c r="Q519" t="s">
        <v>8310</v>
      </c>
      <c r="R519" t="s">
        <v>8316</v>
      </c>
      <c r="S519" s="9">
        <f t="shared" si="36"/>
        <v>42738.615289351852</v>
      </c>
      <c r="T519" s="9">
        <f t="shared" si="37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5"/>
        <v>0</v>
      </c>
      <c r="P520">
        <f t="shared" si="34"/>
        <v>0</v>
      </c>
      <c r="Q520" t="s">
        <v>8310</v>
      </c>
      <c r="R520" t="s">
        <v>8316</v>
      </c>
      <c r="S520" s="9">
        <f t="shared" si="36"/>
        <v>42223.616018518514</v>
      </c>
      <c r="T520" s="9">
        <f t="shared" si="37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5"/>
        <v>0.22881426547787684</v>
      </c>
      <c r="P521">
        <f t="shared" ref="P521:P584" si="38">IF(L521=0, 0, ROUND(E521/L521, 3))</f>
        <v>39.228999999999999</v>
      </c>
      <c r="Q521" t="s">
        <v>8310</v>
      </c>
      <c r="R521" t="s">
        <v>8316</v>
      </c>
      <c r="S521" s="9">
        <f t="shared" si="36"/>
        <v>41218.391446759262</v>
      </c>
      <c r="T521" s="9">
        <f t="shared" si="37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5"/>
        <v>1.0209999999999999</v>
      </c>
      <c r="P522">
        <f t="shared" si="38"/>
        <v>150.14699999999999</v>
      </c>
      <c r="Q522" t="s">
        <v>8317</v>
      </c>
      <c r="R522" t="s">
        <v>8318</v>
      </c>
      <c r="S522" s="9">
        <f t="shared" si="36"/>
        <v>42318.702094907407</v>
      </c>
      <c r="T522" s="9">
        <f t="shared" si="37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5"/>
        <v>1.0464</v>
      </c>
      <c r="P523">
        <f t="shared" si="38"/>
        <v>93.429000000000002</v>
      </c>
      <c r="Q523" t="s">
        <v>8317</v>
      </c>
      <c r="R523" t="s">
        <v>8318</v>
      </c>
      <c r="S523" s="9">
        <f t="shared" si="36"/>
        <v>42646.092812499999</v>
      </c>
      <c r="T523" s="9">
        <f t="shared" si="37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5"/>
        <v>1.1466666666666667</v>
      </c>
      <c r="P524">
        <f t="shared" si="38"/>
        <v>110.968</v>
      </c>
      <c r="Q524" t="s">
        <v>8317</v>
      </c>
      <c r="R524" t="s">
        <v>8318</v>
      </c>
      <c r="S524" s="9">
        <f t="shared" si="36"/>
        <v>42430.040798611109</v>
      </c>
      <c r="T524" s="9">
        <f t="shared" si="37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5"/>
        <v>1.206</v>
      </c>
      <c r="P525">
        <f t="shared" si="38"/>
        <v>71.786000000000001</v>
      </c>
      <c r="Q525" t="s">
        <v>8317</v>
      </c>
      <c r="R525" t="s">
        <v>8318</v>
      </c>
      <c r="S525" s="9">
        <f t="shared" si="36"/>
        <v>42238.13282407407</v>
      </c>
      <c r="T525" s="9">
        <f t="shared" si="37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5"/>
        <v>1.0867285714285715</v>
      </c>
      <c r="P526">
        <f t="shared" si="38"/>
        <v>29.257999999999999</v>
      </c>
      <c r="Q526" t="s">
        <v>8317</v>
      </c>
      <c r="R526" t="s">
        <v>8318</v>
      </c>
      <c r="S526" s="9">
        <f t="shared" si="36"/>
        <v>42492.717233796298</v>
      </c>
      <c r="T526" s="9">
        <f t="shared" si="37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5"/>
        <v>1</v>
      </c>
      <c r="P527">
        <f t="shared" si="38"/>
        <v>1000</v>
      </c>
      <c r="Q527" t="s">
        <v>8317</v>
      </c>
      <c r="R527" t="s">
        <v>8318</v>
      </c>
      <c r="S527" s="9">
        <f t="shared" si="36"/>
        <v>41850.400937500002</v>
      </c>
      <c r="T527" s="9">
        <f t="shared" si="37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5"/>
        <v>1.1399999999999999</v>
      </c>
      <c r="P528">
        <f t="shared" si="38"/>
        <v>74.347999999999999</v>
      </c>
      <c r="Q528" t="s">
        <v>8317</v>
      </c>
      <c r="R528" t="s">
        <v>8318</v>
      </c>
      <c r="S528" s="9">
        <f t="shared" si="36"/>
        <v>42192.591944444444</v>
      </c>
      <c r="T528" s="9">
        <f t="shared" si="37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5"/>
        <v>1.0085</v>
      </c>
      <c r="P529">
        <f t="shared" si="38"/>
        <v>63.829000000000001</v>
      </c>
      <c r="Q529" t="s">
        <v>8317</v>
      </c>
      <c r="R529" t="s">
        <v>8318</v>
      </c>
      <c r="S529" s="9">
        <f t="shared" si="36"/>
        <v>42753.205625000002</v>
      </c>
      <c r="T529" s="9">
        <f t="shared" si="37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5"/>
        <v>1.1565217391304348</v>
      </c>
      <c r="P530">
        <f t="shared" si="38"/>
        <v>44.332999999999998</v>
      </c>
      <c r="Q530" t="s">
        <v>8317</v>
      </c>
      <c r="R530" t="s">
        <v>8318</v>
      </c>
      <c r="S530" s="9">
        <f t="shared" si="36"/>
        <v>42155.920219907406</v>
      </c>
      <c r="T530" s="9">
        <f t="shared" si="37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5"/>
        <v>1.3041666666666667</v>
      </c>
      <c r="P531">
        <f t="shared" si="38"/>
        <v>86.944000000000003</v>
      </c>
      <c r="Q531" t="s">
        <v>8317</v>
      </c>
      <c r="R531" t="s">
        <v>8318</v>
      </c>
      <c r="S531" s="9">
        <f t="shared" si="36"/>
        <v>42725.031180555554</v>
      </c>
      <c r="T531" s="9">
        <f t="shared" si="37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5"/>
        <v>1.0778267254038179</v>
      </c>
      <c r="P532">
        <f t="shared" si="38"/>
        <v>126.55200000000001</v>
      </c>
      <c r="Q532" t="s">
        <v>8317</v>
      </c>
      <c r="R532" t="s">
        <v>8318</v>
      </c>
      <c r="S532" s="9">
        <f t="shared" si="36"/>
        <v>42157.591064814813</v>
      </c>
      <c r="T532" s="9">
        <f t="shared" si="37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5"/>
        <v>1</v>
      </c>
      <c r="P533">
        <f t="shared" si="38"/>
        <v>129.03200000000001</v>
      </c>
      <c r="Q533" t="s">
        <v>8317</v>
      </c>
      <c r="R533" t="s">
        <v>8318</v>
      </c>
      <c r="S533" s="9">
        <f t="shared" si="36"/>
        <v>42676.065150462964</v>
      </c>
      <c r="T533" s="9">
        <f t="shared" si="37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5"/>
        <v>1.2324999999999999</v>
      </c>
      <c r="P534">
        <f t="shared" si="38"/>
        <v>71.242999999999995</v>
      </c>
      <c r="Q534" t="s">
        <v>8317</v>
      </c>
      <c r="R534" t="s">
        <v>8318</v>
      </c>
      <c r="S534" s="9">
        <f t="shared" si="36"/>
        <v>42473.007037037038</v>
      </c>
      <c r="T534" s="9">
        <f t="shared" si="37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5"/>
        <v>1.002</v>
      </c>
      <c r="P535">
        <f t="shared" si="38"/>
        <v>117.88200000000001</v>
      </c>
      <c r="Q535" t="s">
        <v>8317</v>
      </c>
      <c r="R535" t="s">
        <v>8318</v>
      </c>
      <c r="S535" s="9">
        <f t="shared" si="36"/>
        <v>42482.43478009259</v>
      </c>
      <c r="T535" s="9">
        <f t="shared" si="37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5"/>
        <v>1.0466666666666666</v>
      </c>
      <c r="P536">
        <f t="shared" si="38"/>
        <v>327.08300000000003</v>
      </c>
      <c r="Q536" t="s">
        <v>8317</v>
      </c>
      <c r="R536" t="s">
        <v>8318</v>
      </c>
      <c r="S536" s="9">
        <f t="shared" si="36"/>
        <v>42270.810995370368</v>
      </c>
      <c r="T536" s="9">
        <f t="shared" si="37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5"/>
        <v>1.0249999999999999</v>
      </c>
      <c r="P537">
        <f t="shared" si="38"/>
        <v>34.746000000000002</v>
      </c>
      <c r="Q537" t="s">
        <v>8317</v>
      </c>
      <c r="R537" t="s">
        <v>8318</v>
      </c>
      <c r="S537" s="9">
        <f t="shared" si="36"/>
        <v>42711.545196759253</v>
      </c>
      <c r="T537" s="9">
        <f t="shared" si="37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5"/>
        <v>1.1825757575757576</v>
      </c>
      <c r="P538">
        <f t="shared" si="38"/>
        <v>100.06399999999999</v>
      </c>
      <c r="Q538" t="s">
        <v>8317</v>
      </c>
      <c r="R538" t="s">
        <v>8318</v>
      </c>
      <c r="S538" s="9">
        <f t="shared" si="36"/>
        <v>42179.344988425932</v>
      </c>
      <c r="T538" s="9">
        <f t="shared" si="37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5"/>
        <v>1.2050000000000001</v>
      </c>
      <c r="P539">
        <f t="shared" si="38"/>
        <v>40.847000000000001</v>
      </c>
      <c r="Q539" t="s">
        <v>8317</v>
      </c>
      <c r="R539" t="s">
        <v>8318</v>
      </c>
      <c r="S539" s="9">
        <f t="shared" si="36"/>
        <v>42282.768414351856</v>
      </c>
      <c r="T539" s="9">
        <f t="shared" si="37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5"/>
        <v>3.0242</v>
      </c>
      <c r="P540">
        <f t="shared" si="38"/>
        <v>252.017</v>
      </c>
      <c r="Q540" t="s">
        <v>8317</v>
      </c>
      <c r="R540" t="s">
        <v>8318</v>
      </c>
      <c r="S540" s="9">
        <f t="shared" si="36"/>
        <v>42473.794710648144</v>
      </c>
      <c r="T540" s="9">
        <f t="shared" si="37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5"/>
        <v>1.00644</v>
      </c>
      <c r="P541">
        <f t="shared" si="38"/>
        <v>25.161000000000001</v>
      </c>
      <c r="Q541" t="s">
        <v>8317</v>
      </c>
      <c r="R541" t="s">
        <v>8318</v>
      </c>
      <c r="S541" s="9">
        <f t="shared" si="36"/>
        <v>42535.049849537041</v>
      </c>
      <c r="T541" s="9">
        <f t="shared" si="37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5"/>
        <v>6.666666666666667E-5</v>
      </c>
      <c r="P542">
        <f t="shared" si="38"/>
        <v>1</v>
      </c>
      <c r="Q542" t="s">
        <v>8319</v>
      </c>
      <c r="R542" t="s">
        <v>8320</v>
      </c>
      <c r="S542" s="9">
        <f t="shared" si="36"/>
        <v>42009.817199074074</v>
      </c>
      <c r="T542" s="9">
        <f t="shared" si="37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5"/>
        <v>5.5555555555555558E-3</v>
      </c>
      <c r="P543">
        <f t="shared" si="38"/>
        <v>25</v>
      </c>
      <c r="Q543" t="s">
        <v>8319</v>
      </c>
      <c r="R543" t="s">
        <v>8320</v>
      </c>
      <c r="S543" s="9">
        <f t="shared" si="36"/>
        <v>42276.046689814815</v>
      </c>
      <c r="T543" s="9">
        <f t="shared" si="37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5"/>
        <v>3.9999999999999998E-6</v>
      </c>
      <c r="P544">
        <f t="shared" si="38"/>
        <v>1</v>
      </c>
      <c r="Q544" t="s">
        <v>8319</v>
      </c>
      <c r="R544" t="s">
        <v>8320</v>
      </c>
      <c r="S544" s="9">
        <f t="shared" si="36"/>
        <v>42433.737453703703</v>
      </c>
      <c r="T544" s="9">
        <f t="shared" si="37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5"/>
        <v>3.1818181818181819E-3</v>
      </c>
      <c r="P545">
        <f t="shared" si="38"/>
        <v>35</v>
      </c>
      <c r="Q545" t="s">
        <v>8319</v>
      </c>
      <c r="R545" t="s">
        <v>8320</v>
      </c>
      <c r="S545" s="9">
        <f t="shared" si="36"/>
        <v>41914.092152777775</v>
      </c>
      <c r="T545" s="9">
        <f t="shared" si="37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5"/>
        <v>1.2E-2</v>
      </c>
      <c r="P546">
        <f t="shared" si="38"/>
        <v>3</v>
      </c>
      <c r="Q546" t="s">
        <v>8319</v>
      </c>
      <c r="R546" t="s">
        <v>8320</v>
      </c>
      <c r="S546" s="9">
        <f t="shared" si="36"/>
        <v>42525.656944444447</v>
      </c>
      <c r="T546" s="9">
        <f t="shared" si="37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5"/>
        <v>0.27383999999999997</v>
      </c>
      <c r="P547">
        <f t="shared" si="38"/>
        <v>402.70600000000002</v>
      </c>
      <c r="Q547" t="s">
        <v>8319</v>
      </c>
      <c r="R547" t="s">
        <v>8320</v>
      </c>
      <c r="S547" s="9">
        <f t="shared" si="36"/>
        <v>42283.592465277776</v>
      </c>
      <c r="T547" s="9">
        <f t="shared" si="37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5"/>
        <v>8.6666666666666663E-4</v>
      </c>
      <c r="P548">
        <f t="shared" si="38"/>
        <v>26</v>
      </c>
      <c r="Q548" t="s">
        <v>8319</v>
      </c>
      <c r="R548" t="s">
        <v>8320</v>
      </c>
      <c r="S548" s="9">
        <f t="shared" si="36"/>
        <v>42249.667997685188</v>
      </c>
      <c r="T548" s="9">
        <f t="shared" si="37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5"/>
        <v>0</v>
      </c>
      <c r="P549">
        <f t="shared" si="38"/>
        <v>0</v>
      </c>
      <c r="Q549" t="s">
        <v>8319</v>
      </c>
      <c r="R549" t="s">
        <v>8320</v>
      </c>
      <c r="S549" s="9">
        <f t="shared" si="36"/>
        <v>42380.696342592593</v>
      </c>
      <c r="T549" s="9">
        <f t="shared" si="37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5"/>
        <v>8.9999999999999998E-4</v>
      </c>
      <c r="P550">
        <f t="shared" si="38"/>
        <v>9</v>
      </c>
      <c r="Q550" t="s">
        <v>8319</v>
      </c>
      <c r="R550" t="s">
        <v>8320</v>
      </c>
      <c r="S550" s="9">
        <f t="shared" si="36"/>
        <v>42276.903333333335</v>
      </c>
      <c r="T550" s="9">
        <f t="shared" si="37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5"/>
        <v>2.7199999999999998E-2</v>
      </c>
      <c r="P551">
        <f t="shared" si="38"/>
        <v>8.5</v>
      </c>
      <c r="Q551" t="s">
        <v>8319</v>
      </c>
      <c r="R551" t="s">
        <v>8320</v>
      </c>
      <c r="S551" s="9">
        <f t="shared" si="36"/>
        <v>42163.636828703704</v>
      </c>
      <c r="T551" s="9">
        <f t="shared" si="37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5"/>
        <v>7.0000000000000001E-3</v>
      </c>
      <c r="P552">
        <f t="shared" si="38"/>
        <v>8.75</v>
      </c>
      <c r="Q552" t="s">
        <v>8319</v>
      </c>
      <c r="R552" t="s">
        <v>8320</v>
      </c>
      <c r="S552" s="9">
        <f t="shared" si="36"/>
        <v>42753.678761574076</v>
      </c>
      <c r="T552" s="9">
        <f t="shared" si="37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5"/>
        <v>5.0413333333333331E-2</v>
      </c>
      <c r="P553">
        <f t="shared" si="38"/>
        <v>135.036</v>
      </c>
      <c r="Q553" t="s">
        <v>8319</v>
      </c>
      <c r="R553" t="s">
        <v>8320</v>
      </c>
      <c r="S553" s="9">
        <f t="shared" si="36"/>
        <v>42173.275740740741</v>
      </c>
      <c r="T553" s="9">
        <f t="shared" si="37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5"/>
        <v>0</v>
      </c>
      <c r="P554">
        <f t="shared" si="38"/>
        <v>0</v>
      </c>
      <c r="Q554" t="s">
        <v>8319</v>
      </c>
      <c r="R554" t="s">
        <v>8320</v>
      </c>
      <c r="S554" s="9">
        <f t="shared" si="36"/>
        <v>42318.616851851853</v>
      </c>
      <c r="T554" s="9">
        <f t="shared" si="37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5"/>
        <v>4.9199999999999999E-3</v>
      </c>
      <c r="P555">
        <f t="shared" si="38"/>
        <v>20.5</v>
      </c>
      <c r="Q555" t="s">
        <v>8319</v>
      </c>
      <c r="R555" t="s">
        <v>8320</v>
      </c>
      <c r="S555" s="9">
        <f t="shared" si="36"/>
        <v>41927.71980324074</v>
      </c>
      <c r="T555" s="9">
        <f t="shared" si="37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5"/>
        <v>0.36589147286821705</v>
      </c>
      <c r="P556">
        <f t="shared" si="38"/>
        <v>64.364000000000004</v>
      </c>
      <c r="Q556" t="s">
        <v>8319</v>
      </c>
      <c r="R556" t="s">
        <v>8320</v>
      </c>
      <c r="S556" s="9">
        <f t="shared" si="36"/>
        <v>41901.684861111113</v>
      </c>
      <c r="T556" s="9">
        <f t="shared" si="37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5"/>
        <v>0</v>
      </c>
      <c r="P557">
        <f t="shared" si="38"/>
        <v>0</v>
      </c>
      <c r="Q557" t="s">
        <v>8319</v>
      </c>
      <c r="R557" t="s">
        <v>8320</v>
      </c>
      <c r="S557" s="9">
        <f t="shared" si="36"/>
        <v>42503.353506944448</v>
      </c>
      <c r="T557" s="9">
        <f t="shared" si="37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5"/>
        <v>2.5000000000000001E-2</v>
      </c>
      <c r="P558">
        <f t="shared" si="38"/>
        <v>200</v>
      </c>
      <c r="Q558" t="s">
        <v>8319</v>
      </c>
      <c r="R558" t="s">
        <v>8320</v>
      </c>
      <c r="S558" s="9">
        <f t="shared" si="36"/>
        <v>42345.860150462962</v>
      </c>
      <c r="T558" s="9">
        <f t="shared" si="37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5"/>
        <v>9.1066666666666674E-3</v>
      </c>
      <c r="P559">
        <f t="shared" si="38"/>
        <v>68.3</v>
      </c>
      <c r="Q559" t="s">
        <v>8319</v>
      </c>
      <c r="R559" t="s">
        <v>8320</v>
      </c>
      <c r="S559" s="9">
        <f t="shared" si="36"/>
        <v>42676.942164351851</v>
      </c>
      <c r="T559" s="9">
        <f t="shared" si="37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5"/>
        <v>0</v>
      </c>
      <c r="P560">
        <f t="shared" si="38"/>
        <v>0</v>
      </c>
      <c r="Q560" t="s">
        <v>8319</v>
      </c>
      <c r="R560" t="s">
        <v>8320</v>
      </c>
      <c r="S560" s="9">
        <f t="shared" si="36"/>
        <v>42057.883159722223</v>
      </c>
      <c r="T560" s="9">
        <f t="shared" si="37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5"/>
        <v>2.0833333333333335E-4</v>
      </c>
      <c r="P561">
        <f t="shared" si="38"/>
        <v>50</v>
      </c>
      <c r="Q561" t="s">
        <v>8319</v>
      </c>
      <c r="R561" t="s">
        <v>8320</v>
      </c>
      <c r="S561" s="9">
        <f t="shared" si="36"/>
        <v>42321.283101851848</v>
      </c>
      <c r="T561" s="9">
        <f t="shared" si="37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5"/>
        <v>1.2E-4</v>
      </c>
      <c r="P562">
        <f t="shared" si="38"/>
        <v>4</v>
      </c>
      <c r="Q562" t="s">
        <v>8319</v>
      </c>
      <c r="R562" t="s">
        <v>8320</v>
      </c>
      <c r="S562" s="9">
        <f t="shared" si="36"/>
        <v>41960.771354166667</v>
      </c>
      <c r="T562" s="9">
        <f t="shared" si="37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5"/>
        <v>3.6666666666666666E-3</v>
      </c>
      <c r="P563">
        <f t="shared" si="38"/>
        <v>27.5</v>
      </c>
      <c r="Q563" t="s">
        <v>8319</v>
      </c>
      <c r="R563" t="s">
        <v>8320</v>
      </c>
      <c r="S563" s="9">
        <f t="shared" si="36"/>
        <v>42268.658715277779</v>
      </c>
      <c r="T563" s="9">
        <f t="shared" si="37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5"/>
        <v>0</v>
      </c>
      <c r="P564">
        <f t="shared" si="38"/>
        <v>0</v>
      </c>
      <c r="Q564" t="s">
        <v>8319</v>
      </c>
      <c r="R564" t="s">
        <v>8320</v>
      </c>
      <c r="S564" s="9">
        <f t="shared" si="36"/>
        <v>42692.389062500006</v>
      </c>
      <c r="T564" s="9">
        <f t="shared" si="37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5"/>
        <v>9.0666666666666662E-4</v>
      </c>
      <c r="P565">
        <f t="shared" si="38"/>
        <v>34</v>
      </c>
      <c r="Q565" t="s">
        <v>8319</v>
      </c>
      <c r="R565" t="s">
        <v>8320</v>
      </c>
      <c r="S565" s="9">
        <f t="shared" si="36"/>
        <v>42022.069988425923</v>
      </c>
      <c r="T565" s="9">
        <f t="shared" si="37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5"/>
        <v>5.5555555555555558E-5</v>
      </c>
      <c r="P566">
        <f t="shared" si="38"/>
        <v>1</v>
      </c>
      <c r="Q566" t="s">
        <v>8319</v>
      </c>
      <c r="R566" t="s">
        <v>8320</v>
      </c>
      <c r="S566" s="9">
        <f t="shared" si="36"/>
        <v>42411.942997685182</v>
      </c>
      <c r="T566" s="9">
        <f t="shared" si="37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5"/>
        <v>0</v>
      </c>
      <c r="P567">
        <f t="shared" si="38"/>
        <v>0</v>
      </c>
      <c r="Q567" t="s">
        <v>8319</v>
      </c>
      <c r="R567" t="s">
        <v>8320</v>
      </c>
      <c r="S567" s="9">
        <f t="shared" si="36"/>
        <v>42165.785289351858</v>
      </c>
      <c r="T567" s="9">
        <f t="shared" si="37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5"/>
        <v>2.0000000000000001E-4</v>
      </c>
      <c r="P568">
        <f t="shared" si="38"/>
        <v>1</v>
      </c>
      <c r="Q568" t="s">
        <v>8319</v>
      </c>
      <c r="R568" t="s">
        <v>8320</v>
      </c>
      <c r="S568" s="9">
        <f t="shared" si="36"/>
        <v>42535.68440972222</v>
      </c>
      <c r="T568" s="9">
        <f t="shared" si="37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5"/>
        <v>0</v>
      </c>
      <c r="P569">
        <f t="shared" si="38"/>
        <v>0</v>
      </c>
      <c r="Q569" t="s">
        <v>8319</v>
      </c>
      <c r="R569" t="s">
        <v>8320</v>
      </c>
      <c r="S569" s="9">
        <f t="shared" si="36"/>
        <v>41975.842523148152</v>
      </c>
      <c r="T569" s="9">
        <f t="shared" si="37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5"/>
        <v>0.01</v>
      </c>
      <c r="P570">
        <f t="shared" si="38"/>
        <v>49</v>
      </c>
      <c r="Q570" t="s">
        <v>8319</v>
      </c>
      <c r="R570" t="s">
        <v>8320</v>
      </c>
      <c r="S570" s="9">
        <f t="shared" si="36"/>
        <v>42348.9215625</v>
      </c>
      <c r="T570" s="9">
        <f t="shared" si="37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5"/>
        <v>8.0000000000000002E-3</v>
      </c>
      <c r="P571">
        <f t="shared" si="38"/>
        <v>20</v>
      </c>
      <c r="Q571" t="s">
        <v>8319</v>
      </c>
      <c r="R571" t="s">
        <v>8320</v>
      </c>
      <c r="S571" s="9">
        <f t="shared" si="36"/>
        <v>42340.847361111111</v>
      </c>
      <c r="T571" s="9">
        <f t="shared" si="37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5"/>
        <v>1.6705882352941177E-3</v>
      </c>
      <c r="P572">
        <f t="shared" si="38"/>
        <v>142</v>
      </c>
      <c r="Q572" t="s">
        <v>8319</v>
      </c>
      <c r="R572" t="s">
        <v>8320</v>
      </c>
      <c r="S572" s="9">
        <f t="shared" si="36"/>
        <v>42388.798252314817</v>
      </c>
      <c r="T572" s="9">
        <f t="shared" si="37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5"/>
        <v>4.2399999999999998E-3</v>
      </c>
      <c r="P573">
        <f t="shared" si="38"/>
        <v>53</v>
      </c>
      <c r="Q573" t="s">
        <v>8319</v>
      </c>
      <c r="R573" t="s">
        <v>8320</v>
      </c>
      <c r="S573" s="9">
        <f t="shared" si="36"/>
        <v>42192.816238425927</v>
      </c>
      <c r="T573" s="9">
        <f t="shared" si="37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5"/>
        <v>0</v>
      </c>
      <c r="P574">
        <f t="shared" si="38"/>
        <v>0</v>
      </c>
      <c r="Q574" t="s">
        <v>8319</v>
      </c>
      <c r="R574" t="s">
        <v>8320</v>
      </c>
      <c r="S574" s="9">
        <f t="shared" si="36"/>
        <v>42282.71629629629</v>
      </c>
      <c r="T574" s="9">
        <f t="shared" si="37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5"/>
        <v>3.892538925389254E-3</v>
      </c>
      <c r="P575">
        <f t="shared" si="38"/>
        <v>38.444000000000003</v>
      </c>
      <c r="Q575" t="s">
        <v>8319</v>
      </c>
      <c r="R575" t="s">
        <v>8320</v>
      </c>
      <c r="S575" s="9">
        <f t="shared" si="36"/>
        <v>41963.050127314811</v>
      </c>
      <c r="T575" s="9">
        <f t="shared" si="37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5"/>
        <v>7.1556350626118068E-3</v>
      </c>
      <c r="P576">
        <f t="shared" si="38"/>
        <v>20</v>
      </c>
      <c r="Q576" t="s">
        <v>8319</v>
      </c>
      <c r="R576" t="s">
        <v>8320</v>
      </c>
      <c r="S576" s="9">
        <f t="shared" si="36"/>
        <v>42632.443368055552</v>
      </c>
      <c r="T576" s="9">
        <f t="shared" si="37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5"/>
        <v>4.3166666666666666E-3</v>
      </c>
      <c r="P577">
        <f t="shared" si="38"/>
        <v>64.75</v>
      </c>
      <c r="Q577" t="s">
        <v>8319</v>
      </c>
      <c r="R577" t="s">
        <v>8320</v>
      </c>
      <c r="S577" s="9">
        <f t="shared" si="36"/>
        <v>42138.692627314813</v>
      </c>
      <c r="T577" s="9">
        <f t="shared" si="37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5"/>
        <v>1.2500000000000001E-5</v>
      </c>
      <c r="P578">
        <f t="shared" si="38"/>
        <v>1</v>
      </c>
      <c r="Q578" t="s">
        <v>8319</v>
      </c>
      <c r="R578" t="s">
        <v>8320</v>
      </c>
      <c r="S578" s="9">
        <f t="shared" si="36"/>
        <v>42031.471666666665</v>
      </c>
      <c r="T578" s="9">
        <f t="shared" si="37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9">E579/D579</f>
        <v>2E-3</v>
      </c>
      <c r="P579">
        <f t="shared" si="38"/>
        <v>10</v>
      </c>
      <c r="Q579" t="s">
        <v>8319</v>
      </c>
      <c r="R579" t="s">
        <v>8320</v>
      </c>
      <c r="S579" s="9">
        <f t="shared" ref="S579:S642" si="40">(((J579/60)/60)/24)+DATE(1970,1,1)</f>
        <v>42450.589143518519</v>
      </c>
      <c r="T579" s="9">
        <f t="shared" ref="T579:T642" si="41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9"/>
        <v>1.12E-4</v>
      </c>
      <c r="P580">
        <f t="shared" si="38"/>
        <v>2</v>
      </c>
      <c r="Q580" t="s">
        <v>8319</v>
      </c>
      <c r="R580" t="s">
        <v>8320</v>
      </c>
      <c r="S580" s="9">
        <f t="shared" si="40"/>
        <v>42230.578622685185</v>
      </c>
      <c r="T580" s="9">
        <f t="shared" si="41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9"/>
        <v>1.4583333333333334E-2</v>
      </c>
      <c r="P581">
        <f t="shared" si="38"/>
        <v>35</v>
      </c>
      <c r="Q581" t="s">
        <v>8319</v>
      </c>
      <c r="R581" t="s">
        <v>8320</v>
      </c>
      <c r="S581" s="9">
        <f t="shared" si="40"/>
        <v>41968.852118055554</v>
      </c>
      <c r="T581" s="9">
        <f t="shared" si="41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9"/>
        <v>3.3333333333333332E-4</v>
      </c>
      <c r="P582">
        <f t="shared" si="38"/>
        <v>1</v>
      </c>
      <c r="Q582" t="s">
        <v>8319</v>
      </c>
      <c r="R582" t="s">
        <v>8320</v>
      </c>
      <c r="S582" s="9">
        <f t="shared" si="40"/>
        <v>42605.908182870371</v>
      </c>
      <c r="T582" s="9">
        <f t="shared" si="41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9"/>
        <v>0</v>
      </c>
      <c r="P583">
        <f t="shared" si="38"/>
        <v>0</v>
      </c>
      <c r="Q583" t="s">
        <v>8319</v>
      </c>
      <c r="R583" t="s">
        <v>8320</v>
      </c>
      <c r="S583" s="9">
        <f t="shared" si="40"/>
        <v>42188.012777777782</v>
      </c>
      <c r="T583" s="9">
        <f t="shared" si="41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9"/>
        <v>0</v>
      </c>
      <c r="P584">
        <f t="shared" si="38"/>
        <v>0</v>
      </c>
      <c r="Q584" t="s">
        <v>8319</v>
      </c>
      <c r="R584" t="s">
        <v>8320</v>
      </c>
      <c r="S584" s="9">
        <f t="shared" si="40"/>
        <v>42055.739803240736</v>
      </c>
      <c r="T584" s="9">
        <f t="shared" si="41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9"/>
        <v>1.1111111111111112E-4</v>
      </c>
      <c r="P585">
        <f t="shared" ref="P585:P648" si="42">IF(L585=0, 0, ROUND(E585/L585, 3))</f>
        <v>1</v>
      </c>
      <c r="Q585" t="s">
        <v>8319</v>
      </c>
      <c r="R585" t="s">
        <v>8320</v>
      </c>
      <c r="S585" s="9">
        <f t="shared" si="40"/>
        <v>42052.93850694444</v>
      </c>
      <c r="T585" s="9">
        <f t="shared" si="41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9"/>
        <v>0.01</v>
      </c>
      <c r="P586">
        <f t="shared" si="42"/>
        <v>5</v>
      </c>
      <c r="Q586" t="s">
        <v>8319</v>
      </c>
      <c r="R586" t="s">
        <v>8320</v>
      </c>
      <c r="S586" s="9">
        <f t="shared" si="40"/>
        <v>42049.716620370367</v>
      </c>
      <c r="T586" s="9">
        <f t="shared" si="41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9"/>
        <v>0</v>
      </c>
      <c r="P587">
        <f t="shared" si="42"/>
        <v>0</v>
      </c>
      <c r="Q587" t="s">
        <v>8319</v>
      </c>
      <c r="R587" t="s">
        <v>8320</v>
      </c>
      <c r="S587" s="9">
        <f t="shared" si="40"/>
        <v>42283.3909375</v>
      </c>
      <c r="T587" s="9">
        <f t="shared" si="41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9"/>
        <v>5.5999999999999999E-3</v>
      </c>
      <c r="P588">
        <f t="shared" si="42"/>
        <v>14</v>
      </c>
      <c r="Q588" t="s">
        <v>8319</v>
      </c>
      <c r="R588" t="s">
        <v>8320</v>
      </c>
      <c r="S588" s="9">
        <f t="shared" si="40"/>
        <v>42020.854247685187</v>
      </c>
      <c r="T588" s="9">
        <f t="shared" si="41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9"/>
        <v>9.0833333333333335E-2</v>
      </c>
      <c r="P589">
        <f t="shared" si="42"/>
        <v>389.286</v>
      </c>
      <c r="Q589" t="s">
        <v>8319</v>
      </c>
      <c r="R589" t="s">
        <v>8320</v>
      </c>
      <c r="S589" s="9">
        <f t="shared" si="40"/>
        <v>42080.757326388892</v>
      </c>
      <c r="T589" s="9">
        <f t="shared" si="41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9"/>
        <v>3.3444444444444443E-2</v>
      </c>
      <c r="P590">
        <f t="shared" si="42"/>
        <v>150.5</v>
      </c>
      <c r="Q590" t="s">
        <v>8319</v>
      </c>
      <c r="R590" t="s">
        <v>8320</v>
      </c>
      <c r="S590" s="9">
        <f t="shared" si="40"/>
        <v>42631.769513888896</v>
      </c>
      <c r="T590" s="9">
        <f t="shared" si="41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9"/>
        <v>1.3333333333333334E-4</v>
      </c>
      <c r="P591">
        <f t="shared" si="42"/>
        <v>1</v>
      </c>
      <c r="Q591" t="s">
        <v>8319</v>
      </c>
      <c r="R591" t="s">
        <v>8320</v>
      </c>
      <c r="S591" s="9">
        <f t="shared" si="40"/>
        <v>42178.614571759259</v>
      </c>
      <c r="T591" s="9">
        <f t="shared" si="41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9"/>
        <v>4.4600000000000001E-2</v>
      </c>
      <c r="P592">
        <f t="shared" si="42"/>
        <v>24.777999999999999</v>
      </c>
      <c r="Q592" t="s">
        <v>8319</v>
      </c>
      <c r="R592" t="s">
        <v>8320</v>
      </c>
      <c r="S592" s="9">
        <f t="shared" si="40"/>
        <v>42377.554756944446</v>
      </c>
      <c r="T592" s="9">
        <f t="shared" si="41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9"/>
        <v>6.0999999999999997E-4</v>
      </c>
      <c r="P593">
        <f t="shared" si="42"/>
        <v>30.5</v>
      </c>
      <c r="Q593" t="s">
        <v>8319</v>
      </c>
      <c r="R593" t="s">
        <v>8320</v>
      </c>
      <c r="S593" s="9">
        <f t="shared" si="40"/>
        <v>42177.543171296296</v>
      </c>
      <c r="T593" s="9">
        <f t="shared" si="41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9"/>
        <v>3.3333333333333333E-2</v>
      </c>
      <c r="P594">
        <f t="shared" si="42"/>
        <v>250</v>
      </c>
      <c r="Q594" t="s">
        <v>8319</v>
      </c>
      <c r="R594" t="s">
        <v>8320</v>
      </c>
      <c r="S594" s="9">
        <f t="shared" si="40"/>
        <v>41946.232175925928</v>
      </c>
      <c r="T594" s="9">
        <f t="shared" si="41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9"/>
        <v>0.23</v>
      </c>
      <c r="P595">
        <f t="shared" si="42"/>
        <v>16.428999999999998</v>
      </c>
      <c r="Q595" t="s">
        <v>8319</v>
      </c>
      <c r="R595" t="s">
        <v>8320</v>
      </c>
      <c r="S595" s="9">
        <f t="shared" si="40"/>
        <v>42070.677604166667</v>
      </c>
      <c r="T595" s="9">
        <f t="shared" si="41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9"/>
        <v>1.0399999999999999E-3</v>
      </c>
      <c r="P596">
        <f t="shared" si="42"/>
        <v>13</v>
      </c>
      <c r="Q596" t="s">
        <v>8319</v>
      </c>
      <c r="R596" t="s">
        <v>8320</v>
      </c>
      <c r="S596" s="9">
        <f t="shared" si="40"/>
        <v>42446.780162037037</v>
      </c>
      <c r="T596" s="9">
        <f t="shared" si="41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9"/>
        <v>4.2599999999999999E-3</v>
      </c>
      <c r="P597">
        <f t="shared" si="42"/>
        <v>53.25</v>
      </c>
      <c r="Q597" t="s">
        <v>8319</v>
      </c>
      <c r="R597" t="s">
        <v>8320</v>
      </c>
      <c r="S597" s="9">
        <f t="shared" si="40"/>
        <v>42083.069884259254</v>
      </c>
      <c r="T597" s="9">
        <f t="shared" si="41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9"/>
        <v>2.9999999999999997E-4</v>
      </c>
      <c r="P598">
        <f t="shared" si="42"/>
        <v>3</v>
      </c>
      <c r="Q598" t="s">
        <v>8319</v>
      </c>
      <c r="R598" t="s">
        <v>8320</v>
      </c>
      <c r="S598" s="9">
        <f t="shared" si="40"/>
        <v>42646.896898148145</v>
      </c>
      <c r="T598" s="9">
        <f t="shared" si="41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9"/>
        <v>2.6666666666666666E-3</v>
      </c>
      <c r="P599">
        <f t="shared" si="42"/>
        <v>10</v>
      </c>
      <c r="Q599" t="s">
        <v>8319</v>
      </c>
      <c r="R599" t="s">
        <v>8320</v>
      </c>
      <c r="S599" s="9">
        <f t="shared" si="40"/>
        <v>42545.705266203702</v>
      </c>
      <c r="T599" s="9">
        <f t="shared" si="41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9"/>
        <v>0.34</v>
      </c>
      <c r="P600">
        <f t="shared" si="42"/>
        <v>121.429</v>
      </c>
      <c r="Q600" t="s">
        <v>8319</v>
      </c>
      <c r="R600" t="s">
        <v>8320</v>
      </c>
      <c r="S600" s="9">
        <f t="shared" si="40"/>
        <v>41948.00209490741</v>
      </c>
      <c r="T600" s="9">
        <f t="shared" si="41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9"/>
        <v>6.2E-4</v>
      </c>
      <c r="P601">
        <f t="shared" si="42"/>
        <v>15.5</v>
      </c>
      <c r="Q601" t="s">
        <v>8319</v>
      </c>
      <c r="R601" t="s">
        <v>8320</v>
      </c>
      <c r="S601" s="9">
        <f t="shared" si="40"/>
        <v>42047.812523148154</v>
      </c>
      <c r="T601" s="9">
        <f t="shared" si="41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9"/>
        <v>0.02</v>
      </c>
      <c r="P602">
        <f t="shared" si="42"/>
        <v>100</v>
      </c>
      <c r="Q602" t="s">
        <v>8319</v>
      </c>
      <c r="R602" t="s">
        <v>8320</v>
      </c>
      <c r="S602" s="9">
        <f t="shared" si="40"/>
        <v>42073.798171296294</v>
      </c>
      <c r="T602" s="9">
        <f t="shared" si="41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9"/>
        <v>1.4E-2</v>
      </c>
      <c r="P603">
        <f t="shared" si="42"/>
        <v>23.332999999999998</v>
      </c>
      <c r="Q603" t="s">
        <v>8319</v>
      </c>
      <c r="R603" t="s">
        <v>8320</v>
      </c>
      <c r="S603" s="9">
        <f t="shared" si="40"/>
        <v>41969.858090277776</v>
      </c>
      <c r="T603" s="9">
        <f t="shared" si="41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9"/>
        <v>0</v>
      </c>
      <c r="P604">
        <f t="shared" si="42"/>
        <v>0</v>
      </c>
      <c r="Q604" t="s">
        <v>8319</v>
      </c>
      <c r="R604" t="s">
        <v>8320</v>
      </c>
      <c r="S604" s="9">
        <f t="shared" si="40"/>
        <v>42143.79415509259</v>
      </c>
      <c r="T604" s="9">
        <f t="shared" si="41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9"/>
        <v>3.9334666666666664E-2</v>
      </c>
      <c r="P605">
        <f t="shared" si="42"/>
        <v>45.386000000000003</v>
      </c>
      <c r="Q605" t="s">
        <v>8319</v>
      </c>
      <c r="R605" t="s">
        <v>8320</v>
      </c>
      <c r="S605" s="9">
        <f t="shared" si="40"/>
        <v>41835.639155092591</v>
      </c>
      <c r="T605" s="9">
        <f t="shared" si="41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9"/>
        <v>0</v>
      </c>
      <c r="P606">
        <f t="shared" si="42"/>
        <v>0</v>
      </c>
      <c r="Q606" t="s">
        <v>8319</v>
      </c>
      <c r="R606" t="s">
        <v>8320</v>
      </c>
      <c r="S606" s="9">
        <f t="shared" si="40"/>
        <v>41849.035370370373</v>
      </c>
      <c r="T606" s="9">
        <f t="shared" si="41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9"/>
        <v>2.6200000000000001E-2</v>
      </c>
      <c r="P607">
        <f t="shared" si="42"/>
        <v>16.375</v>
      </c>
      <c r="Q607" t="s">
        <v>8319</v>
      </c>
      <c r="R607" t="s">
        <v>8320</v>
      </c>
      <c r="S607" s="9">
        <f t="shared" si="40"/>
        <v>42194.357731481476</v>
      </c>
      <c r="T607" s="9">
        <f t="shared" si="41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9"/>
        <v>2E-3</v>
      </c>
      <c r="P608">
        <f t="shared" si="42"/>
        <v>10</v>
      </c>
      <c r="Q608" t="s">
        <v>8319</v>
      </c>
      <c r="R608" t="s">
        <v>8320</v>
      </c>
      <c r="S608" s="9">
        <f t="shared" si="40"/>
        <v>42102.650567129633</v>
      </c>
      <c r="T608" s="9">
        <f t="shared" si="41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9"/>
        <v>0</v>
      </c>
      <c r="P609">
        <f t="shared" si="42"/>
        <v>0</v>
      </c>
      <c r="Q609" t="s">
        <v>8319</v>
      </c>
      <c r="R609" t="s">
        <v>8320</v>
      </c>
      <c r="S609" s="9">
        <f t="shared" si="40"/>
        <v>42300.825648148151</v>
      </c>
      <c r="T609" s="9">
        <f t="shared" si="41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9"/>
        <v>9.7400000000000004E-3</v>
      </c>
      <c r="P610">
        <f t="shared" si="42"/>
        <v>292.2</v>
      </c>
      <c r="Q610" t="s">
        <v>8319</v>
      </c>
      <c r="R610" t="s">
        <v>8320</v>
      </c>
      <c r="S610" s="9">
        <f t="shared" si="40"/>
        <v>42140.921064814815</v>
      </c>
      <c r="T610" s="9">
        <f t="shared" si="41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9"/>
        <v>6.41025641025641E-3</v>
      </c>
      <c r="P611">
        <f t="shared" si="42"/>
        <v>5</v>
      </c>
      <c r="Q611" t="s">
        <v>8319</v>
      </c>
      <c r="R611" t="s">
        <v>8320</v>
      </c>
      <c r="S611" s="9">
        <f t="shared" si="40"/>
        <v>42307.034074074079</v>
      </c>
      <c r="T611" s="9">
        <f t="shared" si="41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9"/>
        <v>0</v>
      </c>
      <c r="P612">
        <f t="shared" si="42"/>
        <v>0</v>
      </c>
      <c r="Q612" t="s">
        <v>8319</v>
      </c>
      <c r="R612" t="s">
        <v>8320</v>
      </c>
      <c r="S612" s="9">
        <f t="shared" si="40"/>
        <v>42086.83085648148</v>
      </c>
      <c r="T612" s="9">
        <f t="shared" si="41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9"/>
        <v>0</v>
      </c>
      <c r="P613">
        <f t="shared" si="42"/>
        <v>0</v>
      </c>
      <c r="Q613" t="s">
        <v>8319</v>
      </c>
      <c r="R613" t="s">
        <v>8320</v>
      </c>
      <c r="S613" s="9">
        <f t="shared" si="40"/>
        <v>42328.560613425929</v>
      </c>
      <c r="T613" s="9">
        <f t="shared" si="41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9"/>
        <v>0</v>
      </c>
      <c r="P614">
        <f t="shared" si="42"/>
        <v>0</v>
      </c>
      <c r="Q614" t="s">
        <v>8319</v>
      </c>
      <c r="R614" t="s">
        <v>8320</v>
      </c>
      <c r="S614" s="9">
        <f t="shared" si="40"/>
        <v>42585.031782407401</v>
      </c>
      <c r="T614" s="9">
        <f t="shared" si="41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9"/>
        <v>0.21363333333333334</v>
      </c>
      <c r="P615">
        <f t="shared" si="42"/>
        <v>105.934</v>
      </c>
      <c r="Q615" t="s">
        <v>8319</v>
      </c>
      <c r="R615" t="s">
        <v>8320</v>
      </c>
      <c r="S615" s="9">
        <f t="shared" si="40"/>
        <v>42247.496759259258</v>
      </c>
      <c r="T615" s="9">
        <f t="shared" si="41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9"/>
        <v>0</v>
      </c>
      <c r="P616">
        <f t="shared" si="42"/>
        <v>0</v>
      </c>
      <c r="Q616" t="s">
        <v>8319</v>
      </c>
      <c r="R616" t="s">
        <v>8320</v>
      </c>
      <c r="S616" s="9">
        <f t="shared" si="40"/>
        <v>42515.061805555553</v>
      </c>
      <c r="T616" s="9">
        <f t="shared" si="41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9"/>
        <v>0</v>
      </c>
      <c r="P617">
        <f t="shared" si="42"/>
        <v>0</v>
      </c>
      <c r="Q617" t="s">
        <v>8319</v>
      </c>
      <c r="R617" t="s">
        <v>8320</v>
      </c>
      <c r="S617" s="9">
        <f t="shared" si="40"/>
        <v>42242.122210648144</v>
      </c>
      <c r="T617" s="9">
        <f t="shared" si="41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9"/>
        <v>0</v>
      </c>
      <c r="P618">
        <f t="shared" si="42"/>
        <v>0</v>
      </c>
      <c r="Q618" t="s">
        <v>8319</v>
      </c>
      <c r="R618" t="s">
        <v>8320</v>
      </c>
      <c r="S618" s="9">
        <f t="shared" si="40"/>
        <v>42761.376238425932</v>
      </c>
      <c r="T618" s="9">
        <f t="shared" si="41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9"/>
        <v>0.03</v>
      </c>
      <c r="P619">
        <f t="shared" si="42"/>
        <v>20</v>
      </c>
      <c r="Q619" t="s">
        <v>8319</v>
      </c>
      <c r="R619" t="s">
        <v>8320</v>
      </c>
      <c r="S619" s="9">
        <f t="shared" si="40"/>
        <v>42087.343090277776</v>
      </c>
      <c r="T619" s="9">
        <f t="shared" si="41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9"/>
        <v>0</v>
      </c>
      <c r="P620">
        <f t="shared" si="42"/>
        <v>0</v>
      </c>
      <c r="Q620" t="s">
        <v>8319</v>
      </c>
      <c r="R620" t="s">
        <v>8320</v>
      </c>
      <c r="S620" s="9">
        <f t="shared" si="40"/>
        <v>42317.810219907406</v>
      </c>
      <c r="T620" s="9">
        <f t="shared" si="41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9"/>
        <v>3.9999999999999998E-7</v>
      </c>
      <c r="P621">
        <f t="shared" si="42"/>
        <v>1</v>
      </c>
      <c r="Q621" t="s">
        <v>8319</v>
      </c>
      <c r="R621" t="s">
        <v>8320</v>
      </c>
      <c r="S621" s="9">
        <f t="shared" si="40"/>
        <v>41908.650347222225</v>
      </c>
      <c r="T621" s="9">
        <f t="shared" si="41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9"/>
        <v>0.01</v>
      </c>
      <c r="P622">
        <f t="shared" si="42"/>
        <v>300</v>
      </c>
      <c r="Q622" t="s">
        <v>8319</v>
      </c>
      <c r="R622" t="s">
        <v>8320</v>
      </c>
      <c r="S622" s="9">
        <f t="shared" si="40"/>
        <v>41831.716874999998</v>
      </c>
      <c r="T622" s="9">
        <f t="shared" si="41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9"/>
        <v>1.044E-2</v>
      </c>
      <c r="P623">
        <f t="shared" si="42"/>
        <v>87</v>
      </c>
      <c r="Q623" t="s">
        <v>8319</v>
      </c>
      <c r="R623" t="s">
        <v>8320</v>
      </c>
      <c r="S623" s="9">
        <f t="shared" si="40"/>
        <v>42528.987696759257</v>
      </c>
      <c r="T623" s="9">
        <f t="shared" si="41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9"/>
        <v>5.6833333333333333E-2</v>
      </c>
      <c r="P624">
        <f t="shared" si="42"/>
        <v>37.889000000000003</v>
      </c>
      <c r="Q624" t="s">
        <v>8319</v>
      </c>
      <c r="R624" t="s">
        <v>8320</v>
      </c>
      <c r="S624" s="9">
        <f t="shared" si="40"/>
        <v>42532.774745370371</v>
      </c>
      <c r="T624" s="9">
        <f t="shared" si="41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9"/>
        <v>0</v>
      </c>
      <c r="P625">
        <f t="shared" si="42"/>
        <v>0</v>
      </c>
      <c r="Q625" t="s">
        <v>8319</v>
      </c>
      <c r="R625" t="s">
        <v>8320</v>
      </c>
      <c r="S625" s="9">
        <f t="shared" si="40"/>
        <v>42122.009224537032</v>
      </c>
      <c r="T625" s="9">
        <f t="shared" si="41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9"/>
        <v>0</v>
      </c>
      <c r="P626">
        <f t="shared" si="42"/>
        <v>0</v>
      </c>
      <c r="Q626" t="s">
        <v>8319</v>
      </c>
      <c r="R626" t="s">
        <v>8320</v>
      </c>
      <c r="S626" s="9">
        <f t="shared" si="40"/>
        <v>42108.988900462966</v>
      </c>
      <c r="T626" s="9">
        <f t="shared" si="41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9"/>
        <v>0</v>
      </c>
      <c r="P627">
        <f t="shared" si="42"/>
        <v>0</v>
      </c>
      <c r="Q627" t="s">
        <v>8319</v>
      </c>
      <c r="R627" t="s">
        <v>8320</v>
      </c>
      <c r="S627" s="9">
        <f t="shared" si="40"/>
        <v>42790.895567129628</v>
      </c>
      <c r="T627" s="9">
        <f t="shared" si="41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9"/>
        <v>0.17380000000000001</v>
      </c>
      <c r="P628">
        <f t="shared" si="42"/>
        <v>111.41</v>
      </c>
      <c r="Q628" t="s">
        <v>8319</v>
      </c>
      <c r="R628" t="s">
        <v>8320</v>
      </c>
      <c r="S628" s="9">
        <f t="shared" si="40"/>
        <v>42198.559479166666</v>
      </c>
      <c r="T628" s="9">
        <f t="shared" si="41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9"/>
        <v>2.0000000000000001E-4</v>
      </c>
      <c r="P629">
        <f t="shared" si="42"/>
        <v>90</v>
      </c>
      <c r="Q629" t="s">
        <v>8319</v>
      </c>
      <c r="R629" t="s">
        <v>8320</v>
      </c>
      <c r="S629" s="9">
        <f t="shared" si="40"/>
        <v>42384.306840277779</v>
      </c>
      <c r="T629" s="9">
        <f t="shared" si="41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9"/>
        <v>0</v>
      </c>
      <c r="P630">
        <f t="shared" si="42"/>
        <v>0</v>
      </c>
      <c r="Q630" t="s">
        <v>8319</v>
      </c>
      <c r="R630" t="s">
        <v>8320</v>
      </c>
      <c r="S630" s="9">
        <f t="shared" si="40"/>
        <v>41803.692789351851</v>
      </c>
      <c r="T630" s="9">
        <f t="shared" si="41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9"/>
        <v>1.75E-3</v>
      </c>
      <c r="P631">
        <f t="shared" si="42"/>
        <v>116.667</v>
      </c>
      <c r="Q631" t="s">
        <v>8319</v>
      </c>
      <c r="R631" t="s">
        <v>8320</v>
      </c>
      <c r="S631" s="9">
        <f t="shared" si="40"/>
        <v>42474.637824074074</v>
      </c>
      <c r="T631" s="9">
        <f t="shared" si="41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9"/>
        <v>8.3340278356529708E-4</v>
      </c>
      <c r="P632">
        <f t="shared" si="42"/>
        <v>10</v>
      </c>
      <c r="Q632" t="s">
        <v>8319</v>
      </c>
      <c r="R632" t="s">
        <v>8320</v>
      </c>
      <c r="S632" s="9">
        <f t="shared" si="40"/>
        <v>42223.619456018518</v>
      </c>
      <c r="T632" s="9">
        <f t="shared" si="41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9"/>
        <v>1.38E-2</v>
      </c>
      <c r="P633">
        <f t="shared" si="42"/>
        <v>76.667000000000002</v>
      </c>
      <c r="Q633" t="s">
        <v>8319</v>
      </c>
      <c r="R633" t="s">
        <v>8320</v>
      </c>
      <c r="S633" s="9">
        <f t="shared" si="40"/>
        <v>42489.772326388891</v>
      </c>
      <c r="T633" s="9">
        <f t="shared" si="41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9"/>
        <v>0</v>
      </c>
      <c r="P634">
        <f t="shared" si="42"/>
        <v>0</v>
      </c>
      <c r="Q634" t="s">
        <v>8319</v>
      </c>
      <c r="R634" t="s">
        <v>8320</v>
      </c>
      <c r="S634" s="9">
        <f t="shared" si="40"/>
        <v>42303.659317129626</v>
      </c>
      <c r="T634" s="9">
        <f t="shared" si="41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9"/>
        <v>0.1245</v>
      </c>
      <c r="P635">
        <f t="shared" si="42"/>
        <v>49.8</v>
      </c>
      <c r="Q635" t="s">
        <v>8319</v>
      </c>
      <c r="R635" t="s">
        <v>8320</v>
      </c>
      <c r="S635" s="9">
        <f t="shared" si="40"/>
        <v>42507.29932870371</v>
      </c>
      <c r="T635" s="9">
        <f t="shared" si="41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9"/>
        <v>2.0000000000000001E-4</v>
      </c>
      <c r="P636">
        <f t="shared" si="42"/>
        <v>1</v>
      </c>
      <c r="Q636" t="s">
        <v>8319</v>
      </c>
      <c r="R636" t="s">
        <v>8320</v>
      </c>
      <c r="S636" s="9">
        <f t="shared" si="40"/>
        <v>42031.928576388891</v>
      </c>
      <c r="T636" s="9">
        <f t="shared" si="41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9"/>
        <v>8.0000000000000007E-5</v>
      </c>
      <c r="P637">
        <f t="shared" si="42"/>
        <v>2</v>
      </c>
      <c r="Q637" t="s">
        <v>8319</v>
      </c>
      <c r="R637" t="s">
        <v>8320</v>
      </c>
      <c r="S637" s="9">
        <f t="shared" si="40"/>
        <v>42076.092152777783</v>
      </c>
      <c r="T637" s="9">
        <f t="shared" si="41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9"/>
        <v>2E-3</v>
      </c>
      <c r="P638">
        <f t="shared" si="42"/>
        <v>4</v>
      </c>
      <c r="Q638" t="s">
        <v>8319</v>
      </c>
      <c r="R638" t="s">
        <v>8320</v>
      </c>
      <c r="S638" s="9">
        <f t="shared" si="40"/>
        <v>42131.455439814818</v>
      </c>
      <c r="T638" s="9">
        <f t="shared" si="41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9"/>
        <v>0</v>
      </c>
      <c r="P639">
        <f t="shared" si="42"/>
        <v>0</v>
      </c>
      <c r="Q639" t="s">
        <v>8319</v>
      </c>
      <c r="R639" t="s">
        <v>8320</v>
      </c>
      <c r="S639" s="9">
        <f t="shared" si="40"/>
        <v>42762.962013888886</v>
      </c>
      <c r="T639" s="9">
        <f t="shared" si="41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9"/>
        <v>9.0000000000000006E-5</v>
      </c>
      <c r="P640">
        <f t="shared" si="42"/>
        <v>3</v>
      </c>
      <c r="Q640" t="s">
        <v>8319</v>
      </c>
      <c r="R640" t="s">
        <v>8320</v>
      </c>
      <c r="S640" s="9">
        <f t="shared" si="40"/>
        <v>42759.593310185184</v>
      </c>
      <c r="T640" s="9">
        <f t="shared" si="41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9"/>
        <v>9.9999999999999995E-7</v>
      </c>
      <c r="P641">
        <f t="shared" si="42"/>
        <v>1</v>
      </c>
      <c r="Q641" t="s">
        <v>8319</v>
      </c>
      <c r="R641" t="s">
        <v>8320</v>
      </c>
      <c r="S641" s="9">
        <f t="shared" si="40"/>
        <v>41865.583275462966</v>
      </c>
      <c r="T641" s="9">
        <f t="shared" si="41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9"/>
        <v>1.4428571428571428</v>
      </c>
      <c r="P642">
        <f t="shared" si="42"/>
        <v>50.5</v>
      </c>
      <c r="Q642" t="s">
        <v>8319</v>
      </c>
      <c r="R642" t="s">
        <v>8321</v>
      </c>
      <c r="S642" s="9">
        <f t="shared" si="40"/>
        <v>42683.420312500006</v>
      </c>
      <c r="T642" s="9">
        <f t="shared" si="41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3">E643/D643</f>
        <v>1.1916249999999999</v>
      </c>
      <c r="P643">
        <f t="shared" si="42"/>
        <v>151.31700000000001</v>
      </c>
      <c r="Q643" t="s">
        <v>8319</v>
      </c>
      <c r="R643" t="s">
        <v>8321</v>
      </c>
      <c r="S643" s="9">
        <f t="shared" ref="S643:S706" si="44">(((J643/60)/60)/24)+DATE(1970,1,1)</f>
        <v>42199.57</v>
      </c>
      <c r="T643" s="9">
        <f t="shared" ref="T643:T706" si="4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3"/>
        <v>14.604850000000001</v>
      </c>
      <c r="P644">
        <f t="shared" si="42"/>
        <v>134.35900000000001</v>
      </c>
      <c r="Q644" t="s">
        <v>8319</v>
      </c>
      <c r="R644" t="s">
        <v>8321</v>
      </c>
      <c r="S644" s="9">
        <f t="shared" si="44"/>
        <v>42199.651319444441</v>
      </c>
      <c r="T644" s="9">
        <f t="shared" si="4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3"/>
        <v>1.0580799999999999</v>
      </c>
      <c r="P645">
        <f t="shared" si="42"/>
        <v>174.02600000000001</v>
      </c>
      <c r="Q645" t="s">
        <v>8319</v>
      </c>
      <c r="R645" t="s">
        <v>8321</v>
      </c>
      <c r="S645" s="9">
        <f t="shared" si="44"/>
        <v>42100.642071759255</v>
      </c>
      <c r="T645" s="9">
        <f t="shared" si="4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3"/>
        <v>3.0011791999999997</v>
      </c>
      <c r="P646">
        <f t="shared" si="42"/>
        <v>73.486000000000004</v>
      </c>
      <c r="Q646" t="s">
        <v>8319</v>
      </c>
      <c r="R646" t="s">
        <v>8321</v>
      </c>
      <c r="S646" s="9">
        <f t="shared" si="44"/>
        <v>41898.665960648148</v>
      </c>
      <c r="T646" s="9">
        <f t="shared" si="4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3"/>
        <v>2.7869999999999999</v>
      </c>
      <c r="P647">
        <f t="shared" si="42"/>
        <v>23.518999999999998</v>
      </c>
      <c r="Q647" t="s">
        <v>8319</v>
      </c>
      <c r="R647" t="s">
        <v>8321</v>
      </c>
      <c r="S647" s="9">
        <f t="shared" si="44"/>
        <v>42564.026319444441</v>
      </c>
      <c r="T647" s="9">
        <f t="shared" si="4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3"/>
        <v>1.3187625000000001</v>
      </c>
      <c r="P648">
        <f t="shared" si="42"/>
        <v>39.073999999999998</v>
      </c>
      <c r="Q648" t="s">
        <v>8319</v>
      </c>
      <c r="R648" t="s">
        <v>8321</v>
      </c>
      <c r="S648" s="9">
        <f t="shared" si="44"/>
        <v>41832.852627314816</v>
      </c>
      <c r="T648" s="9">
        <f t="shared" si="4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3"/>
        <v>1.0705</v>
      </c>
      <c r="P649">
        <f t="shared" ref="P649:P712" si="46">IF(L649=0, 0, ROUND(E649/L649, 3))</f>
        <v>125.941</v>
      </c>
      <c r="Q649" t="s">
        <v>8319</v>
      </c>
      <c r="R649" t="s">
        <v>8321</v>
      </c>
      <c r="S649" s="9">
        <f t="shared" si="44"/>
        <v>42416.767928240741</v>
      </c>
      <c r="T649" s="9">
        <f t="shared" si="4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3"/>
        <v>1.2682285714285715</v>
      </c>
      <c r="P650">
        <f t="shared" si="46"/>
        <v>1644</v>
      </c>
      <c r="Q650" t="s">
        <v>8319</v>
      </c>
      <c r="R650" t="s">
        <v>8321</v>
      </c>
      <c r="S650" s="9">
        <f t="shared" si="44"/>
        <v>41891.693379629629</v>
      </c>
      <c r="T650" s="9">
        <f t="shared" si="4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3"/>
        <v>1.3996</v>
      </c>
      <c r="P651">
        <f t="shared" si="46"/>
        <v>42.670999999999999</v>
      </c>
      <c r="Q651" t="s">
        <v>8319</v>
      </c>
      <c r="R651" t="s">
        <v>8321</v>
      </c>
      <c r="S651" s="9">
        <f t="shared" si="44"/>
        <v>41877.912187499998</v>
      </c>
      <c r="T651" s="9">
        <f t="shared" si="4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3"/>
        <v>1.1240000000000001</v>
      </c>
      <c r="P652">
        <f t="shared" si="46"/>
        <v>35.125</v>
      </c>
      <c r="Q652" t="s">
        <v>8319</v>
      </c>
      <c r="R652" t="s">
        <v>8321</v>
      </c>
      <c r="S652" s="9">
        <f t="shared" si="44"/>
        <v>41932.036851851852</v>
      </c>
      <c r="T652" s="9">
        <f t="shared" si="4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3"/>
        <v>1.00528</v>
      </c>
      <c r="P653">
        <f t="shared" si="46"/>
        <v>239.352</v>
      </c>
      <c r="Q653" t="s">
        <v>8319</v>
      </c>
      <c r="R653" t="s">
        <v>8321</v>
      </c>
      <c r="S653" s="9">
        <f t="shared" si="44"/>
        <v>41956.017488425925</v>
      </c>
      <c r="T653" s="9">
        <f t="shared" si="4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3"/>
        <v>1.0046666666666666</v>
      </c>
      <c r="P654">
        <f t="shared" si="46"/>
        <v>107.643</v>
      </c>
      <c r="Q654" t="s">
        <v>8319</v>
      </c>
      <c r="R654" t="s">
        <v>8321</v>
      </c>
      <c r="S654" s="9">
        <f t="shared" si="44"/>
        <v>42675.690393518518</v>
      </c>
      <c r="T654" s="9">
        <f t="shared" si="4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3"/>
        <v>1.4144600000000001</v>
      </c>
      <c r="P655">
        <f t="shared" si="46"/>
        <v>95.831000000000003</v>
      </c>
      <c r="Q655" t="s">
        <v>8319</v>
      </c>
      <c r="R655" t="s">
        <v>8321</v>
      </c>
      <c r="S655" s="9">
        <f t="shared" si="44"/>
        <v>42199.618518518517</v>
      </c>
      <c r="T655" s="9">
        <f t="shared" si="4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3"/>
        <v>2.6729166666666666</v>
      </c>
      <c r="P656">
        <f t="shared" si="46"/>
        <v>31.663</v>
      </c>
      <c r="Q656" t="s">
        <v>8319</v>
      </c>
      <c r="R656" t="s">
        <v>8321</v>
      </c>
      <c r="S656" s="9">
        <f t="shared" si="44"/>
        <v>42163.957326388889</v>
      </c>
      <c r="T656" s="9">
        <f t="shared" si="4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3"/>
        <v>1.4688749999999999</v>
      </c>
      <c r="P657">
        <f t="shared" si="46"/>
        <v>42.887</v>
      </c>
      <c r="Q657" t="s">
        <v>8319</v>
      </c>
      <c r="R657" t="s">
        <v>8321</v>
      </c>
      <c r="S657" s="9">
        <f t="shared" si="44"/>
        <v>42045.957314814819</v>
      </c>
      <c r="T657" s="9">
        <f t="shared" si="4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3"/>
        <v>2.1356000000000002</v>
      </c>
      <c r="P658">
        <f t="shared" si="46"/>
        <v>122.736</v>
      </c>
      <c r="Q658" t="s">
        <v>8319</v>
      </c>
      <c r="R658" t="s">
        <v>8321</v>
      </c>
      <c r="S658" s="9">
        <f t="shared" si="44"/>
        <v>42417.804618055554</v>
      </c>
      <c r="T658" s="9">
        <f t="shared" si="4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3"/>
        <v>1.2569999999999999</v>
      </c>
      <c r="P659">
        <f t="shared" si="46"/>
        <v>190.45500000000001</v>
      </c>
      <c r="Q659" t="s">
        <v>8319</v>
      </c>
      <c r="R659" t="s">
        <v>8321</v>
      </c>
      <c r="S659" s="9">
        <f t="shared" si="44"/>
        <v>42331.84574074074</v>
      </c>
      <c r="T659" s="9">
        <f t="shared" si="4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3"/>
        <v>1.0446206037108834</v>
      </c>
      <c r="P660">
        <f t="shared" si="46"/>
        <v>109.337</v>
      </c>
      <c r="Q660" t="s">
        <v>8319</v>
      </c>
      <c r="R660" t="s">
        <v>8321</v>
      </c>
      <c r="S660" s="9">
        <f t="shared" si="44"/>
        <v>42179.160752314812</v>
      </c>
      <c r="T660" s="9">
        <f t="shared" si="4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3"/>
        <v>1.0056666666666667</v>
      </c>
      <c r="P661">
        <f t="shared" si="46"/>
        <v>143.667</v>
      </c>
      <c r="Q661" t="s">
        <v>8319</v>
      </c>
      <c r="R661" t="s">
        <v>8321</v>
      </c>
      <c r="S661" s="9">
        <f t="shared" si="44"/>
        <v>42209.593692129631</v>
      </c>
      <c r="T661" s="9">
        <f t="shared" si="4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3"/>
        <v>3.058E-2</v>
      </c>
      <c r="P662">
        <f t="shared" si="46"/>
        <v>84.944000000000003</v>
      </c>
      <c r="Q662" t="s">
        <v>8319</v>
      </c>
      <c r="R662" t="s">
        <v>8321</v>
      </c>
      <c r="S662" s="9">
        <f t="shared" si="44"/>
        <v>41922.741655092592</v>
      </c>
      <c r="T662" s="9">
        <f t="shared" si="4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3"/>
        <v>9.4999999999999998E-3</v>
      </c>
      <c r="P663">
        <f t="shared" si="46"/>
        <v>10.555999999999999</v>
      </c>
      <c r="Q663" t="s">
        <v>8319</v>
      </c>
      <c r="R663" t="s">
        <v>8321</v>
      </c>
      <c r="S663" s="9">
        <f t="shared" si="44"/>
        <v>42636.645358796297</v>
      </c>
      <c r="T663" s="9">
        <f t="shared" si="4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3"/>
        <v>4.0000000000000001E-3</v>
      </c>
      <c r="P664">
        <f t="shared" si="46"/>
        <v>39</v>
      </c>
      <c r="Q664" t="s">
        <v>8319</v>
      </c>
      <c r="R664" t="s">
        <v>8321</v>
      </c>
      <c r="S664" s="9">
        <f t="shared" si="44"/>
        <v>41990.438043981485</v>
      </c>
      <c r="T664" s="9">
        <f t="shared" si="4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3"/>
        <v>3.5000000000000001E-3</v>
      </c>
      <c r="P665">
        <f t="shared" si="46"/>
        <v>100</v>
      </c>
      <c r="Q665" t="s">
        <v>8319</v>
      </c>
      <c r="R665" t="s">
        <v>8321</v>
      </c>
      <c r="S665" s="9">
        <f t="shared" si="44"/>
        <v>42173.843240740738</v>
      </c>
      <c r="T665" s="9">
        <f t="shared" si="4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3"/>
        <v>7.5333333333333335E-2</v>
      </c>
      <c r="P666">
        <f t="shared" si="46"/>
        <v>31.172000000000001</v>
      </c>
      <c r="Q666" t="s">
        <v>8319</v>
      </c>
      <c r="R666" t="s">
        <v>8321</v>
      </c>
      <c r="S666" s="9">
        <f t="shared" si="44"/>
        <v>42077.666377314818</v>
      </c>
      <c r="T666" s="9">
        <f t="shared" si="4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3"/>
        <v>0.18640000000000001</v>
      </c>
      <c r="P667">
        <f t="shared" si="46"/>
        <v>155.333</v>
      </c>
      <c r="Q667" t="s">
        <v>8319</v>
      </c>
      <c r="R667" t="s">
        <v>8321</v>
      </c>
      <c r="S667" s="9">
        <f t="shared" si="44"/>
        <v>42688.711354166662</v>
      </c>
      <c r="T667" s="9">
        <f t="shared" si="4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3"/>
        <v>4.0000000000000003E-5</v>
      </c>
      <c r="P668">
        <f t="shared" si="46"/>
        <v>2</v>
      </c>
      <c r="Q668" t="s">
        <v>8319</v>
      </c>
      <c r="R668" t="s">
        <v>8321</v>
      </c>
      <c r="S668" s="9">
        <f t="shared" si="44"/>
        <v>41838.832152777781</v>
      </c>
      <c r="T668" s="9">
        <f t="shared" si="4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3"/>
        <v>0.1002</v>
      </c>
      <c r="P669">
        <f t="shared" si="46"/>
        <v>178.929</v>
      </c>
      <c r="Q669" t="s">
        <v>8319</v>
      </c>
      <c r="R669" t="s">
        <v>8321</v>
      </c>
      <c r="S669" s="9">
        <f t="shared" si="44"/>
        <v>42632.373414351852</v>
      </c>
      <c r="T669" s="9">
        <f t="shared" si="4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3"/>
        <v>4.5600000000000002E-2</v>
      </c>
      <c r="P670">
        <f t="shared" si="46"/>
        <v>27.36</v>
      </c>
      <c r="Q670" t="s">
        <v>8319</v>
      </c>
      <c r="R670" t="s">
        <v>8321</v>
      </c>
      <c r="S670" s="9">
        <f t="shared" si="44"/>
        <v>42090.831273148149</v>
      </c>
      <c r="T670" s="9">
        <f t="shared" si="4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3"/>
        <v>0.21507499999999999</v>
      </c>
      <c r="P671">
        <f t="shared" si="46"/>
        <v>1536.25</v>
      </c>
      <c r="Q671" t="s">
        <v>8319</v>
      </c>
      <c r="R671" t="s">
        <v>8321</v>
      </c>
      <c r="S671" s="9">
        <f t="shared" si="44"/>
        <v>42527.625671296293</v>
      </c>
      <c r="T671" s="9">
        <f t="shared" si="4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3"/>
        <v>0.29276666666666668</v>
      </c>
      <c r="P672">
        <f t="shared" si="46"/>
        <v>84.997</v>
      </c>
      <c r="Q672" t="s">
        <v>8319</v>
      </c>
      <c r="R672" t="s">
        <v>8321</v>
      </c>
      <c r="S672" s="9">
        <f t="shared" si="44"/>
        <v>42506.709722222222</v>
      </c>
      <c r="T672" s="9">
        <f t="shared" si="4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3"/>
        <v>0.39426666666666665</v>
      </c>
      <c r="P673">
        <f t="shared" si="46"/>
        <v>788.53300000000002</v>
      </c>
      <c r="Q673" t="s">
        <v>8319</v>
      </c>
      <c r="R673" t="s">
        <v>8321</v>
      </c>
      <c r="S673" s="9">
        <f t="shared" si="44"/>
        <v>41984.692731481482</v>
      </c>
      <c r="T673" s="9">
        <f t="shared" si="4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3"/>
        <v>0.21628</v>
      </c>
      <c r="P674">
        <f t="shared" si="46"/>
        <v>50.298000000000002</v>
      </c>
      <c r="Q674" t="s">
        <v>8319</v>
      </c>
      <c r="R674" t="s">
        <v>8321</v>
      </c>
      <c r="S674" s="9">
        <f t="shared" si="44"/>
        <v>41974.219490740739</v>
      </c>
      <c r="T674" s="9">
        <f t="shared" si="4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3"/>
        <v>2.0500000000000002E-3</v>
      </c>
      <c r="P675">
        <f t="shared" si="46"/>
        <v>68.332999999999998</v>
      </c>
      <c r="Q675" t="s">
        <v>8319</v>
      </c>
      <c r="R675" t="s">
        <v>8321</v>
      </c>
      <c r="S675" s="9">
        <f t="shared" si="44"/>
        <v>41838.840474537035</v>
      </c>
      <c r="T675" s="9">
        <f t="shared" si="4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3"/>
        <v>2.9999999999999997E-4</v>
      </c>
      <c r="P676">
        <f t="shared" si="46"/>
        <v>7.5</v>
      </c>
      <c r="Q676" t="s">
        <v>8319</v>
      </c>
      <c r="R676" t="s">
        <v>8321</v>
      </c>
      <c r="S676" s="9">
        <f t="shared" si="44"/>
        <v>41803.116053240738</v>
      </c>
      <c r="T676" s="9">
        <f t="shared" si="4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3"/>
        <v>0.14849999999999999</v>
      </c>
      <c r="P677">
        <f t="shared" si="46"/>
        <v>34.268999999999998</v>
      </c>
      <c r="Q677" t="s">
        <v>8319</v>
      </c>
      <c r="R677" t="s">
        <v>8321</v>
      </c>
      <c r="S677" s="9">
        <f t="shared" si="44"/>
        <v>41975.930601851855</v>
      </c>
      <c r="T677" s="9">
        <f t="shared" si="4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3"/>
        <v>1.4710000000000001E-2</v>
      </c>
      <c r="P678">
        <f t="shared" si="46"/>
        <v>61.292000000000002</v>
      </c>
      <c r="Q678" t="s">
        <v>8319</v>
      </c>
      <c r="R678" t="s">
        <v>8321</v>
      </c>
      <c r="S678" s="9">
        <f t="shared" si="44"/>
        <v>42012.768298611118</v>
      </c>
      <c r="T678" s="9">
        <f t="shared" si="4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3"/>
        <v>0.25584000000000001</v>
      </c>
      <c r="P679">
        <f t="shared" si="46"/>
        <v>133.25</v>
      </c>
      <c r="Q679" t="s">
        <v>8319</v>
      </c>
      <c r="R679" t="s">
        <v>8321</v>
      </c>
      <c r="S679" s="9">
        <f t="shared" si="44"/>
        <v>42504.403877314813</v>
      </c>
      <c r="T679" s="9">
        <f t="shared" si="4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3"/>
        <v>3.8206896551724136E-2</v>
      </c>
      <c r="P680">
        <f t="shared" si="46"/>
        <v>65.176000000000002</v>
      </c>
      <c r="Q680" t="s">
        <v>8319</v>
      </c>
      <c r="R680" t="s">
        <v>8321</v>
      </c>
      <c r="S680" s="9">
        <f t="shared" si="44"/>
        <v>42481.376597222217</v>
      </c>
      <c r="T680" s="9">
        <f t="shared" si="4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3"/>
        <v>0.15485964912280703</v>
      </c>
      <c r="P681">
        <f t="shared" si="46"/>
        <v>93.903999999999996</v>
      </c>
      <c r="Q681" t="s">
        <v>8319</v>
      </c>
      <c r="R681" t="s">
        <v>8321</v>
      </c>
      <c r="S681" s="9">
        <f t="shared" si="44"/>
        <v>42556.695706018523</v>
      </c>
      <c r="T681" s="9">
        <f t="shared" si="4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3"/>
        <v>0.25912000000000002</v>
      </c>
      <c r="P682">
        <f t="shared" si="46"/>
        <v>150.65100000000001</v>
      </c>
      <c r="Q682" t="s">
        <v>8319</v>
      </c>
      <c r="R682" t="s">
        <v>8321</v>
      </c>
      <c r="S682" s="9">
        <f t="shared" si="44"/>
        <v>41864.501516203702</v>
      </c>
      <c r="T682" s="9">
        <f t="shared" si="4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3"/>
        <v>4.0000000000000002E-4</v>
      </c>
      <c r="P683">
        <f t="shared" si="46"/>
        <v>1</v>
      </c>
      <c r="Q683" t="s">
        <v>8319</v>
      </c>
      <c r="R683" t="s">
        <v>8321</v>
      </c>
      <c r="S683" s="9">
        <f t="shared" si="44"/>
        <v>42639.805601851855</v>
      </c>
      <c r="T683" s="9">
        <f t="shared" si="4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3"/>
        <v>1.06E-3</v>
      </c>
      <c r="P684">
        <f t="shared" si="46"/>
        <v>13.25</v>
      </c>
      <c r="Q684" t="s">
        <v>8319</v>
      </c>
      <c r="R684" t="s">
        <v>8321</v>
      </c>
      <c r="S684" s="9">
        <f t="shared" si="44"/>
        <v>42778.765300925923</v>
      </c>
      <c r="T684" s="9">
        <f t="shared" si="4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3"/>
        <v>8.5142857142857138E-3</v>
      </c>
      <c r="P685">
        <f t="shared" si="46"/>
        <v>99.332999999999998</v>
      </c>
      <c r="Q685" t="s">
        <v>8319</v>
      </c>
      <c r="R685" t="s">
        <v>8321</v>
      </c>
      <c r="S685" s="9">
        <f t="shared" si="44"/>
        <v>42634.900046296301</v>
      </c>
      <c r="T685" s="9">
        <f t="shared" si="4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3"/>
        <v>7.4837500000000001E-2</v>
      </c>
      <c r="P686">
        <f t="shared" si="46"/>
        <v>177.393</v>
      </c>
      <c r="Q686" t="s">
        <v>8319</v>
      </c>
      <c r="R686" t="s">
        <v>8321</v>
      </c>
      <c r="S686" s="9">
        <f t="shared" si="44"/>
        <v>41809.473275462966</v>
      </c>
      <c r="T686" s="9">
        <f t="shared" si="4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3"/>
        <v>0.27650000000000002</v>
      </c>
      <c r="P687">
        <f t="shared" si="46"/>
        <v>55.3</v>
      </c>
      <c r="Q687" t="s">
        <v>8319</v>
      </c>
      <c r="R687" t="s">
        <v>8321</v>
      </c>
      <c r="S687" s="9">
        <f t="shared" si="44"/>
        <v>41971.866574074069</v>
      </c>
      <c r="T687" s="9">
        <f t="shared" si="4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3"/>
        <v>0</v>
      </c>
      <c r="P688">
        <f t="shared" si="46"/>
        <v>0</v>
      </c>
      <c r="Q688" t="s">
        <v>8319</v>
      </c>
      <c r="R688" t="s">
        <v>8321</v>
      </c>
      <c r="S688" s="9">
        <f t="shared" si="44"/>
        <v>42189.673263888893</v>
      </c>
      <c r="T688" s="9">
        <f t="shared" si="4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3"/>
        <v>3.5499999999999997E-2</v>
      </c>
      <c r="P689">
        <f t="shared" si="46"/>
        <v>591.66700000000003</v>
      </c>
      <c r="Q689" t="s">
        <v>8319</v>
      </c>
      <c r="R689" t="s">
        <v>8321</v>
      </c>
      <c r="S689" s="9">
        <f t="shared" si="44"/>
        <v>42711.750613425931</v>
      </c>
      <c r="T689" s="9">
        <f t="shared" si="4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3"/>
        <v>0.72989999999999999</v>
      </c>
      <c r="P690">
        <f t="shared" si="46"/>
        <v>405.5</v>
      </c>
      <c r="Q690" t="s">
        <v>8319</v>
      </c>
      <c r="R690" t="s">
        <v>8321</v>
      </c>
      <c r="S690" s="9">
        <f t="shared" si="44"/>
        <v>42262.104780092588</v>
      </c>
      <c r="T690" s="9">
        <f t="shared" si="4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3"/>
        <v>0.57648750000000004</v>
      </c>
      <c r="P691">
        <f t="shared" si="46"/>
        <v>343.14699999999999</v>
      </c>
      <c r="Q691" t="s">
        <v>8319</v>
      </c>
      <c r="R691" t="s">
        <v>8321</v>
      </c>
      <c r="S691" s="9">
        <f t="shared" si="44"/>
        <v>42675.66778935185</v>
      </c>
      <c r="T691" s="9">
        <f t="shared" si="4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3"/>
        <v>0.1234</v>
      </c>
      <c r="P692">
        <f t="shared" si="46"/>
        <v>72.587999999999994</v>
      </c>
      <c r="Q692" t="s">
        <v>8319</v>
      </c>
      <c r="R692" t="s">
        <v>8321</v>
      </c>
      <c r="S692" s="9">
        <f t="shared" si="44"/>
        <v>42579.634733796294</v>
      </c>
      <c r="T692" s="9">
        <f t="shared" si="4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3"/>
        <v>5.1999999999999998E-3</v>
      </c>
      <c r="P693">
        <f t="shared" si="46"/>
        <v>26</v>
      </c>
      <c r="Q693" t="s">
        <v>8319</v>
      </c>
      <c r="R693" t="s">
        <v>8321</v>
      </c>
      <c r="S693" s="9">
        <f t="shared" si="44"/>
        <v>42158.028310185182</v>
      </c>
      <c r="T693" s="9">
        <f t="shared" si="4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3"/>
        <v>6.5299999999999997E-2</v>
      </c>
      <c r="P694">
        <f t="shared" si="46"/>
        <v>6.4980000000000002</v>
      </c>
      <c r="Q694" t="s">
        <v>8319</v>
      </c>
      <c r="R694" t="s">
        <v>8321</v>
      </c>
      <c r="S694" s="9">
        <f t="shared" si="44"/>
        <v>42696.37572916667</v>
      </c>
      <c r="T694" s="9">
        <f t="shared" si="4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3"/>
        <v>0.35338000000000003</v>
      </c>
      <c r="P695">
        <f t="shared" si="46"/>
        <v>119.38500000000001</v>
      </c>
      <c r="Q695" t="s">
        <v>8319</v>
      </c>
      <c r="R695" t="s">
        <v>8321</v>
      </c>
      <c r="S695" s="9">
        <f t="shared" si="44"/>
        <v>42094.808182870373</v>
      </c>
      <c r="T695" s="9">
        <f t="shared" si="4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3"/>
        <v>3.933333333333333E-3</v>
      </c>
      <c r="P696">
        <f t="shared" si="46"/>
        <v>84.286000000000001</v>
      </c>
      <c r="Q696" t="s">
        <v>8319</v>
      </c>
      <c r="R696" t="s">
        <v>8321</v>
      </c>
      <c r="S696" s="9">
        <f t="shared" si="44"/>
        <v>42737.663877314815</v>
      </c>
      <c r="T696" s="9">
        <f t="shared" si="4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3"/>
        <v>1.06E-2</v>
      </c>
      <c r="P697">
        <f t="shared" si="46"/>
        <v>90.856999999999999</v>
      </c>
      <c r="Q697" t="s">
        <v>8319</v>
      </c>
      <c r="R697" t="s">
        <v>8321</v>
      </c>
      <c r="S697" s="9">
        <f t="shared" si="44"/>
        <v>41913.521064814813</v>
      </c>
      <c r="T697" s="9">
        <f t="shared" si="4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3"/>
        <v>5.7142857142857145E-6</v>
      </c>
      <c r="P698">
        <f t="shared" si="46"/>
        <v>1</v>
      </c>
      <c r="Q698" t="s">
        <v>8319</v>
      </c>
      <c r="R698" t="s">
        <v>8321</v>
      </c>
      <c r="S698" s="9">
        <f t="shared" si="44"/>
        <v>41815.927106481482</v>
      </c>
      <c r="T698" s="9">
        <f t="shared" si="4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3"/>
        <v>0.46379999999999999</v>
      </c>
      <c r="P699">
        <f t="shared" si="46"/>
        <v>20.341999999999999</v>
      </c>
      <c r="Q699" t="s">
        <v>8319</v>
      </c>
      <c r="R699" t="s">
        <v>8321</v>
      </c>
      <c r="S699" s="9">
        <f t="shared" si="44"/>
        <v>42388.523020833338</v>
      </c>
      <c r="T699" s="9">
        <f t="shared" si="4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3"/>
        <v>0.15390000000000001</v>
      </c>
      <c r="P700">
        <f t="shared" si="46"/>
        <v>530.69000000000005</v>
      </c>
      <c r="Q700" t="s">
        <v>8319</v>
      </c>
      <c r="R700" t="s">
        <v>8321</v>
      </c>
      <c r="S700" s="9">
        <f t="shared" si="44"/>
        <v>41866.931076388886</v>
      </c>
      <c r="T700" s="9">
        <f t="shared" si="4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3"/>
        <v>0.824221076923077</v>
      </c>
      <c r="P701">
        <f t="shared" si="46"/>
        <v>120.392</v>
      </c>
      <c r="Q701" t="s">
        <v>8319</v>
      </c>
      <c r="R701" t="s">
        <v>8321</v>
      </c>
      <c r="S701" s="9">
        <f t="shared" si="44"/>
        <v>41563.485509259262</v>
      </c>
      <c r="T701" s="9">
        <f t="shared" si="4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3"/>
        <v>2.6866666666666667E-2</v>
      </c>
      <c r="P702">
        <f t="shared" si="46"/>
        <v>13</v>
      </c>
      <c r="Q702" t="s">
        <v>8319</v>
      </c>
      <c r="R702" t="s">
        <v>8321</v>
      </c>
      <c r="S702" s="9">
        <f t="shared" si="44"/>
        <v>42715.688437500001</v>
      </c>
      <c r="T702" s="9">
        <f t="shared" si="4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3"/>
        <v>0.26600000000000001</v>
      </c>
      <c r="P703">
        <f t="shared" si="46"/>
        <v>291.33300000000003</v>
      </c>
      <c r="Q703" t="s">
        <v>8319</v>
      </c>
      <c r="R703" t="s">
        <v>8321</v>
      </c>
      <c r="S703" s="9">
        <f t="shared" si="44"/>
        <v>41813.662962962961</v>
      </c>
      <c r="T703" s="9">
        <f t="shared" si="4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3"/>
        <v>0.30813400000000002</v>
      </c>
      <c r="P704">
        <f t="shared" si="46"/>
        <v>124.919</v>
      </c>
      <c r="Q704" t="s">
        <v>8319</v>
      </c>
      <c r="R704" t="s">
        <v>8321</v>
      </c>
      <c r="S704" s="9">
        <f t="shared" si="44"/>
        <v>42668.726701388892</v>
      </c>
      <c r="T704" s="9">
        <f t="shared" si="4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3"/>
        <v>5.5800000000000002E-2</v>
      </c>
      <c r="P705">
        <f t="shared" si="46"/>
        <v>119.571</v>
      </c>
      <c r="Q705" t="s">
        <v>8319</v>
      </c>
      <c r="R705" t="s">
        <v>8321</v>
      </c>
      <c r="S705" s="9">
        <f t="shared" si="44"/>
        <v>42711.950798611113</v>
      </c>
      <c r="T705" s="9">
        <f t="shared" si="4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3"/>
        <v>8.7454545454545458E-3</v>
      </c>
      <c r="P706">
        <f t="shared" si="46"/>
        <v>120.25</v>
      </c>
      <c r="Q706" t="s">
        <v>8319</v>
      </c>
      <c r="R706" t="s">
        <v>8321</v>
      </c>
      <c r="S706" s="9">
        <f t="shared" si="44"/>
        <v>42726.192916666667</v>
      </c>
      <c r="T706" s="9">
        <f t="shared" si="4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7">E707/D707</f>
        <v>9.7699999999999992E-3</v>
      </c>
      <c r="P707">
        <f t="shared" si="46"/>
        <v>195.4</v>
      </c>
      <c r="Q707" t="s">
        <v>8319</v>
      </c>
      <c r="R707" t="s">
        <v>8321</v>
      </c>
      <c r="S707" s="9">
        <f t="shared" ref="S707:S770" si="48">(((J707/60)/60)/24)+DATE(1970,1,1)</f>
        <v>42726.491643518515</v>
      </c>
      <c r="T707" s="9">
        <f t="shared" ref="T707:T770" si="49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7"/>
        <v>0</v>
      </c>
      <c r="P708">
        <f t="shared" si="46"/>
        <v>0</v>
      </c>
      <c r="Q708" t="s">
        <v>8319</v>
      </c>
      <c r="R708" t="s">
        <v>8321</v>
      </c>
      <c r="S708" s="9">
        <f t="shared" si="48"/>
        <v>42676.995173611111</v>
      </c>
      <c r="T708" s="9">
        <f t="shared" si="49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7"/>
        <v>0.78927352941176465</v>
      </c>
      <c r="P709">
        <f t="shared" si="46"/>
        <v>117.699</v>
      </c>
      <c r="Q709" t="s">
        <v>8319</v>
      </c>
      <c r="R709" t="s">
        <v>8321</v>
      </c>
      <c r="S709" s="9">
        <f t="shared" si="48"/>
        <v>42696.663506944446</v>
      </c>
      <c r="T709" s="9">
        <f t="shared" si="49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7"/>
        <v>0.22092500000000001</v>
      </c>
      <c r="P710">
        <f t="shared" si="46"/>
        <v>23.949000000000002</v>
      </c>
      <c r="Q710" t="s">
        <v>8319</v>
      </c>
      <c r="R710" t="s">
        <v>8321</v>
      </c>
      <c r="S710" s="9">
        <f t="shared" si="48"/>
        <v>41835.581018518518</v>
      </c>
      <c r="T710" s="9">
        <f t="shared" si="49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7"/>
        <v>4.0666666666666663E-3</v>
      </c>
      <c r="P711">
        <f t="shared" si="46"/>
        <v>30.5</v>
      </c>
      <c r="Q711" t="s">
        <v>8319</v>
      </c>
      <c r="R711" t="s">
        <v>8321</v>
      </c>
      <c r="S711" s="9">
        <f t="shared" si="48"/>
        <v>41948.041192129633</v>
      </c>
      <c r="T711" s="9">
        <f t="shared" si="49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7"/>
        <v>0</v>
      </c>
      <c r="P712">
        <f t="shared" si="46"/>
        <v>0</v>
      </c>
      <c r="Q712" t="s">
        <v>8319</v>
      </c>
      <c r="R712" t="s">
        <v>8321</v>
      </c>
      <c r="S712" s="9">
        <f t="shared" si="48"/>
        <v>41837.984976851854</v>
      </c>
      <c r="T712" s="9">
        <f t="shared" si="49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7"/>
        <v>0.33790999999999999</v>
      </c>
      <c r="P713">
        <f t="shared" ref="P713:P776" si="50">IF(L713=0, 0, ROUND(E713/L713, 3))</f>
        <v>99.972999999999999</v>
      </c>
      <c r="Q713" t="s">
        <v>8319</v>
      </c>
      <c r="R713" t="s">
        <v>8321</v>
      </c>
      <c r="S713" s="9">
        <f t="shared" si="48"/>
        <v>42678.459120370375</v>
      </c>
      <c r="T713" s="9">
        <f t="shared" si="49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7"/>
        <v>2.1649484536082476E-3</v>
      </c>
      <c r="P714">
        <f t="shared" si="50"/>
        <v>26.25</v>
      </c>
      <c r="Q714" t="s">
        <v>8319</v>
      </c>
      <c r="R714" t="s">
        <v>8321</v>
      </c>
      <c r="S714" s="9">
        <f t="shared" si="48"/>
        <v>42384.680925925932</v>
      </c>
      <c r="T714" s="9">
        <f t="shared" si="49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7"/>
        <v>7.9600000000000001E-3</v>
      </c>
      <c r="P715">
        <f t="shared" si="50"/>
        <v>199</v>
      </c>
      <c r="Q715" t="s">
        <v>8319</v>
      </c>
      <c r="R715" t="s">
        <v>8321</v>
      </c>
      <c r="S715" s="9">
        <f t="shared" si="48"/>
        <v>42496.529305555552</v>
      </c>
      <c r="T715" s="9">
        <f t="shared" si="49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7"/>
        <v>0.14993333333333334</v>
      </c>
      <c r="P716">
        <f t="shared" si="50"/>
        <v>80.320999999999998</v>
      </c>
      <c r="Q716" t="s">
        <v>8319</v>
      </c>
      <c r="R716" t="s">
        <v>8321</v>
      </c>
      <c r="S716" s="9">
        <f t="shared" si="48"/>
        <v>42734.787986111114</v>
      </c>
      <c r="T716" s="9">
        <f t="shared" si="49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7"/>
        <v>5.0509090909090906E-2</v>
      </c>
      <c r="P717">
        <f t="shared" si="50"/>
        <v>115.75</v>
      </c>
      <c r="Q717" t="s">
        <v>8319</v>
      </c>
      <c r="R717" t="s">
        <v>8321</v>
      </c>
      <c r="S717" s="9">
        <f t="shared" si="48"/>
        <v>42273.090740740736</v>
      </c>
      <c r="T717" s="9">
        <f t="shared" si="49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7"/>
        <v>0.10214285714285715</v>
      </c>
      <c r="P718">
        <f t="shared" si="50"/>
        <v>44.688000000000002</v>
      </c>
      <c r="Q718" t="s">
        <v>8319</v>
      </c>
      <c r="R718" t="s">
        <v>8321</v>
      </c>
      <c r="S718" s="9">
        <f t="shared" si="48"/>
        <v>41940.658645833333</v>
      </c>
      <c r="T718" s="9">
        <f t="shared" si="49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7"/>
        <v>3.0500000000000002E-3</v>
      </c>
      <c r="P719">
        <f t="shared" si="50"/>
        <v>76.25</v>
      </c>
      <c r="Q719" t="s">
        <v>8319</v>
      </c>
      <c r="R719" t="s">
        <v>8321</v>
      </c>
      <c r="S719" s="9">
        <f t="shared" si="48"/>
        <v>41857.854189814818</v>
      </c>
      <c r="T719" s="9">
        <f t="shared" si="49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7"/>
        <v>7.4999999999999997E-3</v>
      </c>
      <c r="P720">
        <f t="shared" si="50"/>
        <v>22.5</v>
      </c>
      <c r="Q720" t="s">
        <v>8319</v>
      </c>
      <c r="R720" t="s">
        <v>8321</v>
      </c>
      <c r="S720" s="9">
        <f t="shared" si="48"/>
        <v>42752.845451388886</v>
      </c>
      <c r="T720" s="9">
        <f t="shared" si="49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7"/>
        <v>1.2933333333333333E-2</v>
      </c>
      <c r="P721">
        <f t="shared" si="50"/>
        <v>19.399999999999999</v>
      </c>
      <c r="Q721" t="s">
        <v>8319</v>
      </c>
      <c r="R721" t="s">
        <v>8321</v>
      </c>
      <c r="S721" s="9">
        <f t="shared" si="48"/>
        <v>42409.040231481486</v>
      </c>
      <c r="T721" s="9">
        <f t="shared" si="49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7"/>
        <v>1.4394736842105262</v>
      </c>
      <c r="P722">
        <f t="shared" si="50"/>
        <v>66.706999999999994</v>
      </c>
      <c r="Q722" t="s">
        <v>8322</v>
      </c>
      <c r="R722" t="s">
        <v>8323</v>
      </c>
      <c r="S722" s="9">
        <f t="shared" si="48"/>
        <v>40909.649201388893</v>
      </c>
      <c r="T722" s="9">
        <f t="shared" si="49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7"/>
        <v>1.2210975609756098</v>
      </c>
      <c r="P723">
        <f t="shared" si="50"/>
        <v>84.143000000000001</v>
      </c>
      <c r="Q723" t="s">
        <v>8322</v>
      </c>
      <c r="R723" t="s">
        <v>8323</v>
      </c>
      <c r="S723" s="9">
        <f t="shared" si="48"/>
        <v>41807.571840277778</v>
      </c>
      <c r="T723" s="9">
        <f t="shared" si="49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7"/>
        <v>1.3202400000000001</v>
      </c>
      <c r="P724">
        <f t="shared" si="50"/>
        <v>215.72499999999999</v>
      </c>
      <c r="Q724" t="s">
        <v>8322</v>
      </c>
      <c r="R724" t="s">
        <v>8323</v>
      </c>
      <c r="S724" s="9">
        <f t="shared" si="48"/>
        <v>40977.805300925924</v>
      </c>
      <c r="T724" s="9">
        <f t="shared" si="49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7"/>
        <v>1.0938000000000001</v>
      </c>
      <c r="P725">
        <f t="shared" si="50"/>
        <v>54.69</v>
      </c>
      <c r="Q725" t="s">
        <v>8322</v>
      </c>
      <c r="R725" t="s">
        <v>8323</v>
      </c>
      <c r="S725" s="9">
        <f t="shared" si="48"/>
        <v>42184.816539351858</v>
      </c>
      <c r="T725" s="9">
        <f t="shared" si="49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7"/>
        <v>1.0547157142857144</v>
      </c>
      <c r="P726">
        <f t="shared" si="50"/>
        <v>51.628999999999998</v>
      </c>
      <c r="Q726" t="s">
        <v>8322</v>
      </c>
      <c r="R726" t="s">
        <v>8323</v>
      </c>
      <c r="S726" s="9">
        <f t="shared" si="48"/>
        <v>40694.638460648144</v>
      </c>
      <c r="T726" s="9">
        <f t="shared" si="49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7"/>
        <v>1.0035000000000001</v>
      </c>
      <c r="P727">
        <f t="shared" si="50"/>
        <v>143.357</v>
      </c>
      <c r="Q727" t="s">
        <v>8322</v>
      </c>
      <c r="R727" t="s">
        <v>8323</v>
      </c>
      <c r="S727" s="9">
        <f t="shared" si="48"/>
        <v>42321.626296296294</v>
      </c>
      <c r="T727" s="9">
        <f t="shared" si="49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7"/>
        <v>1.014</v>
      </c>
      <c r="P728">
        <f t="shared" si="50"/>
        <v>72.429000000000002</v>
      </c>
      <c r="Q728" t="s">
        <v>8322</v>
      </c>
      <c r="R728" t="s">
        <v>8323</v>
      </c>
      <c r="S728" s="9">
        <f t="shared" si="48"/>
        <v>41346.042673611111</v>
      </c>
      <c r="T728" s="9">
        <f t="shared" si="49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7"/>
        <v>1.5551428571428572</v>
      </c>
      <c r="P729">
        <f t="shared" si="50"/>
        <v>36.53</v>
      </c>
      <c r="Q729" t="s">
        <v>8322</v>
      </c>
      <c r="R729" t="s">
        <v>8323</v>
      </c>
      <c r="S729" s="9">
        <f t="shared" si="48"/>
        <v>41247.020243055551</v>
      </c>
      <c r="T729" s="9">
        <f t="shared" si="49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7"/>
        <v>1.05566</v>
      </c>
      <c r="P730">
        <f t="shared" si="50"/>
        <v>60.902999999999999</v>
      </c>
      <c r="Q730" t="s">
        <v>8322</v>
      </c>
      <c r="R730" t="s">
        <v>8323</v>
      </c>
      <c r="S730" s="9">
        <f t="shared" si="48"/>
        <v>40731.837465277778</v>
      </c>
      <c r="T730" s="9">
        <f t="shared" si="49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7"/>
        <v>1.3065</v>
      </c>
      <c r="P731">
        <f t="shared" si="50"/>
        <v>43.55</v>
      </c>
      <c r="Q731" t="s">
        <v>8322</v>
      </c>
      <c r="R731" t="s">
        <v>8323</v>
      </c>
      <c r="S731" s="9">
        <f t="shared" si="48"/>
        <v>41111.185891203706</v>
      </c>
      <c r="T731" s="9">
        <f t="shared" si="49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7"/>
        <v>1.3219000000000001</v>
      </c>
      <c r="P732">
        <f t="shared" si="50"/>
        <v>99.766000000000005</v>
      </c>
      <c r="Q732" t="s">
        <v>8322</v>
      </c>
      <c r="R732" t="s">
        <v>8323</v>
      </c>
      <c r="S732" s="9">
        <f t="shared" si="48"/>
        <v>40854.745266203703</v>
      </c>
      <c r="T732" s="9">
        <f t="shared" si="49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7"/>
        <v>1.26</v>
      </c>
      <c r="P733">
        <f t="shared" si="50"/>
        <v>88.731999999999999</v>
      </c>
      <c r="Q733" t="s">
        <v>8322</v>
      </c>
      <c r="R733" t="s">
        <v>8323</v>
      </c>
      <c r="S733" s="9">
        <f t="shared" si="48"/>
        <v>40879.795682870368</v>
      </c>
      <c r="T733" s="9">
        <f t="shared" si="49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7"/>
        <v>1.6</v>
      </c>
      <c r="P734">
        <f t="shared" si="50"/>
        <v>4.923</v>
      </c>
      <c r="Q734" t="s">
        <v>8322</v>
      </c>
      <c r="R734" t="s">
        <v>8323</v>
      </c>
      <c r="S734" s="9">
        <f t="shared" si="48"/>
        <v>41486.424317129626</v>
      </c>
      <c r="T734" s="9">
        <f t="shared" si="49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7"/>
        <v>1.2048000000000001</v>
      </c>
      <c r="P735">
        <f t="shared" si="50"/>
        <v>17.821999999999999</v>
      </c>
      <c r="Q735" t="s">
        <v>8322</v>
      </c>
      <c r="R735" t="s">
        <v>8323</v>
      </c>
      <c r="S735" s="9">
        <f t="shared" si="48"/>
        <v>41598.420046296298</v>
      </c>
      <c r="T735" s="9">
        <f t="shared" si="49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7"/>
        <v>1.2552941176470589</v>
      </c>
      <c r="P736">
        <f t="shared" si="50"/>
        <v>187.19300000000001</v>
      </c>
      <c r="Q736" t="s">
        <v>8322</v>
      </c>
      <c r="R736" t="s">
        <v>8323</v>
      </c>
      <c r="S736" s="9">
        <f t="shared" si="48"/>
        <v>42102.164583333331</v>
      </c>
      <c r="T736" s="9">
        <f t="shared" si="49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7"/>
        <v>1.1440638297872341</v>
      </c>
      <c r="P737">
        <f t="shared" si="50"/>
        <v>234.80799999999999</v>
      </c>
      <c r="Q737" t="s">
        <v>8322</v>
      </c>
      <c r="R737" t="s">
        <v>8323</v>
      </c>
      <c r="S737" s="9">
        <f t="shared" si="48"/>
        <v>41946.029467592591</v>
      </c>
      <c r="T737" s="9">
        <f t="shared" si="49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7"/>
        <v>3.151388888888889</v>
      </c>
      <c r="P738">
        <f t="shared" si="50"/>
        <v>105.04600000000001</v>
      </c>
      <c r="Q738" t="s">
        <v>8322</v>
      </c>
      <c r="R738" t="s">
        <v>8323</v>
      </c>
      <c r="S738" s="9">
        <f t="shared" si="48"/>
        <v>41579.734259259261</v>
      </c>
      <c r="T738" s="9">
        <f t="shared" si="49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7"/>
        <v>1.224</v>
      </c>
      <c r="P739">
        <f t="shared" si="50"/>
        <v>56.667000000000002</v>
      </c>
      <c r="Q739" t="s">
        <v>8322</v>
      </c>
      <c r="R739" t="s">
        <v>8323</v>
      </c>
      <c r="S739" s="9">
        <f t="shared" si="48"/>
        <v>41667.275312500002</v>
      </c>
      <c r="T739" s="9">
        <f t="shared" si="49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7"/>
        <v>1.0673333333333332</v>
      </c>
      <c r="P740">
        <f t="shared" si="50"/>
        <v>39.048999999999999</v>
      </c>
      <c r="Q740" t="s">
        <v>8322</v>
      </c>
      <c r="R740" t="s">
        <v>8323</v>
      </c>
      <c r="S740" s="9">
        <f t="shared" si="48"/>
        <v>41943.604097222218</v>
      </c>
      <c r="T740" s="9">
        <f t="shared" si="49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7"/>
        <v>1.5833333333333333</v>
      </c>
      <c r="P741">
        <f t="shared" si="50"/>
        <v>68.344999999999999</v>
      </c>
      <c r="Q741" t="s">
        <v>8322</v>
      </c>
      <c r="R741" t="s">
        <v>8323</v>
      </c>
      <c r="S741" s="9">
        <f t="shared" si="48"/>
        <v>41829.502650462964</v>
      </c>
      <c r="T741" s="9">
        <f t="shared" si="49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7"/>
        <v>1.0740000000000001</v>
      </c>
      <c r="P742">
        <f t="shared" si="50"/>
        <v>169.57900000000001</v>
      </c>
      <c r="Q742" t="s">
        <v>8322</v>
      </c>
      <c r="R742" t="s">
        <v>8323</v>
      </c>
      <c r="S742" s="9">
        <f t="shared" si="48"/>
        <v>42162.146782407406</v>
      </c>
      <c r="T742" s="9">
        <f t="shared" si="49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7"/>
        <v>1.0226</v>
      </c>
      <c r="P743">
        <f t="shared" si="50"/>
        <v>141.423</v>
      </c>
      <c r="Q743" t="s">
        <v>8322</v>
      </c>
      <c r="R743" t="s">
        <v>8323</v>
      </c>
      <c r="S743" s="9">
        <f t="shared" si="48"/>
        <v>41401.648217592592</v>
      </c>
      <c r="T743" s="9">
        <f t="shared" si="49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7"/>
        <v>1.1071428571428572</v>
      </c>
      <c r="P744">
        <f t="shared" si="50"/>
        <v>67.391000000000005</v>
      </c>
      <c r="Q744" t="s">
        <v>8322</v>
      </c>
      <c r="R744" t="s">
        <v>8323</v>
      </c>
      <c r="S744" s="9">
        <f t="shared" si="48"/>
        <v>41689.917962962965</v>
      </c>
      <c r="T744" s="9">
        <f t="shared" si="49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7"/>
        <v>1.48</v>
      </c>
      <c r="P745">
        <f t="shared" si="50"/>
        <v>54.267000000000003</v>
      </c>
      <c r="Q745" t="s">
        <v>8322</v>
      </c>
      <c r="R745" t="s">
        <v>8323</v>
      </c>
      <c r="S745" s="9">
        <f t="shared" si="48"/>
        <v>40990.709317129629</v>
      </c>
      <c r="T745" s="9">
        <f t="shared" si="49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7"/>
        <v>1.0232000000000001</v>
      </c>
      <c r="P746">
        <f t="shared" si="50"/>
        <v>82.516000000000005</v>
      </c>
      <c r="Q746" t="s">
        <v>8322</v>
      </c>
      <c r="R746" t="s">
        <v>8323</v>
      </c>
      <c r="S746" s="9">
        <f t="shared" si="48"/>
        <v>41226.95721064815</v>
      </c>
      <c r="T746" s="9">
        <f t="shared" si="49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7"/>
        <v>1.7909909909909909</v>
      </c>
      <c r="P747">
        <f t="shared" si="50"/>
        <v>53.73</v>
      </c>
      <c r="Q747" t="s">
        <v>8322</v>
      </c>
      <c r="R747" t="s">
        <v>8323</v>
      </c>
      <c r="S747" s="9">
        <f t="shared" si="48"/>
        <v>41367.572280092594</v>
      </c>
      <c r="T747" s="9">
        <f t="shared" si="49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7"/>
        <v>1.1108135252761968</v>
      </c>
      <c r="P748">
        <f t="shared" si="50"/>
        <v>34.206000000000003</v>
      </c>
      <c r="Q748" t="s">
        <v>8322</v>
      </c>
      <c r="R748" t="s">
        <v>8323</v>
      </c>
      <c r="S748" s="9">
        <f t="shared" si="48"/>
        <v>41157.042928240742</v>
      </c>
      <c r="T748" s="9">
        <f t="shared" si="49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7"/>
        <v>1.0004285714285714</v>
      </c>
      <c r="P749">
        <f t="shared" si="50"/>
        <v>127.327</v>
      </c>
      <c r="Q749" t="s">
        <v>8322</v>
      </c>
      <c r="R749" t="s">
        <v>8323</v>
      </c>
      <c r="S749" s="9">
        <f t="shared" si="48"/>
        <v>41988.548831018517</v>
      </c>
      <c r="T749" s="9">
        <f t="shared" si="49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7"/>
        <v>1.0024999999999999</v>
      </c>
      <c r="P750">
        <f t="shared" si="50"/>
        <v>45.567999999999998</v>
      </c>
      <c r="Q750" t="s">
        <v>8322</v>
      </c>
      <c r="R750" t="s">
        <v>8323</v>
      </c>
      <c r="S750" s="9">
        <f t="shared" si="48"/>
        <v>41831.846828703703</v>
      </c>
      <c r="T750" s="9">
        <f t="shared" si="49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7"/>
        <v>1.0556000000000001</v>
      </c>
      <c r="P751">
        <f t="shared" si="50"/>
        <v>95.963999999999999</v>
      </c>
      <c r="Q751" t="s">
        <v>8322</v>
      </c>
      <c r="R751" t="s">
        <v>8323</v>
      </c>
      <c r="S751" s="9">
        <f t="shared" si="48"/>
        <v>42733.94131944445</v>
      </c>
      <c r="T751" s="9">
        <f t="shared" si="49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7"/>
        <v>1.0258775877587758</v>
      </c>
      <c r="P752">
        <f t="shared" si="50"/>
        <v>77.271000000000001</v>
      </c>
      <c r="Q752" t="s">
        <v>8322</v>
      </c>
      <c r="R752" t="s">
        <v>8323</v>
      </c>
      <c r="S752" s="9">
        <f t="shared" si="48"/>
        <v>41299.878148148149</v>
      </c>
      <c r="T752" s="9">
        <f t="shared" si="49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7"/>
        <v>1.1850000000000001</v>
      </c>
      <c r="P753">
        <f t="shared" si="50"/>
        <v>57.338999999999999</v>
      </c>
      <c r="Q753" t="s">
        <v>8322</v>
      </c>
      <c r="R753" t="s">
        <v>8323</v>
      </c>
      <c r="S753" s="9">
        <f t="shared" si="48"/>
        <v>40713.630497685182</v>
      </c>
      <c r="T753" s="9">
        <f t="shared" si="49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7"/>
        <v>1.117</v>
      </c>
      <c r="P754">
        <f t="shared" si="50"/>
        <v>53.19</v>
      </c>
      <c r="Q754" t="s">
        <v>8322</v>
      </c>
      <c r="R754" t="s">
        <v>8323</v>
      </c>
      <c r="S754" s="9">
        <f t="shared" si="48"/>
        <v>42639.421493055561</v>
      </c>
      <c r="T754" s="9">
        <f t="shared" si="49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7"/>
        <v>1.28</v>
      </c>
      <c r="P755">
        <f t="shared" si="50"/>
        <v>492.30799999999999</v>
      </c>
      <c r="Q755" t="s">
        <v>8322</v>
      </c>
      <c r="R755" t="s">
        <v>8323</v>
      </c>
      <c r="S755" s="9">
        <f t="shared" si="48"/>
        <v>42019.590173611112</v>
      </c>
      <c r="T755" s="9">
        <f t="shared" si="49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7"/>
        <v>1.0375000000000001</v>
      </c>
      <c r="P756">
        <f t="shared" si="50"/>
        <v>42.347000000000001</v>
      </c>
      <c r="Q756" t="s">
        <v>8322</v>
      </c>
      <c r="R756" t="s">
        <v>8323</v>
      </c>
      <c r="S756" s="9">
        <f t="shared" si="48"/>
        <v>41249.749085648145</v>
      </c>
      <c r="T756" s="9">
        <f t="shared" si="49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7"/>
        <v>1.0190760000000001</v>
      </c>
      <c r="P757">
        <f t="shared" si="50"/>
        <v>37.466000000000001</v>
      </c>
      <c r="Q757" t="s">
        <v>8322</v>
      </c>
      <c r="R757" t="s">
        <v>8323</v>
      </c>
      <c r="S757" s="9">
        <f t="shared" si="48"/>
        <v>41383.605057870373</v>
      </c>
      <c r="T757" s="9">
        <f t="shared" si="49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7"/>
        <v>1.177142857142857</v>
      </c>
      <c r="P758">
        <f t="shared" si="50"/>
        <v>37.454999999999998</v>
      </c>
      <c r="Q758" t="s">
        <v>8322</v>
      </c>
      <c r="R758" t="s">
        <v>8323</v>
      </c>
      <c r="S758" s="9">
        <f t="shared" si="48"/>
        <v>40590.766886574071</v>
      </c>
      <c r="T758" s="9">
        <f t="shared" si="49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7"/>
        <v>2.38</v>
      </c>
      <c r="P759">
        <f t="shared" si="50"/>
        <v>33.055999999999997</v>
      </c>
      <c r="Q759" t="s">
        <v>8322</v>
      </c>
      <c r="R759" t="s">
        <v>8323</v>
      </c>
      <c r="S759" s="9">
        <f t="shared" si="48"/>
        <v>41235.054560185185</v>
      </c>
      <c r="T759" s="9">
        <f t="shared" si="49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7"/>
        <v>1.02</v>
      </c>
      <c r="P760">
        <f t="shared" si="50"/>
        <v>134.21100000000001</v>
      </c>
      <c r="Q760" t="s">
        <v>8322</v>
      </c>
      <c r="R760" t="s">
        <v>8323</v>
      </c>
      <c r="S760" s="9">
        <f t="shared" si="48"/>
        <v>40429.836435185185</v>
      </c>
      <c r="T760" s="9">
        <f t="shared" si="49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7"/>
        <v>1.0192000000000001</v>
      </c>
      <c r="P761">
        <f t="shared" si="50"/>
        <v>51.475000000000001</v>
      </c>
      <c r="Q761" t="s">
        <v>8322</v>
      </c>
      <c r="R761" t="s">
        <v>8323</v>
      </c>
      <c r="S761" s="9">
        <f t="shared" si="48"/>
        <v>41789.330312500002</v>
      </c>
      <c r="T761" s="9">
        <f t="shared" si="49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7"/>
        <v>0</v>
      </c>
      <c r="P762">
        <f t="shared" si="50"/>
        <v>0</v>
      </c>
      <c r="Q762" t="s">
        <v>8322</v>
      </c>
      <c r="R762" t="s">
        <v>8324</v>
      </c>
      <c r="S762" s="9">
        <f t="shared" si="48"/>
        <v>42670.764039351852</v>
      </c>
      <c r="T762" s="9">
        <f t="shared" si="49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7"/>
        <v>4.7E-2</v>
      </c>
      <c r="P763">
        <f t="shared" si="50"/>
        <v>39.167000000000002</v>
      </c>
      <c r="Q763" t="s">
        <v>8322</v>
      </c>
      <c r="R763" t="s">
        <v>8324</v>
      </c>
      <c r="S763" s="9">
        <f t="shared" si="48"/>
        <v>41642.751458333332</v>
      </c>
      <c r="T763" s="9">
        <f t="shared" si="49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7"/>
        <v>0</v>
      </c>
      <c r="P764">
        <f t="shared" si="50"/>
        <v>0</v>
      </c>
      <c r="Q764" t="s">
        <v>8322</v>
      </c>
      <c r="R764" t="s">
        <v>8324</v>
      </c>
      <c r="S764" s="9">
        <f t="shared" si="48"/>
        <v>42690.858449074076</v>
      </c>
      <c r="T764" s="9">
        <f t="shared" si="49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7"/>
        <v>1.1655011655011655E-3</v>
      </c>
      <c r="P765">
        <f t="shared" si="50"/>
        <v>5</v>
      </c>
      <c r="Q765" t="s">
        <v>8322</v>
      </c>
      <c r="R765" t="s">
        <v>8324</v>
      </c>
      <c r="S765" s="9">
        <f t="shared" si="48"/>
        <v>41471.446851851848</v>
      </c>
      <c r="T765" s="9">
        <f t="shared" si="49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7"/>
        <v>0</v>
      </c>
      <c r="P766">
        <f t="shared" si="50"/>
        <v>0</v>
      </c>
      <c r="Q766" t="s">
        <v>8322</v>
      </c>
      <c r="R766" t="s">
        <v>8324</v>
      </c>
      <c r="S766" s="9">
        <f t="shared" si="48"/>
        <v>42227.173159722224</v>
      </c>
      <c r="T766" s="9">
        <f t="shared" si="49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7"/>
        <v>0.36014285714285715</v>
      </c>
      <c r="P767">
        <f t="shared" si="50"/>
        <v>57.295000000000002</v>
      </c>
      <c r="Q767" t="s">
        <v>8322</v>
      </c>
      <c r="R767" t="s">
        <v>8324</v>
      </c>
      <c r="S767" s="9">
        <f t="shared" si="48"/>
        <v>41901.542638888888</v>
      </c>
      <c r="T767" s="9">
        <f t="shared" si="49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7"/>
        <v>0</v>
      </c>
      <c r="P768">
        <f t="shared" si="50"/>
        <v>0</v>
      </c>
      <c r="Q768" t="s">
        <v>8322</v>
      </c>
      <c r="R768" t="s">
        <v>8324</v>
      </c>
      <c r="S768" s="9">
        <f t="shared" si="48"/>
        <v>42021.783368055556</v>
      </c>
      <c r="T768" s="9">
        <f t="shared" si="49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7"/>
        <v>3.5400000000000001E-2</v>
      </c>
      <c r="P769">
        <f t="shared" si="50"/>
        <v>59</v>
      </c>
      <c r="Q769" t="s">
        <v>8322</v>
      </c>
      <c r="R769" t="s">
        <v>8324</v>
      </c>
      <c r="S769" s="9">
        <f t="shared" si="48"/>
        <v>42115.143634259264</v>
      </c>
      <c r="T769" s="9">
        <f t="shared" si="49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7"/>
        <v>0</v>
      </c>
      <c r="P770">
        <f t="shared" si="50"/>
        <v>0</v>
      </c>
      <c r="Q770" t="s">
        <v>8322</v>
      </c>
      <c r="R770" t="s">
        <v>8324</v>
      </c>
      <c r="S770" s="9">
        <f t="shared" si="48"/>
        <v>41594.207060185188</v>
      </c>
      <c r="T770" s="9">
        <f t="shared" si="49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1">E771/D771</f>
        <v>0.41399999999999998</v>
      </c>
      <c r="P771">
        <f t="shared" si="50"/>
        <v>31.846</v>
      </c>
      <c r="Q771" t="s">
        <v>8322</v>
      </c>
      <c r="R771" t="s">
        <v>8324</v>
      </c>
      <c r="S771" s="9">
        <f t="shared" ref="S771:S834" si="52">(((J771/60)/60)/24)+DATE(1970,1,1)</f>
        <v>41604.996458333335</v>
      </c>
      <c r="T771" s="9">
        <f t="shared" ref="T771:T834" si="53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1"/>
        <v>0</v>
      </c>
      <c r="P772">
        <f t="shared" si="50"/>
        <v>0</v>
      </c>
      <c r="Q772" t="s">
        <v>8322</v>
      </c>
      <c r="R772" t="s">
        <v>8324</v>
      </c>
      <c r="S772" s="9">
        <f t="shared" si="52"/>
        <v>41289.999641203707</v>
      </c>
      <c r="T772" s="9">
        <f t="shared" si="53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1"/>
        <v>2.631578947368421E-4</v>
      </c>
      <c r="P773">
        <f t="shared" si="50"/>
        <v>10</v>
      </c>
      <c r="Q773" t="s">
        <v>8322</v>
      </c>
      <c r="R773" t="s">
        <v>8324</v>
      </c>
      <c r="S773" s="9">
        <f t="shared" si="52"/>
        <v>42349.824097222227</v>
      </c>
      <c r="T773" s="9">
        <f t="shared" si="53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1"/>
        <v>3.3333333333333333E-2</v>
      </c>
      <c r="P774">
        <f t="shared" si="50"/>
        <v>50</v>
      </c>
      <c r="Q774" t="s">
        <v>8322</v>
      </c>
      <c r="R774" t="s">
        <v>8324</v>
      </c>
      <c r="S774" s="9">
        <f t="shared" si="52"/>
        <v>40068.056932870371</v>
      </c>
      <c r="T774" s="9">
        <f t="shared" si="53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1"/>
        <v>8.5129023676509714E-3</v>
      </c>
      <c r="P775">
        <f t="shared" si="50"/>
        <v>16</v>
      </c>
      <c r="Q775" t="s">
        <v>8322</v>
      </c>
      <c r="R775" t="s">
        <v>8324</v>
      </c>
      <c r="S775" s="9">
        <f t="shared" si="52"/>
        <v>42100.735937499994</v>
      </c>
      <c r="T775" s="9">
        <f t="shared" si="53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1"/>
        <v>0.70199999999999996</v>
      </c>
      <c r="P776">
        <f t="shared" si="50"/>
        <v>39</v>
      </c>
      <c r="Q776" t="s">
        <v>8322</v>
      </c>
      <c r="R776" t="s">
        <v>8324</v>
      </c>
      <c r="S776" s="9">
        <f t="shared" si="52"/>
        <v>41663.780300925922</v>
      </c>
      <c r="T776" s="9">
        <f t="shared" si="53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1"/>
        <v>1.7000000000000001E-2</v>
      </c>
      <c r="P777">
        <f t="shared" ref="P777:P840" si="54">IF(L777=0, 0, ROUND(E777/L777, 3))</f>
        <v>34</v>
      </c>
      <c r="Q777" t="s">
        <v>8322</v>
      </c>
      <c r="R777" t="s">
        <v>8324</v>
      </c>
      <c r="S777" s="9">
        <f t="shared" si="52"/>
        <v>40863.060127314813</v>
      </c>
      <c r="T777" s="9">
        <f t="shared" si="53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1"/>
        <v>0.51400000000000001</v>
      </c>
      <c r="P778">
        <f t="shared" si="54"/>
        <v>63.122999999999998</v>
      </c>
      <c r="Q778" t="s">
        <v>8322</v>
      </c>
      <c r="R778" t="s">
        <v>8324</v>
      </c>
      <c r="S778" s="9">
        <f t="shared" si="52"/>
        <v>42250.685706018514</v>
      </c>
      <c r="T778" s="9">
        <f t="shared" si="53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1"/>
        <v>7.0000000000000001E-3</v>
      </c>
      <c r="P779">
        <f t="shared" si="54"/>
        <v>7</v>
      </c>
      <c r="Q779" t="s">
        <v>8322</v>
      </c>
      <c r="R779" t="s">
        <v>8324</v>
      </c>
      <c r="S779" s="9">
        <f t="shared" si="52"/>
        <v>41456.981215277774</v>
      </c>
      <c r="T779" s="9">
        <f t="shared" si="53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1"/>
        <v>4.0000000000000001E-3</v>
      </c>
      <c r="P780">
        <f t="shared" si="54"/>
        <v>2</v>
      </c>
      <c r="Q780" t="s">
        <v>8322</v>
      </c>
      <c r="R780" t="s">
        <v>8324</v>
      </c>
      <c r="S780" s="9">
        <f t="shared" si="52"/>
        <v>41729.702314814815</v>
      </c>
      <c r="T780" s="9">
        <f t="shared" si="53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1"/>
        <v>2.6666666666666668E-2</v>
      </c>
      <c r="P781">
        <f t="shared" si="54"/>
        <v>66.667000000000002</v>
      </c>
      <c r="Q781" t="s">
        <v>8322</v>
      </c>
      <c r="R781" t="s">
        <v>8324</v>
      </c>
      <c r="S781" s="9">
        <f t="shared" si="52"/>
        <v>40436.68408564815</v>
      </c>
      <c r="T781" s="9">
        <f t="shared" si="53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1"/>
        <v>1.04</v>
      </c>
      <c r="P782">
        <f t="shared" si="54"/>
        <v>38.518999999999998</v>
      </c>
      <c r="Q782" t="s">
        <v>8325</v>
      </c>
      <c r="R782" t="s">
        <v>8326</v>
      </c>
      <c r="S782" s="9">
        <f t="shared" si="52"/>
        <v>40636.673900462964</v>
      </c>
      <c r="T782" s="9">
        <f t="shared" si="53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1"/>
        <v>1.3315375</v>
      </c>
      <c r="P783">
        <f t="shared" si="54"/>
        <v>42.609000000000002</v>
      </c>
      <c r="Q783" t="s">
        <v>8325</v>
      </c>
      <c r="R783" t="s">
        <v>8326</v>
      </c>
      <c r="S783" s="9">
        <f t="shared" si="52"/>
        <v>41403.000856481485</v>
      </c>
      <c r="T783" s="9">
        <f t="shared" si="53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1"/>
        <v>1</v>
      </c>
      <c r="P784">
        <f t="shared" si="54"/>
        <v>50</v>
      </c>
      <c r="Q784" t="s">
        <v>8325</v>
      </c>
      <c r="R784" t="s">
        <v>8326</v>
      </c>
      <c r="S784" s="9">
        <f t="shared" si="52"/>
        <v>41116.758125</v>
      </c>
      <c r="T784" s="9">
        <f t="shared" si="53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1"/>
        <v>1.4813333333333334</v>
      </c>
      <c r="P785">
        <f t="shared" si="54"/>
        <v>63.485999999999997</v>
      </c>
      <c r="Q785" t="s">
        <v>8325</v>
      </c>
      <c r="R785" t="s">
        <v>8326</v>
      </c>
      <c r="S785" s="9">
        <f t="shared" si="52"/>
        <v>40987.773715277777</v>
      </c>
      <c r="T785" s="9">
        <f t="shared" si="53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1"/>
        <v>1.0249999999999999</v>
      </c>
      <c r="P786">
        <f t="shared" si="54"/>
        <v>102.5</v>
      </c>
      <c r="Q786" t="s">
        <v>8325</v>
      </c>
      <c r="R786" t="s">
        <v>8326</v>
      </c>
      <c r="S786" s="9">
        <f t="shared" si="52"/>
        <v>41675.149525462963</v>
      </c>
      <c r="T786" s="9">
        <f t="shared" si="53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1"/>
        <v>1.8062799999999999</v>
      </c>
      <c r="P787">
        <f t="shared" si="54"/>
        <v>31.143000000000001</v>
      </c>
      <c r="Q787" t="s">
        <v>8325</v>
      </c>
      <c r="R787" t="s">
        <v>8326</v>
      </c>
      <c r="S787" s="9">
        <f t="shared" si="52"/>
        <v>41303.593923611108</v>
      </c>
      <c r="T787" s="9">
        <f t="shared" si="53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1"/>
        <v>1.4279999999999999</v>
      </c>
      <c r="P788">
        <f t="shared" si="54"/>
        <v>162.273</v>
      </c>
      <c r="Q788" t="s">
        <v>8325</v>
      </c>
      <c r="R788" t="s">
        <v>8326</v>
      </c>
      <c r="S788" s="9">
        <f t="shared" si="52"/>
        <v>40983.055949074071</v>
      </c>
      <c r="T788" s="9">
        <f t="shared" si="53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1"/>
        <v>1.1416666666666666</v>
      </c>
      <c r="P789">
        <f t="shared" si="54"/>
        <v>80.587999999999994</v>
      </c>
      <c r="Q789" t="s">
        <v>8325</v>
      </c>
      <c r="R789" t="s">
        <v>8326</v>
      </c>
      <c r="S789" s="9">
        <f t="shared" si="52"/>
        <v>41549.627615740741</v>
      </c>
      <c r="T789" s="9">
        <f t="shared" si="53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1"/>
        <v>2.03505</v>
      </c>
      <c r="P790">
        <f t="shared" si="54"/>
        <v>59.853999999999999</v>
      </c>
      <c r="Q790" t="s">
        <v>8325</v>
      </c>
      <c r="R790" t="s">
        <v>8326</v>
      </c>
      <c r="S790" s="9">
        <f t="shared" si="52"/>
        <v>41059.006805555553</v>
      </c>
      <c r="T790" s="9">
        <f t="shared" si="53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1"/>
        <v>1.0941176470588236</v>
      </c>
      <c r="P791">
        <f t="shared" si="54"/>
        <v>132.857</v>
      </c>
      <c r="Q791" t="s">
        <v>8325</v>
      </c>
      <c r="R791" t="s">
        <v>8326</v>
      </c>
      <c r="S791" s="9">
        <f t="shared" si="52"/>
        <v>41277.186111111114</v>
      </c>
      <c r="T791" s="9">
        <f t="shared" si="53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1"/>
        <v>1.443746</v>
      </c>
      <c r="P792">
        <f t="shared" si="54"/>
        <v>92.548000000000002</v>
      </c>
      <c r="Q792" t="s">
        <v>8325</v>
      </c>
      <c r="R792" t="s">
        <v>8326</v>
      </c>
      <c r="S792" s="9">
        <f t="shared" si="52"/>
        <v>41276.047905092593</v>
      </c>
      <c r="T792" s="9">
        <f t="shared" si="53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1"/>
        <v>1.0386666666666666</v>
      </c>
      <c r="P793">
        <f t="shared" si="54"/>
        <v>60.859000000000002</v>
      </c>
      <c r="Q793" t="s">
        <v>8325</v>
      </c>
      <c r="R793" t="s">
        <v>8326</v>
      </c>
      <c r="S793" s="9">
        <f t="shared" si="52"/>
        <v>41557.780624999999</v>
      </c>
      <c r="T793" s="9">
        <f t="shared" si="53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1"/>
        <v>1.0044440000000001</v>
      </c>
      <c r="P794">
        <f t="shared" si="54"/>
        <v>41.851999999999997</v>
      </c>
      <c r="Q794" t="s">
        <v>8325</v>
      </c>
      <c r="R794" t="s">
        <v>8326</v>
      </c>
      <c r="S794" s="9">
        <f t="shared" si="52"/>
        <v>41555.873645833337</v>
      </c>
      <c r="T794" s="9">
        <f t="shared" si="53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1"/>
        <v>1.0277927272727272</v>
      </c>
      <c r="P795">
        <f t="shared" si="54"/>
        <v>88.325999999999993</v>
      </c>
      <c r="Q795" t="s">
        <v>8325</v>
      </c>
      <c r="R795" t="s">
        <v>8326</v>
      </c>
      <c r="S795" s="9">
        <f t="shared" si="52"/>
        <v>41442.741249999999</v>
      </c>
      <c r="T795" s="9">
        <f t="shared" si="53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1"/>
        <v>1.0531250000000001</v>
      </c>
      <c r="P796">
        <f t="shared" si="54"/>
        <v>158.96199999999999</v>
      </c>
      <c r="Q796" t="s">
        <v>8325</v>
      </c>
      <c r="R796" t="s">
        <v>8326</v>
      </c>
      <c r="S796" s="9">
        <f t="shared" si="52"/>
        <v>40736.115011574075</v>
      </c>
      <c r="T796" s="9">
        <f t="shared" si="53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1"/>
        <v>1.1178571428571429</v>
      </c>
      <c r="P797">
        <f t="shared" si="54"/>
        <v>85.054000000000002</v>
      </c>
      <c r="Q797" t="s">
        <v>8325</v>
      </c>
      <c r="R797" t="s">
        <v>8326</v>
      </c>
      <c r="S797" s="9">
        <f t="shared" si="52"/>
        <v>40963.613032407404</v>
      </c>
      <c r="T797" s="9">
        <f t="shared" si="53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1"/>
        <v>1.0135000000000001</v>
      </c>
      <c r="P798">
        <f t="shared" si="54"/>
        <v>112.611</v>
      </c>
      <c r="Q798" t="s">
        <v>8325</v>
      </c>
      <c r="R798" t="s">
        <v>8326</v>
      </c>
      <c r="S798" s="9">
        <f t="shared" si="52"/>
        <v>41502.882928240739</v>
      </c>
      <c r="T798" s="9">
        <f t="shared" si="53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1"/>
        <v>1.0753333333333333</v>
      </c>
      <c r="P799">
        <f t="shared" si="54"/>
        <v>45.436999999999998</v>
      </c>
      <c r="Q799" t="s">
        <v>8325</v>
      </c>
      <c r="R799" t="s">
        <v>8326</v>
      </c>
      <c r="S799" s="9">
        <f t="shared" si="52"/>
        <v>40996.994074074071</v>
      </c>
      <c r="T799" s="9">
        <f t="shared" si="53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1"/>
        <v>1.1488571428571428</v>
      </c>
      <c r="P800">
        <f t="shared" si="54"/>
        <v>46.218000000000004</v>
      </c>
      <c r="Q800" t="s">
        <v>8325</v>
      </c>
      <c r="R800" t="s">
        <v>8326</v>
      </c>
      <c r="S800" s="9">
        <f t="shared" si="52"/>
        <v>41882.590127314819</v>
      </c>
      <c r="T800" s="9">
        <f t="shared" si="53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1"/>
        <v>1.0002</v>
      </c>
      <c r="P801">
        <f t="shared" si="54"/>
        <v>178.607</v>
      </c>
      <c r="Q801" t="s">
        <v>8325</v>
      </c>
      <c r="R801" t="s">
        <v>8326</v>
      </c>
      <c r="S801" s="9">
        <f t="shared" si="52"/>
        <v>40996.667199074072</v>
      </c>
      <c r="T801" s="9">
        <f t="shared" si="53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1"/>
        <v>1.5213333333333334</v>
      </c>
      <c r="P802">
        <f t="shared" si="54"/>
        <v>40.75</v>
      </c>
      <c r="Q802" t="s">
        <v>8325</v>
      </c>
      <c r="R802" t="s">
        <v>8326</v>
      </c>
      <c r="S802" s="9">
        <f t="shared" si="52"/>
        <v>41863.433495370373</v>
      </c>
      <c r="T802" s="9">
        <f t="shared" si="53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1"/>
        <v>1.1152149999999998</v>
      </c>
      <c r="P803">
        <f t="shared" si="54"/>
        <v>43.734000000000002</v>
      </c>
      <c r="Q803" t="s">
        <v>8325</v>
      </c>
      <c r="R803" t="s">
        <v>8326</v>
      </c>
      <c r="S803" s="9">
        <f t="shared" si="52"/>
        <v>40695.795370370368</v>
      </c>
      <c r="T803" s="9">
        <f t="shared" si="53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1"/>
        <v>1.0133333333333334</v>
      </c>
      <c r="P804">
        <f t="shared" si="54"/>
        <v>81.066999999999993</v>
      </c>
      <c r="Q804" t="s">
        <v>8325</v>
      </c>
      <c r="R804" t="s">
        <v>8326</v>
      </c>
      <c r="S804" s="9">
        <f t="shared" si="52"/>
        <v>41123.022268518522</v>
      </c>
      <c r="T804" s="9">
        <f t="shared" si="53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1"/>
        <v>1.232608695652174</v>
      </c>
      <c r="P805">
        <f t="shared" si="54"/>
        <v>74.605000000000004</v>
      </c>
      <c r="Q805" t="s">
        <v>8325</v>
      </c>
      <c r="R805" t="s">
        <v>8326</v>
      </c>
      <c r="S805" s="9">
        <f t="shared" si="52"/>
        <v>40665.949976851851</v>
      </c>
      <c r="T805" s="9">
        <f t="shared" si="53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1"/>
        <v>1</v>
      </c>
      <c r="P806">
        <f t="shared" si="54"/>
        <v>305.55599999999998</v>
      </c>
      <c r="Q806" t="s">
        <v>8325</v>
      </c>
      <c r="R806" t="s">
        <v>8326</v>
      </c>
      <c r="S806" s="9">
        <f t="shared" si="52"/>
        <v>40730.105625000004</v>
      </c>
      <c r="T806" s="9">
        <f t="shared" si="53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1"/>
        <v>1.05</v>
      </c>
      <c r="P807">
        <f t="shared" si="54"/>
        <v>58.332999999999998</v>
      </c>
      <c r="Q807" t="s">
        <v>8325</v>
      </c>
      <c r="R807" t="s">
        <v>8326</v>
      </c>
      <c r="S807" s="9">
        <f t="shared" si="52"/>
        <v>40690.823055555556</v>
      </c>
      <c r="T807" s="9">
        <f t="shared" si="53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1"/>
        <v>1.0443750000000001</v>
      </c>
      <c r="P808">
        <f t="shared" si="54"/>
        <v>117.676</v>
      </c>
      <c r="Q808" t="s">
        <v>8325</v>
      </c>
      <c r="R808" t="s">
        <v>8326</v>
      </c>
      <c r="S808" s="9">
        <f t="shared" si="52"/>
        <v>40763.691423611112</v>
      </c>
      <c r="T808" s="9">
        <f t="shared" si="53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1"/>
        <v>1.05125</v>
      </c>
      <c r="P809">
        <f t="shared" si="54"/>
        <v>73.772000000000006</v>
      </c>
      <c r="Q809" t="s">
        <v>8325</v>
      </c>
      <c r="R809" t="s">
        <v>8326</v>
      </c>
      <c r="S809" s="9">
        <f t="shared" si="52"/>
        <v>42759.628599537042</v>
      </c>
      <c r="T809" s="9">
        <f t="shared" si="53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1"/>
        <v>1</v>
      </c>
      <c r="P810">
        <f t="shared" si="54"/>
        <v>104.651</v>
      </c>
      <c r="Q810" t="s">
        <v>8325</v>
      </c>
      <c r="R810" t="s">
        <v>8326</v>
      </c>
      <c r="S810" s="9">
        <f t="shared" si="52"/>
        <v>41962.100532407407</v>
      </c>
      <c r="T810" s="9">
        <f t="shared" si="53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1"/>
        <v>1.03775</v>
      </c>
      <c r="P811">
        <f t="shared" si="54"/>
        <v>79.826999999999998</v>
      </c>
      <c r="Q811" t="s">
        <v>8325</v>
      </c>
      <c r="R811" t="s">
        <v>8326</v>
      </c>
      <c r="S811" s="9">
        <f t="shared" si="52"/>
        <v>41628.833680555559</v>
      </c>
      <c r="T811" s="9">
        <f t="shared" si="53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1"/>
        <v>1.05</v>
      </c>
      <c r="P812">
        <f t="shared" si="54"/>
        <v>58.332999999999998</v>
      </c>
      <c r="Q812" t="s">
        <v>8325</v>
      </c>
      <c r="R812" t="s">
        <v>8326</v>
      </c>
      <c r="S812" s="9">
        <f t="shared" si="52"/>
        <v>41123.056273148148</v>
      </c>
      <c r="T812" s="9">
        <f t="shared" si="53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1"/>
        <v>1.04</v>
      </c>
      <c r="P813">
        <f t="shared" si="54"/>
        <v>86.667000000000002</v>
      </c>
      <c r="Q813" t="s">
        <v>8325</v>
      </c>
      <c r="R813" t="s">
        <v>8326</v>
      </c>
      <c r="S813" s="9">
        <f t="shared" si="52"/>
        <v>41443.643541666665</v>
      </c>
      <c r="T813" s="9">
        <f t="shared" si="53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1"/>
        <v>1.5183333333333333</v>
      </c>
      <c r="P814">
        <f t="shared" si="54"/>
        <v>27.606000000000002</v>
      </c>
      <c r="Q814" t="s">
        <v>8325</v>
      </c>
      <c r="R814" t="s">
        <v>8326</v>
      </c>
      <c r="S814" s="9">
        <f t="shared" si="52"/>
        <v>41282.017962962964</v>
      </c>
      <c r="T814" s="9">
        <f t="shared" si="53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1"/>
        <v>1.59996</v>
      </c>
      <c r="P815">
        <f t="shared" si="54"/>
        <v>24.998999999999999</v>
      </c>
      <c r="Q815" t="s">
        <v>8325</v>
      </c>
      <c r="R815" t="s">
        <v>8326</v>
      </c>
      <c r="S815" s="9">
        <f t="shared" si="52"/>
        <v>41080.960243055553</v>
      </c>
      <c r="T815" s="9">
        <f t="shared" si="53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1"/>
        <v>1.2729999999999999</v>
      </c>
      <c r="P816">
        <f t="shared" si="54"/>
        <v>45.463999999999999</v>
      </c>
      <c r="Q816" t="s">
        <v>8325</v>
      </c>
      <c r="R816" t="s">
        <v>8326</v>
      </c>
      <c r="S816" s="9">
        <f t="shared" si="52"/>
        <v>40679.743067129632</v>
      </c>
      <c r="T816" s="9">
        <f t="shared" si="53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1"/>
        <v>1.07</v>
      </c>
      <c r="P817">
        <f t="shared" si="54"/>
        <v>99.534999999999997</v>
      </c>
      <c r="Q817" t="s">
        <v>8325</v>
      </c>
      <c r="R817" t="s">
        <v>8326</v>
      </c>
      <c r="S817" s="9">
        <f t="shared" si="52"/>
        <v>41914.917858796296</v>
      </c>
      <c r="T817" s="9">
        <f t="shared" si="53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1"/>
        <v>1.1512214285714286</v>
      </c>
      <c r="P818">
        <f t="shared" si="54"/>
        <v>39.31</v>
      </c>
      <c r="Q818" t="s">
        <v>8325</v>
      </c>
      <c r="R818" t="s">
        <v>8326</v>
      </c>
      <c r="S818" s="9">
        <f t="shared" si="52"/>
        <v>41341.870868055557</v>
      </c>
      <c r="T818" s="9">
        <f t="shared" si="53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1"/>
        <v>1.3711066666666665</v>
      </c>
      <c r="P819">
        <f t="shared" si="54"/>
        <v>89.42</v>
      </c>
      <c r="Q819" t="s">
        <v>8325</v>
      </c>
      <c r="R819" t="s">
        <v>8326</v>
      </c>
      <c r="S819" s="9">
        <f t="shared" si="52"/>
        <v>40925.599664351852</v>
      </c>
      <c r="T819" s="9">
        <f t="shared" si="53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1"/>
        <v>1.5571428571428572</v>
      </c>
      <c r="P820">
        <f t="shared" si="54"/>
        <v>28.684000000000001</v>
      </c>
      <c r="Q820" t="s">
        <v>8325</v>
      </c>
      <c r="R820" t="s">
        <v>8326</v>
      </c>
      <c r="S820" s="9">
        <f t="shared" si="52"/>
        <v>41120.882881944446</v>
      </c>
      <c r="T820" s="9">
        <f t="shared" si="53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1"/>
        <v>1.0874999999999999</v>
      </c>
      <c r="P821">
        <f t="shared" si="54"/>
        <v>31.071000000000002</v>
      </c>
      <c r="Q821" t="s">
        <v>8325</v>
      </c>
      <c r="R821" t="s">
        <v>8326</v>
      </c>
      <c r="S821" s="9">
        <f t="shared" si="52"/>
        <v>41619.998310185183</v>
      </c>
      <c r="T821" s="9">
        <f t="shared" si="53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1"/>
        <v>1.3405</v>
      </c>
      <c r="P822">
        <f t="shared" si="54"/>
        <v>70.552999999999997</v>
      </c>
      <c r="Q822" t="s">
        <v>8325</v>
      </c>
      <c r="R822" t="s">
        <v>8326</v>
      </c>
      <c r="S822" s="9">
        <f t="shared" si="52"/>
        <v>41768.841921296298</v>
      </c>
      <c r="T822" s="9">
        <f t="shared" si="53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1"/>
        <v>1</v>
      </c>
      <c r="P823">
        <f t="shared" si="54"/>
        <v>224.12799999999999</v>
      </c>
      <c r="Q823" t="s">
        <v>8325</v>
      </c>
      <c r="R823" t="s">
        <v>8326</v>
      </c>
      <c r="S823" s="9">
        <f t="shared" si="52"/>
        <v>42093.922048611115</v>
      </c>
      <c r="T823" s="9">
        <f t="shared" si="53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1"/>
        <v>1.1916666666666667</v>
      </c>
      <c r="P824">
        <f t="shared" si="54"/>
        <v>51.811999999999998</v>
      </c>
      <c r="Q824" t="s">
        <v>8325</v>
      </c>
      <c r="R824" t="s">
        <v>8326</v>
      </c>
      <c r="S824" s="9">
        <f t="shared" si="52"/>
        <v>41157.947337962964</v>
      </c>
      <c r="T824" s="9">
        <f t="shared" si="53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1"/>
        <v>1.7949999999999999</v>
      </c>
      <c r="P825">
        <f t="shared" si="54"/>
        <v>43.515000000000001</v>
      </c>
      <c r="Q825" t="s">
        <v>8325</v>
      </c>
      <c r="R825" t="s">
        <v>8326</v>
      </c>
      <c r="S825" s="9">
        <f t="shared" si="52"/>
        <v>42055.972824074073</v>
      </c>
      <c r="T825" s="9">
        <f t="shared" si="53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1"/>
        <v>1.3438124999999999</v>
      </c>
      <c r="P826">
        <f t="shared" si="54"/>
        <v>39.817</v>
      </c>
      <c r="Q826" t="s">
        <v>8325</v>
      </c>
      <c r="R826" t="s">
        <v>8326</v>
      </c>
      <c r="S826" s="9">
        <f t="shared" si="52"/>
        <v>40250.242106481484</v>
      </c>
      <c r="T826" s="9">
        <f t="shared" si="53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1"/>
        <v>1.0043200000000001</v>
      </c>
      <c r="P827">
        <f t="shared" si="54"/>
        <v>126.80800000000001</v>
      </c>
      <c r="Q827" t="s">
        <v>8325</v>
      </c>
      <c r="R827" t="s">
        <v>8326</v>
      </c>
      <c r="S827" s="9">
        <f t="shared" si="52"/>
        <v>41186.306527777779</v>
      </c>
      <c r="T827" s="9">
        <f t="shared" si="53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1"/>
        <v>1.0145454545454546</v>
      </c>
      <c r="P828">
        <f t="shared" si="54"/>
        <v>113.878</v>
      </c>
      <c r="Q828" t="s">
        <v>8325</v>
      </c>
      <c r="R828" t="s">
        <v>8326</v>
      </c>
      <c r="S828" s="9">
        <f t="shared" si="52"/>
        <v>40973.038541666669</v>
      </c>
      <c r="T828" s="9">
        <f t="shared" si="53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1"/>
        <v>1.0333333333333334</v>
      </c>
      <c r="P829">
        <f t="shared" si="54"/>
        <v>28.181999999999999</v>
      </c>
      <c r="Q829" t="s">
        <v>8325</v>
      </c>
      <c r="R829" t="s">
        <v>8326</v>
      </c>
      <c r="S829" s="9">
        <f t="shared" si="52"/>
        <v>40927.473460648151</v>
      </c>
      <c r="T829" s="9">
        <f t="shared" si="53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1"/>
        <v>1.07</v>
      </c>
      <c r="P830">
        <f t="shared" si="54"/>
        <v>36.604999999999997</v>
      </c>
      <c r="Q830" t="s">
        <v>8325</v>
      </c>
      <c r="R830" t="s">
        <v>8326</v>
      </c>
      <c r="S830" s="9">
        <f t="shared" si="52"/>
        <v>41073.050717592596</v>
      </c>
      <c r="T830" s="9">
        <f t="shared" si="53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1"/>
        <v>1.04</v>
      </c>
      <c r="P831">
        <f t="shared" si="54"/>
        <v>32.5</v>
      </c>
      <c r="Q831" t="s">
        <v>8325</v>
      </c>
      <c r="R831" t="s">
        <v>8326</v>
      </c>
      <c r="S831" s="9">
        <f t="shared" si="52"/>
        <v>42504.801388888889</v>
      </c>
      <c r="T831" s="9">
        <f t="shared" si="53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1"/>
        <v>1.0783333333333334</v>
      </c>
      <c r="P832">
        <f t="shared" si="54"/>
        <v>60.655999999999999</v>
      </c>
      <c r="Q832" t="s">
        <v>8325</v>
      </c>
      <c r="R832" t="s">
        <v>8326</v>
      </c>
      <c r="S832" s="9">
        <f t="shared" si="52"/>
        <v>41325.525752314818</v>
      </c>
      <c r="T832" s="9">
        <f t="shared" si="53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1"/>
        <v>2.3333333333333335</v>
      </c>
      <c r="P833">
        <f t="shared" si="54"/>
        <v>175</v>
      </c>
      <c r="Q833" t="s">
        <v>8325</v>
      </c>
      <c r="R833" t="s">
        <v>8326</v>
      </c>
      <c r="S833" s="9">
        <f t="shared" si="52"/>
        <v>40996.646921296298</v>
      </c>
      <c r="T833" s="9">
        <f t="shared" si="53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1"/>
        <v>1.0060706666666666</v>
      </c>
      <c r="P834">
        <f t="shared" si="54"/>
        <v>97.994</v>
      </c>
      <c r="Q834" t="s">
        <v>8325</v>
      </c>
      <c r="R834" t="s">
        <v>8326</v>
      </c>
      <c r="S834" s="9">
        <f t="shared" si="52"/>
        <v>40869.675173611111</v>
      </c>
      <c r="T834" s="9">
        <f t="shared" si="53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5">E835/D835</f>
        <v>1.0166666666666666</v>
      </c>
      <c r="P835">
        <f t="shared" si="54"/>
        <v>148.78</v>
      </c>
      <c r="Q835" t="s">
        <v>8325</v>
      </c>
      <c r="R835" t="s">
        <v>8326</v>
      </c>
      <c r="S835" s="9">
        <f t="shared" ref="S835:S898" si="56">(((J835/60)/60)/24)+DATE(1970,1,1)</f>
        <v>41718.878182870372</v>
      </c>
      <c r="T835" s="9">
        <f t="shared" ref="T835:T898" si="57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5"/>
        <v>1.3101818181818181</v>
      </c>
      <c r="P836">
        <f t="shared" si="54"/>
        <v>96.08</v>
      </c>
      <c r="Q836" t="s">
        <v>8325</v>
      </c>
      <c r="R836" t="s">
        <v>8326</v>
      </c>
      <c r="S836" s="9">
        <f t="shared" si="56"/>
        <v>41422.822824074072</v>
      </c>
      <c r="T836" s="9">
        <f t="shared" si="57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5"/>
        <v>1.1725000000000001</v>
      </c>
      <c r="P837">
        <f t="shared" si="54"/>
        <v>58.625</v>
      </c>
      <c r="Q837" t="s">
        <v>8325</v>
      </c>
      <c r="R837" t="s">
        <v>8326</v>
      </c>
      <c r="S837" s="9">
        <f t="shared" si="56"/>
        <v>41005.45784722222</v>
      </c>
      <c r="T837" s="9">
        <f t="shared" si="57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5"/>
        <v>1.009304</v>
      </c>
      <c r="P838">
        <f t="shared" si="54"/>
        <v>109.70699999999999</v>
      </c>
      <c r="Q838" t="s">
        <v>8325</v>
      </c>
      <c r="R838" t="s">
        <v>8326</v>
      </c>
      <c r="S838" s="9">
        <f t="shared" si="56"/>
        <v>41524.056921296295</v>
      </c>
      <c r="T838" s="9">
        <f t="shared" si="57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5"/>
        <v>1.218</v>
      </c>
      <c r="P839">
        <f t="shared" si="54"/>
        <v>49.113</v>
      </c>
      <c r="Q839" t="s">
        <v>8325</v>
      </c>
      <c r="R839" t="s">
        <v>8326</v>
      </c>
      <c r="S839" s="9">
        <f t="shared" si="56"/>
        <v>41730.998402777775</v>
      </c>
      <c r="T839" s="9">
        <f t="shared" si="57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5"/>
        <v>1.454</v>
      </c>
      <c r="P840">
        <f t="shared" si="54"/>
        <v>47.671999999999997</v>
      </c>
      <c r="Q840" t="s">
        <v>8325</v>
      </c>
      <c r="R840" t="s">
        <v>8326</v>
      </c>
      <c r="S840" s="9">
        <f t="shared" si="56"/>
        <v>40895.897974537038</v>
      </c>
      <c r="T840" s="9">
        <f t="shared" si="57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5"/>
        <v>1.166166</v>
      </c>
      <c r="P841">
        <f t="shared" ref="P841:P904" si="58">IF(L841=0, 0, ROUND(E841/L841, 3))</f>
        <v>60.738</v>
      </c>
      <c r="Q841" t="s">
        <v>8325</v>
      </c>
      <c r="R841" t="s">
        <v>8326</v>
      </c>
      <c r="S841" s="9">
        <f t="shared" si="56"/>
        <v>41144.763379629629</v>
      </c>
      <c r="T841" s="9">
        <f t="shared" si="57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5"/>
        <v>1.2041660000000001</v>
      </c>
      <c r="P842">
        <f t="shared" si="58"/>
        <v>63.377000000000002</v>
      </c>
      <c r="Q842" t="s">
        <v>8325</v>
      </c>
      <c r="R842" t="s">
        <v>8327</v>
      </c>
      <c r="S842" s="9">
        <f t="shared" si="56"/>
        <v>42607.226701388892</v>
      </c>
      <c r="T842" s="9">
        <f t="shared" si="57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5"/>
        <v>1.0132000000000001</v>
      </c>
      <c r="P843">
        <f t="shared" si="58"/>
        <v>53.893999999999998</v>
      </c>
      <c r="Q843" t="s">
        <v>8325</v>
      </c>
      <c r="R843" t="s">
        <v>8327</v>
      </c>
      <c r="S843" s="9">
        <f t="shared" si="56"/>
        <v>41923.838692129626</v>
      </c>
      <c r="T843" s="9">
        <f t="shared" si="57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5"/>
        <v>1.0431999999999999</v>
      </c>
      <c r="P844">
        <f t="shared" si="58"/>
        <v>66.872</v>
      </c>
      <c r="Q844" t="s">
        <v>8325</v>
      </c>
      <c r="R844" t="s">
        <v>8327</v>
      </c>
      <c r="S844" s="9">
        <f t="shared" si="56"/>
        <v>41526.592395833337</v>
      </c>
      <c r="T844" s="9">
        <f t="shared" si="57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5"/>
        <v>2.6713333333333331</v>
      </c>
      <c r="P845">
        <f t="shared" si="58"/>
        <v>63.101999999999997</v>
      </c>
      <c r="Q845" t="s">
        <v>8325</v>
      </c>
      <c r="R845" t="s">
        <v>8327</v>
      </c>
      <c r="S845" s="9">
        <f t="shared" si="56"/>
        <v>42695.257870370369</v>
      </c>
      <c r="T845" s="9">
        <f t="shared" si="57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5"/>
        <v>1.9413333333333334</v>
      </c>
      <c r="P846">
        <f t="shared" si="58"/>
        <v>36.628999999999998</v>
      </c>
      <c r="Q846" t="s">
        <v>8325</v>
      </c>
      <c r="R846" t="s">
        <v>8327</v>
      </c>
      <c r="S846" s="9">
        <f t="shared" si="56"/>
        <v>41905.684629629628</v>
      </c>
      <c r="T846" s="9">
        <f t="shared" si="57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5"/>
        <v>1.203802</v>
      </c>
      <c r="P847">
        <f t="shared" si="58"/>
        <v>34.006</v>
      </c>
      <c r="Q847" t="s">
        <v>8325</v>
      </c>
      <c r="R847" t="s">
        <v>8327</v>
      </c>
      <c r="S847" s="9">
        <f t="shared" si="56"/>
        <v>42578.205972222218</v>
      </c>
      <c r="T847" s="9">
        <f t="shared" si="57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5"/>
        <v>1.2200090909090908</v>
      </c>
      <c r="P848">
        <f t="shared" si="58"/>
        <v>28.553000000000001</v>
      </c>
      <c r="Q848" t="s">
        <v>8325</v>
      </c>
      <c r="R848" t="s">
        <v>8327</v>
      </c>
      <c r="S848" s="9">
        <f t="shared" si="56"/>
        <v>41694.391840277778</v>
      </c>
      <c r="T848" s="9">
        <f t="shared" si="57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5"/>
        <v>1</v>
      </c>
      <c r="P849">
        <f t="shared" si="58"/>
        <v>10</v>
      </c>
      <c r="Q849" t="s">
        <v>8325</v>
      </c>
      <c r="R849" t="s">
        <v>8327</v>
      </c>
      <c r="S849" s="9">
        <f t="shared" si="56"/>
        <v>42165.79833333334</v>
      </c>
      <c r="T849" s="9">
        <f t="shared" si="57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5"/>
        <v>1</v>
      </c>
      <c r="P850">
        <f t="shared" si="58"/>
        <v>18.75</v>
      </c>
      <c r="Q850" t="s">
        <v>8325</v>
      </c>
      <c r="R850" t="s">
        <v>8327</v>
      </c>
      <c r="S850" s="9">
        <f t="shared" si="56"/>
        <v>42078.792048611111</v>
      </c>
      <c r="T850" s="9">
        <f t="shared" si="57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5"/>
        <v>1.1990000000000001</v>
      </c>
      <c r="P851">
        <f t="shared" si="58"/>
        <v>41.704000000000001</v>
      </c>
      <c r="Q851" t="s">
        <v>8325</v>
      </c>
      <c r="R851" t="s">
        <v>8327</v>
      </c>
      <c r="S851" s="9">
        <f t="shared" si="56"/>
        <v>42051.148888888885</v>
      </c>
      <c r="T851" s="9">
        <f t="shared" si="57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5"/>
        <v>1.55175</v>
      </c>
      <c r="P852">
        <f t="shared" si="58"/>
        <v>46.668999999999997</v>
      </c>
      <c r="Q852" t="s">
        <v>8325</v>
      </c>
      <c r="R852" t="s">
        <v>8327</v>
      </c>
      <c r="S852" s="9">
        <f t="shared" si="56"/>
        <v>42452.827743055561</v>
      </c>
      <c r="T852" s="9">
        <f t="shared" si="57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5"/>
        <v>1.3045</v>
      </c>
      <c r="P853">
        <f t="shared" si="58"/>
        <v>37.271000000000001</v>
      </c>
      <c r="Q853" t="s">
        <v>8325</v>
      </c>
      <c r="R853" t="s">
        <v>8327</v>
      </c>
      <c r="S853" s="9">
        <f t="shared" si="56"/>
        <v>42522.880243055552</v>
      </c>
      <c r="T853" s="9">
        <f t="shared" si="57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5"/>
        <v>1.0497142857142858</v>
      </c>
      <c r="P854">
        <f t="shared" si="58"/>
        <v>59.258000000000003</v>
      </c>
      <c r="Q854" t="s">
        <v>8325</v>
      </c>
      <c r="R854" t="s">
        <v>8327</v>
      </c>
      <c r="S854" s="9">
        <f t="shared" si="56"/>
        <v>42656.805497685185</v>
      </c>
      <c r="T854" s="9">
        <f t="shared" si="57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5"/>
        <v>1</v>
      </c>
      <c r="P855">
        <f t="shared" si="58"/>
        <v>30</v>
      </c>
      <c r="Q855" t="s">
        <v>8325</v>
      </c>
      <c r="R855" t="s">
        <v>8327</v>
      </c>
      <c r="S855" s="9">
        <f t="shared" si="56"/>
        <v>42021.832280092596</v>
      </c>
      <c r="T855" s="9">
        <f t="shared" si="57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5"/>
        <v>1.1822050359712231</v>
      </c>
      <c r="P856">
        <f t="shared" si="58"/>
        <v>65.861999999999995</v>
      </c>
      <c r="Q856" t="s">
        <v>8325</v>
      </c>
      <c r="R856" t="s">
        <v>8327</v>
      </c>
      <c r="S856" s="9">
        <f t="shared" si="56"/>
        <v>42702.212337962963</v>
      </c>
      <c r="T856" s="9">
        <f t="shared" si="57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5"/>
        <v>1.0344827586206897</v>
      </c>
      <c r="P857">
        <f t="shared" si="58"/>
        <v>31.914999999999999</v>
      </c>
      <c r="Q857" t="s">
        <v>8325</v>
      </c>
      <c r="R857" t="s">
        <v>8327</v>
      </c>
      <c r="S857" s="9">
        <f t="shared" si="56"/>
        <v>42545.125196759262</v>
      </c>
      <c r="T857" s="9">
        <f t="shared" si="57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5"/>
        <v>2.1800000000000002</v>
      </c>
      <c r="P858">
        <f t="shared" si="58"/>
        <v>19.463999999999999</v>
      </c>
      <c r="Q858" t="s">
        <v>8325</v>
      </c>
      <c r="R858" t="s">
        <v>8327</v>
      </c>
      <c r="S858" s="9">
        <f t="shared" si="56"/>
        <v>42609.311990740738</v>
      </c>
      <c r="T858" s="9">
        <f t="shared" si="57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5"/>
        <v>1</v>
      </c>
      <c r="P859">
        <f t="shared" si="58"/>
        <v>50</v>
      </c>
      <c r="Q859" t="s">
        <v>8325</v>
      </c>
      <c r="R859" t="s">
        <v>8327</v>
      </c>
      <c r="S859" s="9">
        <f t="shared" si="56"/>
        <v>42291.581377314811</v>
      </c>
      <c r="T859" s="9">
        <f t="shared" si="57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5"/>
        <v>1.4400583333333332</v>
      </c>
      <c r="P860">
        <f t="shared" si="58"/>
        <v>22.738</v>
      </c>
      <c r="Q860" t="s">
        <v>8325</v>
      </c>
      <c r="R860" t="s">
        <v>8327</v>
      </c>
      <c r="S860" s="9">
        <f t="shared" si="56"/>
        <v>42079.745578703703</v>
      </c>
      <c r="T860" s="9">
        <f t="shared" si="57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5"/>
        <v>1.0467500000000001</v>
      </c>
      <c r="P861">
        <f t="shared" si="58"/>
        <v>42.723999999999997</v>
      </c>
      <c r="Q861" t="s">
        <v>8325</v>
      </c>
      <c r="R861" t="s">
        <v>8327</v>
      </c>
      <c r="S861" s="9">
        <f t="shared" si="56"/>
        <v>42128.820231481484</v>
      </c>
      <c r="T861" s="9">
        <f t="shared" si="57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5"/>
        <v>0.18142857142857144</v>
      </c>
      <c r="P862">
        <f t="shared" si="58"/>
        <v>52.917000000000002</v>
      </c>
      <c r="Q862" t="s">
        <v>8325</v>
      </c>
      <c r="R862" t="s">
        <v>8328</v>
      </c>
      <c r="S862" s="9">
        <f t="shared" si="56"/>
        <v>41570.482789351852</v>
      </c>
      <c r="T862" s="9">
        <f t="shared" si="57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5"/>
        <v>2.2444444444444444E-2</v>
      </c>
      <c r="P863">
        <f t="shared" si="58"/>
        <v>50.5</v>
      </c>
      <c r="Q863" t="s">
        <v>8325</v>
      </c>
      <c r="R863" t="s">
        <v>8328</v>
      </c>
      <c r="S863" s="9">
        <f t="shared" si="56"/>
        <v>42599.965324074074</v>
      </c>
      <c r="T863" s="9">
        <f t="shared" si="57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5"/>
        <v>3.3999999999999998E-3</v>
      </c>
      <c r="P864">
        <f t="shared" si="58"/>
        <v>42.5</v>
      </c>
      <c r="Q864" t="s">
        <v>8325</v>
      </c>
      <c r="R864" t="s">
        <v>8328</v>
      </c>
      <c r="S864" s="9">
        <f t="shared" si="56"/>
        <v>41559.5549537037</v>
      </c>
      <c r="T864" s="9">
        <f t="shared" si="57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5"/>
        <v>4.4999999999999998E-2</v>
      </c>
      <c r="P865">
        <f t="shared" si="58"/>
        <v>18</v>
      </c>
      <c r="Q865" t="s">
        <v>8325</v>
      </c>
      <c r="R865" t="s">
        <v>8328</v>
      </c>
      <c r="S865" s="9">
        <f t="shared" si="56"/>
        <v>40921.117662037039</v>
      </c>
      <c r="T865" s="9">
        <f t="shared" si="57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5"/>
        <v>0.41538461538461541</v>
      </c>
      <c r="P866">
        <f t="shared" si="58"/>
        <v>34.177</v>
      </c>
      <c r="Q866" t="s">
        <v>8325</v>
      </c>
      <c r="R866" t="s">
        <v>8328</v>
      </c>
      <c r="S866" s="9">
        <f t="shared" si="56"/>
        <v>41541.106921296298</v>
      </c>
      <c r="T866" s="9">
        <f t="shared" si="57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5"/>
        <v>2.0454545454545454E-2</v>
      </c>
      <c r="P867">
        <f t="shared" si="58"/>
        <v>22.5</v>
      </c>
      <c r="Q867" t="s">
        <v>8325</v>
      </c>
      <c r="R867" t="s">
        <v>8328</v>
      </c>
      <c r="S867" s="9">
        <f t="shared" si="56"/>
        <v>41230.77311342593</v>
      </c>
      <c r="T867" s="9">
        <f t="shared" si="57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5"/>
        <v>0.18285714285714286</v>
      </c>
      <c r="P868">
        <f t="shared" si="58"/>
        <v>58.182000000000002</v>
      </c>
      <c r="Q868" t="s">
        <v>8325</v>
      </c>
      <c r="R868" t="s">
        <v>8328</v>
      </c>
      <c r="S868" s="9">
        <f t="shared" si="56"/>
        <v>42025.637939814813</v>
      </c>
      <c r="T868" s="9">
        <f t="shared" si="57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5"/>
        <v>0.2402</v>
      </c>
      <c r="P869">
        <f t="shared" si="58"/>
        <v>109.182</v>
      </c>
      <c r="Q869" t="s">
        <v>8325</v>
      </c>
      <c r="R869" t="s">
        <v>8328</v>
      </c>
      <c r="S869" s="9">
        <f t="shared" si="56"/>
        <v>40088.105393518519</v>
      </c>
      <c r="T869" s="9">
        <f t="shared" si="57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5"/>
        <v>1.1111111111111111E-3</v>
      </c>
      <c r="P870">
        <f t="shared" si="58"/>
        <v>50</v>
      </c>
      <c r="Q870" t="s">
        <v>8325</v>
      </c>
      <c r="R870" t="s">
        <v>8328</v>
      </c>
      <c r="S870" s="9">
        <f t="shared" si="56"/>
        <v>41616.027754629627</v>
      </c>
      <c r="T870" s="9">
        <f t="shared" si="57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5"/>
        <v>0.11818181818181818</v>
      </c>
      <c r="P871">
        <f t="shared" si="58"/>
        <v>346.66699999999997</v>
      </c>
      <c r="Q871" t="s">
        <v>8325</v>
      </c>
      <c r="R871" t="s">
        <v>8328</v>
      </c>
      <c r="S871" s="9">
        <f t="shared" si="56"/>
        <v>41342.845567129632</v>
      </c>
      <c r="T871" s="9">
        <f t="shared" si="57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5"/>
        <v>3.0999999999999999E-3</v>
      </c>
      <c r="P872">
        <f t="shared" si="58"/>
        <v>12.4</v>
      </c>
      <c r="Q872" t="s">
        <v>8325</v>
      </c>
      <c r="R872" t="s">
        <v>8328</v>
      </c>
      <c r="S872" s="9">
        <f t="shared" si="56"/>
        <v>41488.022256944445</v>
      </c>
      <c r="T872" s="9">
        <f t="shared" si="57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5"/>
        <v>5.4166666666666669E-2</v>
      </c>
      <c r="P873">
        <f t="shared" si="58"/>
        <v>27.082999999999998</v>
      </c>
      <c r="Q873" t="s">
        <v>8325</v>
      </c>
      <c r="R873" t="s">
        <v>8328</v>
      </c>
      <c r="S873" s="9">
        <f t="shared" si="56"/>
        <v>41577.561284722222</v>
      </c>
      <c r="T873" s="9">
        <f t="shared" si="57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5"/>
        <v>8.1250000000000003E-3</v>
      </c>
      <c r="P874">
        <f t="shared" si="58"/>
        <v>32.5</v>
      </c>
      <c r="Q874" t="s">
        <v>8325</v>
      </c>
      <c r="R874" t="s">
        <v>8328</v>
      </c>
      <c r="S874" s="9">
        <f t="shared" si="56"/>
        <v>40567.825543981482</v>
      </c>
      <c r="T874" s="9">
        <f t="shared" si="57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5"/>
        <v>1.2857142857142857E-2</v>
      </c>
      <c r="P875">
        <f t="shared" si="58"/>
        <v>9</v>
      </c>
      <c r="Q875" t="s">
        <v>8325</v>
      </c>
      <c r="R875" t="s">
        <v>8328</v>
      </c>
      <c r="S875" s="9">
        <f t="shared" si="56"/>
        <v>41184.167129629634</v>
      </c>
      <c r="T875" s="9">
        <f t="shared" si="57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5"/>
        <v>0.24333333333333335</v>
      </c>
      <c r="P876">
        <f t="shared" si="58"/>
        <v>34.762</v>
      </c>
      <c r="Q876" t="s">
        <v>8325</v>
      </c>
      <c r="R876" t="s">
        <v>8328</v>
      </c>
      <c r="S876" s="9">
        <f t="shared" si="56"/>
        <v>41368.583726851852</v>
      </c>
      <c r="T876" s="9">
        <f t="shared" si="57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5"/>
        <v>0</v>
      </c>
      <c r="P877">
        <f t="shared" si="58"/>
        <v>0</v>
      </c>
      <c r="Q877" t="s">
        <v>8325</v>
      </c>
      <c r="R877" t="s">
        <v>8328</v>
      </c>
      <c r="S877" s="9">
        <f t="shared" si="56"/>
        <v>42248.723738425921</v>
      </c>
      <c r="T877" s="9">
        <f t="shared" si="57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5"/>
        <v>0.40799492385786801</v>
      </c>
      <c r="P878">
        <f t="shared" si="58"/>
        <v>28.577999999999999</v>
      </c>
      <c r="Q878" t="s">
        <v>8325</v>
      </c>
      <c r="R878" t="s">
        <v>8328</v>
      </c>
      <c r="S878" s="9">
        <f t="shared" si="56"/>
        <v>41276.496840277774</v>
      </c>
      <c r="T878" s="9">
        <f t="shared" si="57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5"/>
        <v>0.67549999999999999</v>
      </c>
      <c r="P879">
        <f t="shared" si="58"/>
        <v>46.585999999999999</v>
      </c>
      <c r="Q879" t="s">
        <v>8325</v>
      </c>
      <c r="R879" t="s">
        <v>8328</v>
      </c>
      <c r="S879" s="9">
        <f t="shared" si="56"/>
        <v>41597.788888888892</v>
      </c>
      <c r="T879" s="9">
        <f t="shared" si="57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5"/>
        <v>1.2999999999999999E-2</v>
      </c>
      <c r="P880">
        <f t="shared" si="58"/>
        <v>32.5</v>
      </c>
      <c r="Q880" t="s">
        <v>8325</v>
      </c>
      <c r="R880" t="s">
        <v>8328</v>
      </c>
      <c r="S880" s="9">
        <f t="shared" si="56"/>
        <v>40505.232916666668</v>
      </c>
      <c r="T880" s="9">
        <f t="shared" si="57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5"/>
        <v>0.30666666666666664</v>
      </c>
      <c r="P881">
        <f t="shared" si="58"/>
        <v>21.466999999999999</v>
      </c>
      <c r="Q881" t="s">
        <v>8325</v>
      </c>
      <c r="R881" t="s">
        <v>8328</v>
      </c>
      <c r="S881" s="9">
        <f t="shared" si="56"/>
        <v>41037.829918981479</v>
      </c>
      <c r="T881" s="9">
        <f t="shared" si="57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5"/>
        <v>2.9894179894179893E-2</v>
      </c>
      <c r="P882">
        <f t="shared" si="58"/>
        <v>14.125</v>
      </c>
      <c r="Q882" t="s">
        <v>8325</v>
      </c>
      <c r="R882" t="s">
        <v>8329</v>
      </c>
      <c r="S882" s="9">
        <f t="shared" si="56"/>
        <v>41179.32104166667</v>
      </c>
      <c r="T882" s="9">
        <f t="shared" si="57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5"/>
        <v>8.0000000000000002E-3</v>
      </c>
      <c r="P883">
        <f t="shared" si="58"/>
        <v>30</v>
      </c>
      <c r="Q883" t="s">
        <v>8325</v>
      </c>
      <c r="R883" t="s">
        <v>8329</v>
      </c>
      <c r="S883" s="9">
        <f t="shared" si="56"/>
        <v>40877.25099537037</v>
      </c>
      <c r="T883" s="9">
        <f t="shared" si="57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5"/>
        <v>0.20133333333333334</v>
      </c>
      <c r="P884">
        <f t="shared" si="58"/>
        <v>21.571000000000002</v>
      </c>
      <c r="Q884" t="s">
        <v>8325</v>
      </c>
      <c r="R884" t="s">
        <v>8329</v>
      </c>
      <c r="S884" s="9">
        <f t="shared" si="56"/>
        <v>40759.860532407409</v>
      </c>
      <c r="T884" s="9">
        <f t="shared" si="57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5"/>
        <v>0.4002</v>
      </c>
      <c r="P885">
        <f t="shared" si="58"/>
        <v>83.375</v>
      </c>
      <c r="Q885" t="s">
        <v>8325</v>
      </c>
      <c r="R885" t="s">
        <v>8329</v>
      </c>
      <c r="S885" s="9">
        <f t="shared" si="56"/>
        <v>42371.935590277775</v>
      </c>
      <c r="T885" s="9">
        <f t="shared" si="57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5"/>
        <v>0.01</v>
      </c>
      <c r="P886">
        <f t="shared" si="58"/>
        <v>10</v>
      </c>
      <c r="Q886" t="s">
        <v>8325</v>
      </c>
      <c r="R886" t="s">
        <v>8329</v>
      </c>
      <c r="S886" s="9">
        <f t="shared" si="56"/>
        <v>40981.802615740737</v>
      </c>
      <c r="T886" s="9">
        <f t="shared" si="57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5"/>
        <v>0.75</v>
      </c>
      <c r="P887">
        <f t="shared" si="58"/>
        <v>35.713999999999999</v>
      </c>
      <c r="Q887" t="s">
        <v>8325</v>
      </c>
      <c r="R887" t="s">
        <v>8329</v>
      </c>
      <c r="S887" s="9">
        <f t="shared" si="56"/>
        <v>42713.941099537042</v>
      </c>
      <c r="T887" s="9">
        <f t="shared" si="57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5"/>
        <v>0.41</v>
      </c>
      <c r="P888">
        <f t="shared" si="58"/>
        <v>29.286000000000001</v>
      </c>
      <c r="Q888" t="s">
        <v>8325</v>
      </c>
      <c r="R888" t="s">
        <v>8329</v>
      </c>
      <c r="S888" s="9">
        <f t="shared" si="56"/>
        <v>42603.870520833334</v>
      </c>
      <c r="T888" s="9">
        <f t="shared" si="57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5"/>
        <v>0</v>
      </c>
      <c r="P889">
        <f t="shared" si="58"/>
        <v>0</v>
      </c>
      <c r="Q889" t="s">
        <v>8325</v>
      </c>
      <c r="R889" t="s">
        <v>8329</v>
      </c>
      <c r="S889" s="9">
        <f t="shared" si="56"/>
        <v>41026.958969907406</v>
      </c>
      <c r="T889" s="9">
        <f t="shared" si="57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5"/>
        <v>7.1999999999999995E-2</v>
      </c>
      <c r="P890">
        <f t="shared" si="58"/>
        <v>18</v>
      </c>
      <c r="Q890" t="s">
        <v>8325</v>
      </c>
      <c r="R890" t="s">
        <v>8329</v>
      </c>
      <c r="S890" s="9">
        <f t="shared" si="56"/>
        <v>40751.753298611111</v>
      </c>
      <c r="T890" s="9">
        <f t="shared" si="57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5"/>
        <v>9.4412800000000005E-2</v>
      </c>
      <c r="P891">
        <f t="shared" si="58"/>
        <v>73.760000000000005</v>
      </c>
      <c r="Q891" t="s">
        <v>8325</v>
      </c>
      <c r="R891" t="s">
        <v>8329</v>
      </c>
      <c r="S891" s="9">
        <f t="shared" si="56"/>
        <v>41887.784062500003</v>
      </c>
      <c r="T891" s="9">
        <f t="shared" si="57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5"/>
        <v>4.1666666666666664E-2</v>
      </c>
      <c r="P892">
        <f t="shared" si="58"/>
        <v>31.25</v>
      </c>
      <c r="Q892" t="s">
        <v>8325</v>
      </c>
      <c r="R892" t="s">
        <v>8329</v>
      </c>
      <c r="S892" s="9">
        <f t="shared" si="56"/>
        <v>41569.698831018519</v>
      </c>
      <c r="T892" s="9">
        <f t="shared" si="57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5"/>
        <v>3.2500000000000001E-2</v>
      </c>
      <c r="P893">
        <f t="shared" si="58"/>
        <v>28.888999999999999</v>
      </c>
      <c r="Q893" t="s">
        <v>8325</v>
      </c>
      <c r="R893" t="s">
        <v>8329</v>
      </c>
      <c r="S893" s="9">
        <f t="shared" si="56"/>
        <v>41842.031597222223</v>
      </c>
      <c r="T893" s="9">
        <f t="shared" si="57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5"/>
        <v>0.40749999999999997</v>
      </c>
      <c r="P894">
        <f t="shared" si="58"/>
        <v>143.82400000000001</v>
      </c>
      <c r="Q894" t="s">
        <v>8325</v>
      </c>
      <c r="R894" t="s">
        <v>8329</v>
      </c>
      <c r="S894" s="9">
        <f t="shared" si="56"/>
        <v>40304.20003472222</v>
      </c>
      <c r="T894" s="9">
        <f t="shared" si="57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5"/>
        <v>0.1</v>
      </c>
      <c r="P895">
        <f t="shared" si="58"/>
        <v>40</v>
      </c>
      <c r="Q895" t="s">
        <v>8325</v>
      </c>
      <c r="R895" t="s">
        <v>8329</v>
      </c>
      <c r="S895" s="9">
        <f t="shared" si="56"/>
        <v>42065.897719907407</v>
      </c>
      <c r="T895" s="9">
        <f t="shared" si="57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5"/>
        <v>0.39169999999999999</v>
      </c>
      <c r="P896">
        <f t="shared" si="58"/>
        <v>147.81100000000001</v>
      </c>
      <c r="Q896" t="s">
        <v>8325</v>
      </c>
      <c r="R896" t="s">
        <v>8329</v>
      </c>
      <c r="S896" s="9">
        <f t="shared" si="56"/>
        <v>42496.981597222228</v>
      </c>
      <c r="T896" s="9">
        <f t="shared" si="57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5"/>
        <v>2.4375000000000001E-2</v>
      </c>
      <c r="P897">
        <f t="shared" si="58"/>
        <v>27.856999999999999</v>
      </c>
      <c r="Q897" t="s">
        <v>8325</v>
      </c>
      <c r="R897" t="s">
        <v>8329</v>
      </c>
      <c r="S897" s="9">
        <f t="shared" si="56"/>
        <v>40431.127650462964</v>
      </c>
      <c r="T897" s="9">
        <f t="shared" si="57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5"/>
        <v>0.4</v>
      </c>
      <c r="P898">
        <f t="shared" si="58"/>
        <v>44.444000000000003</v>
      </c>
      <c r="Q898" t="s">
        <v>8325</v>
      </c>
      <c r="R898" t="s">
        <v>8329</v>
      </c>
      <c r="S898" s="9">
        <f t="shared" si="56"/>
        <v>42218.872986111113</v>
      </c>
      <c r="T898" s="9">
        <f t="shared" si="57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9">E899/D899</f>
        <v>0</v>
      </c>
      <c r="P899">
        <f t="shared" si="58"/>
        <v>0</v>
      </c>
      <c r="Q899" t="s">
        <v>8325</v>
      </c>
      <c r="R899" t="s">
        <v>8329</v>
      </c>
      <c r="S899" s="9">
        <f t="shared" ref="S899:S962" si="60">(((J899/60)/60)/24)+DATE(1970,1,1)</f>
        <v>41211.688750000001</v>
      </c>
      <c r="T899" s="9">
        <f t="shared" ref="T899:T962" si="61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9"/>
        <v>2.8000000000000001E-2</v>
      </c>
      <c r="P900">
        <f t="shared" si="58"/>
        <v>35</v>
      </c>
      <c r="Q900" t="s">
        <v>8325</v>
      </c>
      <c r="R900" t="s">
        <v>8329</v>
      </c>
      <c r="S900" s="9">
        <f t="shared" si="60"/>
        <v>40878.758217592593</v>
      </c>
      <c r="T900" s="9">
        <f t="shared" si="61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9"/>
        <v>0.37333333333333335</v>
      </c>
      <c r="P901">
        <f t="shared" si="58"/>
        <v>35</v>
      </c>
      <c r="Q901" t="s">
        <v>8325</v>
      </c>
      <c r="R901" t="s">
        <v>8329</v>
      </c>
      <c r="S901" s="9">
        <f t="shared" si="60"/>
        <v>40646.099097222221</v>
      </c>
      <c r="T901" s="9">
        <f t="shared" si="61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9"/>
        <v>4.1999999999999997E-3</v>
      </c>
      <c r="P902">
        <f t="shared" si="58"/>
        <v>10.5</v>
      </c>
      <c r="Q902" t="s">
        <v>8325</v>
      </c>
      <c r="R902" t="s">
        <v>8328</v>
      </c>
      <c r="S902" s="9">
        <f t="shared" si="60"/>
        <v>42429.84956018519</v>
      </c>
      <c r="T902" s="9">
        <f t="shared" si="61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9"/>
        <v>0</v>
      </c>
      <c r="P903">
        <f t="shared" si="58"/>
        <v>0</v>
      </c>
      <c r="Q903" t="s">
        <v>8325</v>
      </c>
      <c r="R903" t="s">
        <v>8328</v>
      </c>
      <c r="S903" s="9">
        <f t="shared" si="60"/>
        <v>40291.81150462963</v>
      </c>
      <c r="T903" s="9">
        <f t="shared" si="61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9"/>
        <v>3.0000000000000001E-3</v>
      </c>
      <c r="P904">
        <f t="shared" si="58"/>
        <v>30</v>
      </c>
      <c r="Q904" t="s">
        <v>8325</v>
      </c>
      <c r="R904" t="s">
        <v>8328</v>
      </c>
      <c r="S904" s="9">
        <f t="shared" si="60"/>
        <v>41829.965532407405</v>
      </c>
      <c r="T904" s="9">
        <f t="shared" si="61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9"/>
        <v>3.2000000000000001E-2</v>
      </c>
      <c r="P905">
        <f t="shared" ref="P905:P968" si="62">IF(L905=0, 0, ROUND(E905/L905, 3))</f>
        <v>40</v>
      </c>
      <c r="Q905" t="s">
        <v>8325</v>
      </c>
      <c r="R905" t="s">
        <v>8328</v>
      </c>
      <c r="S905" s="9">
        <f t="shared" si="60"/>
        <v>41149.796064814815</v>
      </c>
      <c r="T905" s="9">
        <f t="shared" si="61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9"/>
        <v>3.0200000000000001E-3</v>
      </c>
      <c r="P906">
        <f t="shared" si="62"/>
        <v>50.332999999999998</v>
      </c>
      <c r="Q906" t="s">
        <v>8325</v>
      </c>
      <c r="R906" t="s">
        <v>8328</v>
      </c>
      <c r="S906" s="9">
        <f t="shared" si="60"/>
        <v>42342.080289351856</v>
      </c>
      <c r="T906" s="9">
        <f t="shared" si="61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9"/>
        <v>3.0153846153846153E-2</v>
      </c>
      <c r="P907">
        <f t="shared" si="62"/>
        <v>32.667000000000002</v>
      </c>
      <c r="Q907" t="s">
        <v>8325</v>
      </c>
      <c r="R907" t="s">
        <v>8328</v>
      </c>
      <c r="S907" s="9">
        <f t="shared" si="60"/>
        <v>40507.239884259259</v>
      </c>
      <c r="T907" s="9">
        <f t="shared" si="61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9"/>
        <v>0</v>
      </c>
      <c r="P908">
        <f t="shared" si="62"/>
        <v>0</v>
      </c>
      <c r="Q908" t="s">
        <v>8325</v>
      </c>
      <c r="R908" t="s">
        <v>8328</v>
      </c>
      <c r="S908" s="9">
        <f t="shared" si="60"/>
        <v>41681.189699074072</v>
      </c>
      <c r="T908" s="9">
        <f t="shared" si="61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9"/>
        <v>0</v>
      </c>
      <c r="P909">
        <f t="shared" si="62"/>
        <v>0</v>
      </c>
      <c r="Q909" t="s">
        <v>8325</v>
      </c>
      <c r="R909" t="s">
        <v>8328</v>
      </c>
      <c r="S909" s="9">
        <f t="shared" si="60"/>
        <v>40767.192395833335</v>
      </c>
      <c r="T909" s="9">
        <f t="shared" si="61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9"/>
        <v>0</v>
      </c>
      <c r="P910">
        <f t="shared" si="62"/>
        <v>0</v>
      </c>
      <c r="Q910" t="s">
        <v>8325</v>
      </c>
      <c r="R910" t="s">
        <v>8328</v>
      </c>
      <c r="S910" s="9">
        <f t="shared" si="60"/>
        <v>40340.801562499997</v>
      </c>
      <c r="T910" s="9">
        <f t="shared" si="61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9"/>
        <v>3.2500000000000001E-2</v>
      </c>
      <c r="P911">
        <f t="shared" si="62"/>
        <v>65</v>
      </c>
      <c r="Q911" t="s">
        <v>8325</v>
      </c>
      <c r="R911" t="s">
        <v>8328</v>
      </c>
      <c r="S911" s="9">
        <f t="shared" si="60"/>
        <v>41081.69027777778</v>
      </c>
      <c r="T911" s="9">
        <f t="shared" si="61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9"/>
        <v>0.22363636363636363</v>
      </c>
      <c r="P912">
        <f t="shared" si="62"/>
        <v>24.6</v>
      </c>
      <c r="Q912" t="s">
        <v>8325</v>
      </c>
      <c r="R912" t="s">
        <v>8328</v>
      </c>
      <c r="S912" s="9">
        <f t="shared" si="60"/>
        <v>42737.545358796298</v>
      </c>
      <c r="T912" s="9">
        <f t="shared" si="61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9"/>
        <v>0</v>
      </c>
      <c r="P913">
        <f t="shared" si="62"/>
        <v>0</v>
      </c>
      <c r="Q913" t="s">
        <v>8325</v>
      </c>
      <c r="R913" t="s">
        <v>8328</v>
      </c>
      <c r="S913" s="9">
        <f t="shared" si="60"/>
        <v>41642.005150462966</v>
      </c>
      <c r="T913" s="9">
        <f t="shared" si="61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9"/>
        <v>8.5714285714285719E-3</v>
      </c>
      <c r="P914">
        <f t="shared" si="62"/>
        <v>15</v>
      </c>
      <c r="Q914" t="s">
        <v>8325</v>
      </c>
      <c r="R914" t="s">
        <v>8328</v>
      </c>
      <c r="S914" s="9">
        <f t="shared" si="60"/>
        <v>41194.109340277777</v>
      </c>
      <c r="T914" s="9">
        <f t="shared" si="61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9"/>
        <v>6.6066666666666662E-2</v>
      </c>
      <c r="P915">
        <f t="shared" si="62"/>
        <v>82.582999999999998</v>
      </c>
      <c r="Q915" t="s">
        <v>8325</v>
      </c>
      <c r="R915" t="s">
        <v>8328</v>
      </c>
      <c r="S915" s="9">
        <f t="shared" si="60"/>
        <v>41004.139108796298</v>
      </c>
      <c r="T915" s="9">
        <f t="shared" si="61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9"/>
        <v>0</v>
      </c>
      <c r="P916">
        <f t="shared" si="62"/>
        <v>0</v>
      </c>
      <c r="Q916" t="s">
        <v>8325</v>
      </c>
      <c r="R916" t="s">
        <v>8328</v>
      </c>
      <c r="S916" s="9">
        <f t="shared" si="60"/>
        <v>41116.763275462967</v>
      </c>
      <c r="T916" s="9">
        <f t="shared" si="61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9"/>
        <v>5.7692307692307696E-2</v>
      </c>
      <c r="P917">
        <f t="shared" si="62"/>
        <v>41.667000000000002</v>
      </c>
      <c r="Q917" t="s">
        <v>8325</v>
      </c>
      <c r="R917" t="s">
        <v>8328</v>
      </c>
      <c r="S917" s="9">
        <f t="shared" si="60"/>
        <v>40937.679560185185</v>
      </c>
      <c r="T917" s="9">
        <f t="shared" si="61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9"/>
        <v>0</v>
      </c>
      <c r="P918">
        <f t="shared" si="62"/>
        <v>0</v>
      </c>
      <c r="Q918" t="s">
        <v>8325</v>
      </c>
      <c r="R918" t="s">
        <v>8328</v>
      </c>
      <c r="S918" s="9">
        <f t="shared" si="60"/>
        <v>40434.853402777779</v>
      </c>
      <c r="T918" s="9">
        <f t="shared" si="61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9"/>
        <v>6.0000000000000001E-3</v>
      </c>
      <c r="P919">
        <f t="shared" si="62"/>
        <v>30</v>
      </c>
      <c r="Q919" t="s">
        <v>8325</v>
      </c>
      <c r="R919" t="s">
        <v>8328</v>
      </c>
      <c r="S919" s="9">
        <f t="shared" si="60"/>
        <v>41802.94363425926</v>
      </c>
      <c r="T919" s="9">
        <f t="shared" si="61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9"/>
        <v>5.0256410256410255E-2</v>
      </c>
      <c r="P920">
        <f t="shared" si="62"/>
        <v>19.600000000000001</v>
      </c>
      <c r="Q920" t="s">
        <v>8325</v>
      </c>
      <c r="R920" t="s">
        <v>8328</v>
      </c>
      <c r="S920" s="9">
        <f t="shared" si="60"/>
        <v>41944.916215277779</v>
      </c>
      <c r="T920" s="9">
        <f t="shared" si="61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9"/>
        <v>5.0000000000000001E-3</v>
      </c>
      <c r="P921">
        <f t="shared" si="62"/>
        <v>100</v>
      </c>
      <c r="Q921" t="s">
        <v>8325</v>
      </c>
      <c r="R921" t="s">
        <v>8328</v>
      </c>
      <c r="S921" s="9">
        <f t="shared" si="60"/>
        <v>41227.641724537039</v>
      </c>
      <c r="T921" s="9">
        <f t="shared" si="61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9"/>
        <v>0</v>
      </c>
      <c r="P922">
        <f t="shared" si="62"/>
        <v>0</v>
      </c>
      <c r="Q922" t="s">
        <v>8325</v>
      </c>
      <c r="R922" t="s">
        <v>8328</v>
      </c>
      <c r="S922" s="9">
        <f t="shared" si="60"/>
        <v>41562.67155092593</v>
      </c>
      <c r="T922" s="9">
        <f t="shared" si="61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9"/>
        <v>0.309</v>
      </c>
      <c r="P923">
        <f t="shared" si="62"/>
        <v>231.75</v>
      </c>
      <c r="Q923" t="s">
        <v>8325</v>
      </c>
      <c r="R923" t="s">
        <v>8328</v>
      </c>
      <c r="S923" s="9">
        <f t="shared" si="60"/>
        <v>40847.171018518515</v>
      </c>
      <c r="T923" s="9">
        <f t="shared" si="61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9"/>
        <v>0.21037037037037037</v>
      </c>
      <c r="P924">
        <f t="shared" si="62"/>
        <v>189.333</v>
      </c>
      <c r="Q924" t="s">
        <v>8325</v>
      </c>
      <c r="R924" t="s">
        <v>8328</v>
      </c>
      <c r="S924" s="9">
        <f t="shared" si="60"/>
        <v>41878.530011574076</v>
      </c>
      <c r="T924" s="9">
        <f t="shared" si="61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9"/>
        <v>2.1999999999999999E-2</v>
      </c>
      <c r="P925">
        <f t="shared" si="62"/>
        <v>55</v>
      </c>
      <c r="Q925" t="s">
        <v>8325</v>
      </c>
      <c r="R925" t="s">
        <v>8328</v>
      </c>
      <c r="S925" s="9">
        <f t="shared" si="60"/>
        <v>41934.959756944445</v>
      </c>
      <c r="T925" s="9">
        <f t="shared" si="61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9"/>
        <v>0.109</v>
      </c>
      <c r="P926">
        <f t="shared" si="62"/>
        <v>21.8</v>
      </c>
      <c r="Q926" t="s">
        <v>8325</v>
      </c>
      <c r="R926" t="s">
        <v>8328</v>
      </c>
      <c r="S926" s="9">
        <f t="shared" si="60"/>
        <v>41288.942928240744</v>
      </c>
      <c r="T926" s="9">
        <f t="shared" si="61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9"/>
        <v>2.6666666666666668E-2</v>
      </c>
      <c r="P927">
        <f t="shared" si="62"/>
        <v>32</v>
      </c>
      <c r="Q927" t="s">
        <v>8325</v>
      </c>
      <c r="R927" t="s">
        <v>8328</v>
      </c>
      <c r="S927" s="9">
        <f t="shared" si="60"/>
        <v>41575.880914351852</v>
      </c>
      <c r="T927" s="9">
        <f t="shared" si="61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9"/>
        <v>0</v>
      </c>
      <c r="P928">
        <f t="shared" si="62"/>
        <v>0</v>
      </c>
      <c r="Q928" t="s">
        <v>8325</v>
      </c>
      <c r="R928" t="s">
        <v>8328</v>
      </c>
      <c r="S928" s="9">
        <f t="shared" si="60"/>
        <v>40338.02002314815</v>
      </c>
      <c r="T928" s="9">
        <f t="shared" si="61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9"/>
        <v>0</v>
      </c>
      <c r="P929">
        <f t="shared" si="62"/>
        <v>0</v>
      </c>
      <c r="Q929" t="s">
        <v>8325</v>
      </c>
      <c r="R929" t="s">
        <v>8328</v>
      </c>
      <c r="S929" s="9">
        <f t="shared" si="60"/>
        <v>41013.822858796295</v>
      </c>
      <c r="T929" s="9">
        <f t="shared" si="61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9"/>
        <v>0.10862068965517241</v>
      </c>
      <c r="P930">
        <f t="shared" si="62"/>
        <v>56.25</v>
      </c>
      <c r="Q930" t="s">
        <v>8325</v>
      </c>
      <c r="R930" t="s">
        <v>8328</v>
      </c>
      <c r="S930" s="9">
        <f t="shared" si="60"/>
        <v>41180.86241898148</v>
      </c>
      <c r="T930" s="9">
        <f t="shared" si="61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9"/>
        <v>0</v>
      </c>
      <c r="P931">
        <f t="shared" si="62"/>
        <v>0</v>
      </c>
      <c r="Q931" t="s">
        <v>8325</v>
      </c>
      <c r="R931" t="s">
        <v>8328</v>
      </c>
      <c r="S931" s="9">
        <f t="shared" si="60"/>
        <v>40978.238067129627</v>
      </c>
      <c r="T931" s="9">
        <f t="shared" si="61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9"/>
        <v>0.38333333333333336</v>
      </c>
      <c r="P932">
        <f t="shared" si="62"/>
        <v>69</v>
      </c>
      <c r="Q932" t="s">
        <v>8325</v>
      </c>
      <c r="R932" t="s">
        <v>8328</v>
      </c>
      <c r="S932" s="9">
        <f t="shared" si="60"/>
        <v>40312.915578703702</v>
      </c>
      <c r="T932" s="9">
        <f t="shared" si="61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9"/>
        <v>6.5500000000000003E-2</v>
      </c>
      <c r="P933">
        <f t="shared" si="62"/>
        <v>18.713999999999999</v>
      </c>
      <c r="Q933" t="s">
        <v>8325</v>
      </c>
      <c r="R933" t="s">
        <v>8328</v>
      </c>
      <c r="S933" s="9">
        <f t="shared" si="60"/>
        <v>41680.359976851854</v>
      </c>
      <c r="T933" s="9">
        <f t="shared" si="61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9"/>
        <v>0.14536842105263159</v>
      </c>
      <c r="P934">
        <f t="shared" si="62"/>
        <v>46.033000000000001</v>
      </c>
      <c r="Q934" t="s">
        <v>8325</v>
      </c>
      <c r="R934" t="s">
        <v>8328</v>
      </c>
      <c r="S934" s="9">
        <f t="shared" si="60"/>
        <v>41310.969270833331</v>
      </c>
      <c r="T934" s="9">
        <f t="shared" si="61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9"/>
        <v>0.06</v>
      </c>
      <c r="P935">
        <f t="shared" si="62"/>
        <v>60</v>
      </c>
      <c r="Q935" t="s">
        <v>8325</v>
      </c>
      <c r="R935" t="s">
        <v>8328</v>
      </c>
      <c r="S935" s="9">
        <f t="shared" si="60"/>
        <v>41711.169085648151</v>
      </c>
      <c r="T935" s="9">
        <f t="shared" si="61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9"/>
        <v>0.30399999999999999</v>
      </c>
      <c r="P936">
        <f t="shared" si="62"/>
        <v>50.667000000000002</v>
      </c>
      <c r="Q936" t="s">
        <v>8325</v>
      </c>
      <c r="R936" t="s">
        <v>8328</v>
      </c>
      <c r="S936" s="9">
        <f t="shared" si="60"/>
        <v>41733.737083333333</v>
      </c>
      <c r="T936" s="9">
        <f t="shared" si="61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9"/>
        <v>1.4285714285714285E-2</v>
      </c>
      <c r="P937">
        <f t="shared" si="62"/>
        <v>25</v>
      </c>
      <c r="Q937" t="s">
        <v>8325</v>
      </c>
      <c r="R937" t="s">
        <v>8328</v>
      </c>
      <c r="S937" s="9">
        <f t="shared" si="60"/>
        <v>42368.333668981482</v>
      </c>
      <c r="T937" s="9">
        <f t="shared" si="61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9"/>
        <v>0</v>
      </c>
      <c r="P938">
        <f t="shared" si="62"/>
        <v>0</v>
      </c>
      <c r="Q938" t="s">
        <v>8325</v>
      </c>
      <c r="R938" t="s">
        <v>8328</v>
      </c>
      <c r="S938" s="9">
        <f t="shared" si="60"/>
        <v>40883.024178240739</v>
      </c>
      <c r="T938" s="9">
        <f t="shared" si="61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9"/>
        <v>1.1428571428571429E-2</v>
      </c>
      <c r="P939">
        <f t="shared" si="62"/>
        <v>20</v>
      </c>
      <c r="Q939" t="s">
        <v>8325</v>
      </c>
      <c r="R939" t="s">
        <v>8328</v>
      </c>
      <c r="S939" s="9">
        <f t="shared" si="60"/>
        <v>41551.798113425924</v>
      </c>
      <c r="T939" s="9">
        <f t="shared" si="61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9"/>
        <v>3.5714285714285713E-3</v>
      </c>
      <c r="P940">
        <f t="shared" si="62"/>
        <v>25</v>
      </c>
      <c r="Q940" t="s">
        <v>8325</v>
      </c>
      <c r="R940" t="s">
        <v>8328</v>
      </c>
      <c r="S940" s="9">
        <f t="shared" si="60"/>
        <v>41124.479722222226</v>
      </c>
      <c r="T940" s="9">
        <f t="shared" si="61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9"/>
        <v>1.4545454545454545E-2</v>
      </c>
      <c r="P941">
        <f t="shared" si="62"/>
        <v>20</v>
      </c>
      <c r="Q941" t="s">
        <v>8325</v>
      </c>
      <c r="R941" t="s">
        <v>8328</v>
      </c>
      <c r="S941" s="9">
        <f t="shared" si="60"/>
        <v>41416.763171296298</v>
      </c>
      <c r="T941" s="9">
        <f t="shared" si="61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9"/>
        <v>0.17155555555555554</v>
      </c>
      <c r="P942">
        <f t="shared" si="62"/>
        <v>110.286</v>
      </c>
      <c r="Q942" t="s">
        <v>8319</v>
      </c>
      <c r="R942" t="s">
        <v>8321</v>
      </c>
      <c r="S942" s="9">
        <f t="shared" si="60"/>
        <v>42182.008402777778</v>
      </c>
      <c r="T942" s="9">
        <f t="shared" si="61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9"/>
        <v>2.3220000000000001E-2</v>
      </c>
      <c r="P943">
        <f t="shared" si="62"/>
        <v>37.451999999999998</v>
      </c>
      <c r="Q943" t="s">
        <v>8319</v>
      </c>
      <c r="R943" t="s">
        <v>8321</v>
      </c>
      <c r="S943" s="9">
        <f t="shared" si="60"/>
        <v>42746.096585648149</v>
      </c>
      <c r="T943" s="9">
        <f t="shared" si="61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9"/>
        <v>8.9066666666666669E-2</v>
      </c>
      <c r="P944">
        <f t="shared" si="62"/>
        <v>41.75</v>
      </c>
      <c r="Q944" t="s">
        <v>8319</v>
      </c>
      <c r="R944" t="s">
        <v>8321</v>
      </c>
      <c r="S944" s="9">
        <f t="shared" si="60"/>
        <v>42382.843287037031</v>
      </c>
      <c r="T944" s="9">
        <f t="shared" si="61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9"/>
        <v>9.633333333333334E-2</v>
      </c>
      <c r="P945">
        <f t="shared" si="62"/>
        <v>24.082999999999998</v>
      </c>
      <c r="Q945" t="s">
        <v>8319</v>
      </c>
      <c r="R945" t="s">
        <v>8321</v>
      </c>
      <c r="S945" s="9">
        <f t="shared" si="60"/>
        <v>42673.66788194445</v>
      </c>
      <c r="T945" s="9">
        <f t="shared" si="61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9"/>
        <v>0.13325999999999999</v>
      </c>
      <c r="P946">
        <f t="shared" si="62"/>
        <v>69.406000000000006</v>
      </c>
      <c r="Q946" t="s">
        <v>8319</v>
      </c>
      <c r="R946" t="s">
        <v>8321</v>
      </c>
      <c r="S946" s="9">
        <f t="shared" si="60"/>
        <v>42444.583912037036</v>
      </c>
      <c r="T946" s="9">
        <f t="shared" si="61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9"/>
        <v>2.4840000000000001E-2</v>
      </c>
      <c r="P947">
        <f t="shared" si="62"/>
        <v>155.25</v>
      </c>
      <c r="Q947" t="s">
        <v>8319</v>
      </c>
      <c r="R947" t="s">
        <v>8321</v>
      </c>
      <c r="S947" s="9">
        <f t="shared" si="60"/>
        <v>42732.872986111113</v>
      </c>
      <c r="T947" s="9">
        <f t="shared" si="61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9"/>
        <v>1.9066666666666666E-2</v>
      </c>
      <c r="P948">
        <f t="shared" si="62"/>
        <v>57.2</v>
      </c>
      <c r="Q948" t="s">
        <v>8319</v>
      </c>
      <c r="R948" t="s">
        <v>8321</v>
      </c>
      <c r="S948" s="9">
        <f t="shared" si="60"/>
        <v>42592.750555555554</v>
      </c>
      <c r="T948" s="9">
        <f t="shared" si="61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9"/>
        <v>0</v>
      </c>
      <c r="P949">
        <f t="shared" si="62"/>
        <v>0</v>
      </c>
      <c r="Q949" t="s">
        <v>8319</v>
      </c>
      <c r="R949" t="s">
        <v>8321</v>
      </c>
      <c r="S949" s="9">
        <f t="shared" si="60"/>
        <v>42491.781319444446</v>
      </c>
      <c r="T949" s="9">
        <f t="shared" si="61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9"/>
        <v>0.12</v>
      </c>
      <c r="P950">
        <f t="shared" si="62"/>
        <v>60</v>
      </c>
      <c r="Q950" t="s">
        <v>8319</v>
      </c>
      <c r="R950" t="s">
        <v>8321</v>
      </c>
      <c r="S950" s="9">
        <f t="shared" si="60"/>
        <v>42411.828287037039</v>
      </c>
      <c r="T950" s="9">
        <f t="shared" si="61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9"/>
        <v>1.3650000000000001E-2</v>
      </c>
      <c r="P951">
        <f t="shared" si="62"/>
        <v>39</v>
      </c>
      <c r="Q951" t="s">
        <v>8319</v>
      </c>
      <c r="R951" t="s">
        <v>8321</v>
      </c>
      <c r="S951" s="9">
        <f t="shared" si="60"/>
        <v>42361.043703703705</v>
      </c>
      <c r="T951" s="9">
        <f t="shared" si="61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9"/>
        <v>0.28039999999999998</v>
      </c>
      <c r="P952">
        <f t="shared" si="62"/>
        <v>58.417000000000002</v>
      </c>
      <c r="Q952" t="s">
        <v>8319</v>
      </c>
      <c r="R952" t="s">
        <v>8321</v>
      </c>
      <c r="S952" s="9">
        <f t="shared" si="60"/>
        <v>42356.750706018516</v>
      </c>
      <c r="T952" s="9">
        <f t="shared" si="61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9"/>
        <v>0.38390000000000002</v>
      </c>
      <c r="P953">
        <f t="shared" si="62"/>
        <v>158.636</v>
      </c>
      <c r="Q953" t="s">
        <v>8319</v>
      </c>
      <c r="R953" t="s">
        <v>8321</v>
      </c>
      <c r="S953" s="9">
        <f t="shared" si="60"/>
        <v>42480.653611111105</v>
      </c>
      <c r="T953" s="9">
        <f t="shared" si="61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9"/>
        <v>0.39942857142857141</v>
      </c>
      <c r="P954">
        <f t="shared" si="62"/>
        <v>99.856999999999999</v>
      </c>
      <c r="Q954" t="s">
        <v>8319</v>
      </c>
      <c r="R954" t="s">
        <v>8321</v>
      </c>
      <c r="S954" s="9">
        <f t="shared" si="60"/>
        <v>42662.613564814819</v>
      </c>
      <c r="T954" s="9">
        <f t="shared" si="61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9"/>
        <v>8.3999999999999995E-3</v>
      </c>
      <c r="P955">
        <f t="shared" si="62"/>
        <v>25.2</v>
      </c>
      <c r="Q955" t="s">
        <v>8319</v>
      </c>
      <c r="R955" t="s">
        <v>8321</v>
      </c>
      <c r="S955" s="9">
        <f t="shared" si="60"/>
        <v>41999.164340277777</v>
      </c>
      <c r="T955" s="9">
        <f t="shared" si="61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9"/>
        <v>0.43406666666666666</v>
      </c>
      <c r="P956">
        <f t="shared" si="62"/>
        <v>89.191999999999993</v>
      </c>
      <c r="Q956" t="s">
        <v>8319</v>
      </c>
      <c r="R956" t="s">
        <v>8321</v>
      </c>
      <c r="S956" s="9">
        <f t="shared" si="60"/>
        <v>42194.833784722221</v>
      </c>
      <c r="T956" s="9">
        <f t="shared" si="61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9"/>
        <v>5.6613333333333335E-2</v>
      </c>
      <c r="P957">
        <f t="shared" si="62"/>
        <v>182.624</v>
      </c>
      <c r="Q957" t="s">
        <v>8319</v>
      </c>
      <c r="R957" t="s">
        <v>8321</v>
      </c>
      <c r="S957" s="9">
        <f t="shared" si="60"/>
        <v>42586.295138888891</v>
      </c>
      <c r="T957" s="9">
        <f t="shared" si="61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9"/>
        <v>1.7219999999999999E-2</v>
      </c>
      <c r="P958">
        <f t="shared" si="62"/>
        <v>50.646999999999998</v>
      </c>
      <c r="Q958" t="s">
        <v>8319</v>
      </c>
      <c r="R958" t="s">
        <v>8321</v>
      </c>
      <c r="S958" s="9">
        <f t="shared" si="60"/>
        <v>42060.913877314815</v>
      </c>
      <c r="T958" s="9">
        <f t="shared" si="61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9"/>
        <v>1.9416666666666665E-2</v>
      </c>
      <c r="P959">
        <f t="shared" si="62"/>
        <v>33.286000000000001</v>
      </c>
      <c r="Q959" t="s">
        <v>8319</v>
      </c>
      <c r="R959" t="s">
        <v>8321</v>
      </c>
      <c r="S959" s="9">
        <f t="shared" si="60"/>
        <v>42660.552465277782</v>
      </c>
      <c r="T959" s="9">
        <f t="shared" si="61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9"/>
        <v>0.11328275684711328</v>
      </c>
      <c r="P960">
        <f t="shared" si="62"/>
        <v>51.823999999999998</v>
      </c>
      <c r="Q960" t="s">
        <v>8319</v>
      </c>
      <c r="R960" t="s">
        <v>8321</v>
      </c>
      <c r="S960" s="9">
        <f t="shared" si="60"/>
        <v>42082.802812499998</v>
      </c>
      <c r="T960" s="9">
        <f t="shared" si="61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9"/>
        <v>0.3886</v>
      </c>
      <c r="P961">
        <f t="shared" si="62"/>
        <v>113.626</v>
      </c>
      <c r="Q961" t="s">
        <v>8319</v>
      </c>
      <c r="R961" t="s">
        <v>8321</v>
      </c>
      <c r="S961" s="9">
        <f t="shared" si="60"/>
        <v>41993.174363425926</v>
      </c>
      <c r="T961" s="9">
        <f t="shared" si="61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9"/>
        <v>0.46100628930817611</v>
      </c>
      <c r="P962">
        <f t="shared" si="62"/>
        <v>136.46299999999999</v>
      </c>
      <c r="Q962" t="s">
        <v>8319</v>
      </c>
      <c r="R962" t="s">
        <v>8321</v>
      </c>
      <c r="S962" s="9">
        <f t="shared" si="60"/>
        <v>42766.626793981486</v>
      </c>
      <c r="T962" s="9">
        <f t="shared" si="61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3">E963/D963</f>
        <v>0.42188421052631581</v>
      </c>
      <c r="P963">
        <f t="shared" si="62"/>
        <v>364.35500000000002</v>
      </c>
      <c r="Q963" t="s">
        <v>8319</v>
      </c>
      <c r="R963" t="s">
        <v>8321</v>
      </c>
      <c r="S963" s="9">
        <f t="shared" ref="S963:S1026" si="64">(((J963/60)/60)/24)+DATE(1970,1,1)</f>
        <v>42740.693692129629</v>
      </c>
      <c r="T963" s="9">
        <f t="shared" ref="T963:T1026" si="6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3"/>
        <v>0.2848</v>
      </c>
      <c r="P964">
        <f t="shared" si="62"/>
        <v>19.242999999999999</v>
      </c>
      <c r="Q964" t="s">
        <v>8319</v>
      </c>
      <c r="R964" t="s">
        <v>8321</v>
      </c>
      <c r="S964" s="9">
        <f t="shared" si="64"/>
        <v>42373.712418981479</v>
      </c>
      <c r="T964" s="9">
        <f t="shared" si="6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3"/>
        <v>1.0771428571428571E-2</v>
      </c>
      <c r="P965">
        <f t="shared" si="62"/>
        <v>41.889000000000003</v>
      </c>
      <c r="Q965" t="s">
        <v>8319</v>
      </c>
      <c r="R965" t="s">
        <v>8321</v>
      </c>
      <c r="S965" s="9">
        <f t="shared" si="64"/>
        <v>42625.635636574079</v>
      </c>
      <c r="T965" s="9">
        <f t="shared" si="6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3"/>
        <v>7.9909090909090902E-3</v>
      </c>
      <c r="P966">
        <f t="shared" si="62"/>
        <v>30.31</v>
      </c>
      <c r="Q966" t="s">
        <v>8319</v>
      </c>
      <c r="R966" t="s">
        <v>8321</v>
      </c>
      <c r="S966" s="9">
        <f t="shared" si="64"/>
        <v>42208.628692129627</v>
      </c>
      <c r="T966" s="9">
        <f t="shared" si="6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3"/>
        <v>1.192E-2</v>
      </c>
      <c r="P967">
        <f t="shared" si="62"/>
        <v>49.667000000000002</v>
      </c>
      <c r="Q967" t="s">
        <v>8319</v>
      </c>
      <c r="R967" t="s">
        <v>8321</v>
      </c>
      <c r="S967" s="9">
        <f t="shared" si="64"/>
        <v>42637.016736111109</v>
      </c>
      <c r="T967" s="9">
        <f t="shared" si="6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3"/>
        <v>0.14799999999999999</v>
      </c>
      <c r="P968">
        <f t="shared" si="62"/>
        <v>59.2</v>
      </c>
      <c r="Q968" t="s">
        <v>8319</v>
      </c>
      <c r="R968" t="s">
        <v>8321</v>
      </c>
      <c r="S968" s="9">
        <f t="shared" si="64"/>
        <v>42619.635787037041</v>
      </c>
      <c r="T968" s="9">
        <f t="shared" si="6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3"/>
        <v>0.17810000000000001</v>
      </c>
      <c r="P969">
        <f t="shared" ref="P969:P1032" si="66">IF(L969=0, 0, ROUND(E969/L969, 3))</f>
        <v>43.975000000000001</v>
      </c>
      <c r="Q969" t="s">
        <v>8319</v>
      </c>
      <c r="R969" t="s">
        <v>8321</v>
      </c>
      <c r="S969" s="9">
        <f t="shared" si="64"/>
        <v>42422.254328703704</v>
      </c>
      <c r="T969" s="9">
        <f t="shared" si="6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3"/>
        <v>1.325E-2</v>
      </c>
      <c r="P970">
        <f t="shared" si="66"/>
        <v>26.5</v>
      </c>
      <c r="Q970" t="s">
        <v>8319</v>
      </c>
      <c r="R970" t="s">
        <v>8321</v>
      </c>
      <c r="S970" s="9">
        <f t="shared" si="64"/>
        <v>41836.847615740742</v>
      </c>
      <c r="T970" s="9">
        <f t="shared" si="6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3"/>
        <v>0.46666666666666667</v>
      </c>
      <c r="P971">
        <f t="shared" si="66"/>
        <v>1272.7270000000001</v>
      </c>
      <c r="Q971" t="s">
        <v>8319</v>
      </c>
      <c r="R971" t="s">
        <v>8321</v>
      </c>
      <c r="S971" s="9">
        <f t="shared" si="64"/>
        <v>42742.30332175926</v>
      </c>
      <c r="T971" s="9">
        <f t="shared" si="6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3"/>
        <v>0.4592</v>
      </c>
      <c r="P972">
        <f t="shared" si="66"/>
        <v>164</v>
      </c>
      <c r="Q972" t="s">
        <v>8319</v>
      </c>
      <c r="R972" t="s">
        <v>8321</v>
      </c>
      <c r="S972" s="9">
        <f t="shared" si="64"/>
        <v>42721.220520833333</v>
      </c>
      <c r="T972" s="9">
        <f t="shared" si="6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3"/>
        <v>2.2599999999999999E-3</v>
      </c>
      <c r="P973">
        <f t="shared" si="66"/>
        <v>45.2</v>
      </c>
      <c r="Q973" t="s">
        <v>8319</v>
      </c>
      <c r="R973" t="s">
        <v>8321</v>
      </c>
      <c r="S973" s="9">
        <f t="shared" si="64"/>
        <v>42111.709027777775</v>
      </c>
      <c r="T973" s="9">
        <f t="shared" si="6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3"/>
        <v>0.34625</v>
      </c>
      <c r="P974">
        <f t="shared" si="66"/>
        <v>153.88900000000001</v>
      </c>
      <c r="Q974" t="s">
        <v>8319</v>
      </c>
      <c r="R974" t="s">
        <v>8321</v>
      </c>
      <c r="S974" s="9">
        <f t="shared" si="64"/>
        <v>41856.865717592591</v>
      </c>
      <c r="T974" s="9">
        <f t="shared" si="6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3"/>
        <v>2.0549999999999999E-2</v>
      </c>
      <c r="P975">
        <f t="shared" si="66"/>
        <v>51.375</v>
      </c>
      <c r="Q975" t="s">
        <v>8319</v>
      </c>
      <c r="R975" t="s">
        <v>8321</v>
      </c>
      <c r="S975" s="9">
        <f t="shared" si="64"/>
        <v>42257.014965277776</v>
      </c>
      <c r="T975" s="9">
        <f t="shared" si="6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3"/>
        <v>5.5999999999999999E-3</v>
      </c>
      <c r="P976">
        <f t="shared" si="66"/>
        <v>93.332999999999998</v>
      </c>
      <c r="Q976" t="s">
        <v>8319</v>
      </c>
      <c r="R976" t="s">
        <v>8321</v>
      </c>
      <c r="S976" s="9">
        <f t="shared" si="64"/>
        <v>42424.749490740738</v>
      </c>
      <c r="T976" s="9">
        <f t="shared" si="6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3"/>
        <v>2.6069999999999999E-2</v>
      </c>
      <c r="P977">
        <f t="shared" si="66"/>
        <v>108.625</v>
      </c>
      <c r="Q977" t="s">
        <v>8319</v>
      </c>
      <c r="R977" t="s">
        <v>8321</v>
      </c>
      <c r="S977" s="9">
        <f t="shared" si="64"/>
        <v>42489.696585648147</v>
      </c>
      <c r="T977" s="9">
        <f t="shared" si="6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3"/>
        <v>1.9259999999999999E-2</v>
      </c>
      <c r="P978">
        <f t="shared" si="66"/>
        <v>160.5</v>
      </c>
      <c r="Q978" t="s">
        <v>8319</v>
      </c>
      <c r="R978" t="s">
        <v>8321</v>
      </c>
      <c r="S978" s="9">
        <f t="shared" si="64"/>
        <v>42185.058993055558</v>
      </c>
      <c r="T978" s="9">
        <f t="shared" si="6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3"/>
        <v>0.33666666666666667</v>
      </c>
      <c r="P979">
        <f t="shared" si="66"/>
        <v>75.75</v>
      </c>
      <c r="Q979" t="s">
        <v>8319</v>
      </c>
      <c r="R979" t="s">
        <v>8321</v>
      </c>
      <c r="S979" s="9">
        <f t="shared" si="64"/>
        <v>42391.942094907412</v>
      </c>
      <c r="T979" s="9">
        <f t="shared" si="6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3"/>
        <v>0.5626326718299024</v>
      </c>
      <c r="P980">
        <f t="shared" si="66"/>
        <v>790.83699999999999</v>
      </c>
      <c r="Q980" t="s">
        <v>8319</v>
      </c>
      <c r="R980" t="s">
        <v>8321</v>
      </c>
      <c r="S980" s="9">
        <f t="shared" si="64"/>
        <v>42395.309039351851</v>
      </c>
      <c r="T980" s="9">
        <f t="shared" si="6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3"/>
        <v>0.82817600000000002</v>
      </c>
      <c r="P981">
        <f t="shared" si="66"/>
        <v>301.93900000000002</v>
      </c>
      <c r="Q981" t="s">
        <v>8319</v>
      </c>
      <c r="R981" t="s">
        <v>8321</v>
      </c>
      <c r="S981" s="9">
        <f t="shared" si="64"/>
        <v>42506.416990740734</v>
      </c>
      <c r="T981" s="9">
        <f t="shared" si="6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3"/>
        <v>0.14860000000000001</v>
      </c>
      <c r="P982">
        <f t="shared" si="66"/>
        <v>47.935000000000002</v>
      </c>
      <c r="Q982" t="s">
        <v>8319</v>
      </c>
      <c r="R982" t="s">
        <v>8321</v>
      </c>
      <c r="S982" s="9">
        <f t="shared" si="64"/>
        <v>41928.904189814813</v>
      </c>
      <c r="T982" s="9">
        <f t="shared" si="6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3"/>
        <v>1.2375123751237513E-4</v>
      </c>
      <c r="P983">
        <f t="shared" si="66"/>
        <v>2.75</v>
      </c>
      <c r="Q983" t="s">
        <v>8319</v>
      </c>
      <c r="R983" t="s">
        <v>8321</v>
      </c>
      <c r="S983" s="9">
        <f t="shared" si="64"/>
        <v>41830.947013888886</v>
      </c>
      <c r="T983" s="9">
        <f t="shared" si="6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3"/>
        <v>1.7142857142857143E-4</v>
      </c>
      <c r="P984">
        <f t="shared" si="66"/>
        <v>1</v>
      </c>
      <c r="Q984" t="s">
        <v>8319</v>
      </c>
      <c r="R984" t="s">
        <v>8321</v>
      </c>
      <c r="S984" s="9">
        <f t="shared" si="64"/>
        <v>42615.753310185188</v>
      </c>
      <c r="T984" s="9">
        <f t="shared" si="6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3"/>
        <v>0.2950613611721471</v>
      </c>
      <c r="P985">
        <f t="shared" si="66"/>
        <v>171.79300000000001</v>
      </c>
      <c r="Q985" t="s">
        <v>8319</v>
      </c>
      <c r="R985" t="s">
        <v>8321</v>
      </c>
      <c r="S985" s="9">
        <f t="shared" si="64"/>
        <v>42574.667650462965</v>
      </c>
      <c r="T985" s="9">
        <f t="shared" si="6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3"/>
        <v>1.06E-2</v>
      </c>
      <c r="P986">
        <f t="shared" si="66"/>
        <v>35.332999999999998</v>
      </c>
      <c r="Q986" t="s">
        <v>8319</v>
      </c>
      <c r="R986" t="s">
        <v>8321</v>
      </c>
      <c r="S986" s="9">
        <f t="shared" si="64"/>
        <v>42061.11583333333</v>
      </c>
      <c r="T986" s="9">
        <f t="shared" si="6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3"/>
        <v>6.2933333333333327E-2</v>
      </c>
      <c r="P987">
        <f t="shared" si="66"/>
        <v>82.087000000000003</v>
      </c>
      <c r="Q987" t="s">
        <v>8319</v>
      </c>
      <c r="R987" t="s">
        <v>8321</v>
      </c>
      <c r="S987" s="9">
        <f t="shared" si="64"/>
        <v>42339.967708333337</v>
      </c>
      <c r="T987" s="9">
        <f t="shared" si="6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3"/>
        <v>0.1275</v>
      </c>
      <c r="P988">
        <f t="shared" si="66"/>
        <v>110.87</v>
      </c>
      <c r="Q988" t="s">
        <v>8319</v>
      </c>
      <c r="R988" t="s">
        <v>8321</v>
      </c>
      <c r="S988" s="9">
        <f t="shared" si="64"/>
        <v>42324.767361111109</v>
      </c>
      <c r="T988" s="9">
        <f t="shared" si="6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3"/>
        <v>0.13220000000000001</v>
      </c>
      <c r="P989">
        <f t="shared" si="66"/>
        <v>161.22</v>
      </c>
      <c r="Q989" t="s">
        <v>8319</v>
      </c>
      <c r="R989" t="s">
        <v>8321</v>
      </c>
      <c r="S989" s="9">
        <f t="shared" si="64"/>
        <v>41773.294560185182</v>
      </c>
      <c r="T989" s="9">
        <f t="shared" si="6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3"/>
        <v>0</v>
      </c>
      <c r="P990">
        <f t="shared" si="66"/>
        <v>0</v>
      </c>
      <c r="Q990" t="s">
        <v>8319</v>
      </c>
      <c r="R990" t="s">
        <v>8321</v>
      </c>
      <c r="S990" s="9">
        <f t="shared" si="64"/>
        <v>42614.356770833328</v>
      </c>
      <c r="T990" s="9">
        <f t="shared" si="6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3"/>
        <v>0.16769999999999999</v>
      </c>
      <c r="P991">
        <f t="shared" si="66"/>
        <v>52.405999999999999</v>
      </c>
      <c r="Q991" t="s">
        <v>8319</v>
      </c>
      <c r="R991" t="s">
        <v>8321</v>
      </c>
      <c r="S991" s="9">
        <f t="shared" si="64"/>
        <v>42611.933969907404</v>
      </c>
      <c r="T991" s="9">
        <f t="shared" si="6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3"/>
        <v>1.0399999999999999E-3</v>
      </c>
      <c r="P992">
        <f t="shared" si="66"/>
        <v>13</v>
      </c>
      <c r="Q992" t="s">
        <v>8319</v>
      </c>
      <c r="R992" t="s">
        <v>8321</v>
      </c>
      <c r="S992" s="9">
        <f t="shared" si="64"/>
        <v>41855.784305555557</v>
      </c>
      <c r="T992" s="9">
        <f t="shared" si="6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3"/>
        <v>4.24E-2</v>
      </c>
      <c r="P993">
        <f t="shared" si="66"/>
        <v>30.286000000000001</v>
      </c>
      <c r="Q993" t="s">
        <v>8319</v>
      </c>
      <c r="R993" t="s">
        <v>8321</v>
      </c>
      <c r="S993" s="9">
        <f t="shared" si="64"/>
        <v>42538.75680555556</v>
      </c>
      <c r="T993" s="9">
        <f t="shared" si="6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3"/>
        <v>4.6699999999999997E-3</v>
      </c>
      <c r="P994">
        <f t="shared" si="66"/>
        <v>116.75</v>
      </c>
      <c r="Q994" t="s">
        <v>8319</v>
      </c>
      <c r="R994" t="s">
        <v>8321</v>
      </c>
      <c r="S994" s="9">
        <f t="shared" si="64"/>
        <v>42437.924988425926</v>
      </c>
      <c r="T994" s="9">
        <f t="shared" si="6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3"/>
        <v>0.25087142857142858</v>
      </c>
      <c r="P995">
        <f t="shared" si="66"/>
        <v>89.596999999999994</v>
      </c>
      <c r="Q995" t="s">
        <v>8319</v>
      </c>
      <c r="R995" t="s">
        <v>8321</v>
      </c>
      <c r="S995" s="9">
        <f t="shared" si="64"/>
        <v>42652.964907407411</v>
      </c>
      <c r="T995" s="9">
        <f t="shared" si="6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3"/>
        <v>2.3345000000000001E-2</v>
      </c>
      <c r="P996">
        <f t="shared" si="66"/>
        <v>424.45499999999998</v>
      </c>
      <c r="Q996" t="s">
        <v>8319</v>
      </c>
      <c r="R996" t="s">
        <v>8321</v>
      </c>
      <c r="S996" s="9">
        <f t="shared" si="64"/>
        <v>41921.263078703705</v>
      </c>
      <c r="T996" s="9">
        <f t="shared" si="6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3"/>
        <v>7.2599999999999998E-2</v>
      </c>
      <c r="P997">
        <f t="shared" si="66"/>
        <v>80.667000000000002</v>
      </c>
      <c r="Q997" t="s">
        <v>8319</v>
      </c>
      <c r="R997" t="s">
        <v>8321</v>
      </c>
      <c r="S997" s="9">
        <f t="shared" si="64"/>
        <v>41947.940740740742</v>
      </c>
      <c r="T997" s="9">
        <f t="shared" si="6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3"/>
        <v>1.6250000000000001E-2</v>
      </c>
      <c r="P998">
        <f t="shared" si="66"/>
        <v>13</v>
      </c>
      <c r="Q998" t="s">
        <v>8319</v>
      </c>
      <c r="R998" t="s">
        <v>8321</v>
      </c>
      <c r="S998" s="9">
        <f t="shared" si="64"/>
        <v>41817.866435185184</v>
      </c>
      <c r="T998" s="9">
        <f t="shared" si="6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3"/>
        <v>1.2999999999999999E-2</v>
      </c>
      <c r="P999">
        <f t="shared" si="66"/>
        <v>8.125</v>
      </c>
      <c r="Q999" t="s">
        <v>8319</v>
      </c>
      <c r="R999" t="s">
        <v>8321</v>
      </c>
      <c r="S999" s="9">
        <f t="shared" si="64"/>
        <v>41941.10297453704</v>
      </c>
      <c r="T999" s="9">
        <f t="shared" si="6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3"/>
        <v>0.58558333333333334</v>
      </c>
      <c r="P1000">
        <f t="shared" si="66"/>
        <v>153.428</v>
      </c>
      <c r="Q1000" t="s">
        <v>8319</v>
      </c>
      <c r="R1000" t="s">
        <v>8321</v>
      </c>
      <c r="S1000" s="9">
        <f t="shared" si="64"/>
        <v>42282.168993055559</v>
      </c>
      <c r="T1000" s="9">
        <f t="shared" si="6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3"/>
        <v>7.7886666666666673E-2</v>
      </c>
      <c r="P1001">
        <f t="shared" si="66"/>
        <v>292.07499999999999</v>
      </c>
      <c r="Q1001" t="s">
        <v>8319</v>
      </c>
      <c r="R1001" t="s">
        <v>8321</v>
      </c>
      <c r="S1001" s="9">
        <f t="shared" si="64"/>
        <v>41926.29965277778</v>
      </c>
      <c r="T1001" s="9">
        <f t="shared" si="6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3"/>
        <v>2.2157147647256063E-2</v>
      </c>
      <c r="P1002">
        <f t="shared" si="66"/>
        <v>3304</v>
      </c>
      <c r="Q1002" t="s">
        <v>8319</v>
      </c>
      <c r="R1002" t="s">
        <v>8321</v>
      </c>
      <c r="S1002" s="9">
        <f t="shared" si="64"/>
        <v>42749.059722222228</v>
      </c>
      <c r="T1002" s="9">
        <f t="shared" si="6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3"/>
        <v>1.04</v>
      </c>
      <c r="P1003">
        <f t="shared" si="66"/>
        <v>1300</v>
      </c>
      <c r="Q1003" t="s">
        <v>8319</v>
      </c>
      <c r="R1003" t="s">
        <v>8321</v>
      </c>
      <c r="S1003" s="9">
        <f t="shared" si="64"/>
        <v>42720.720057870371</v>
      </c>
      <c r="T1003" s="9">
        <f t="shared" si="6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3"/>
        <v>0.29602960296029601</v>
      </c>
      <c r="P1004">
        <f t="shared" si="66"/>
        <v>134.54499999999999</v>
      </c>
      <c r="Q1004" t="s">
        <v>8319</v>
      </c>
      <c r="R1004" t="s">
        <v>8321</v>
      </c>
      <c r="S1004" s="9">
        <f t="shared" si="64"/>
        <v>42325.684189814812</v>
      </c>
      <c r="T1004" s="9">
        <f t="shared" si="6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3"/>
        <v>0.16055</v>
      </c>
      <c r="P1005">
        <f t="shared" si="66"/>
        <v>214.06700000000001</v>
      </c>
      <c r="Q1005" t="s">
        <v>8319</v>
      </c>
      <c r="R1005" t="s">
        <v>8321</v>
      </c>
      <c r="S1005" s="9">
        <f t="shared" si="64"/>
        <v>42780.709039351852</v>
      </c>
      <c r="T1005" s="9">
        <f t="shared" si="6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3"/>
        <v>0.82208000000000003</v>
      </c>
      <c r="P1006">
        <f t="shared" si="66"/>
        <v>216.33699999999999</v>
      </c>
      <c r="Q1006" t="s">
        <v>8319</v>
      </c>
      <c r="R1006" t="s">
        <v>8321</v>
      </c>
      <c r="S1006" s="9">
        <f t="shared" si="64"/>
        <v>42388.708645833336</v>
      </c>
      <c r="T1006" s="9">
        <f t="shared" si="6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3"/>
        <v>0.75051000000000001</v>
      </c>
      <c r="P1007">
        <f t="shared" si="66"/>
        <v>932.31100000000004</v>
      </c>
      <c r="Q1007" t="s">
        <v>8319</v>
      </c>
      <c r="R1007" t="s">
        <v>8321</v>
      </c>
      <c r="S1007" s="9">
        <f t="shared" si="64"/>
        <v>42276.624803240738</v>
      </c>
      <c r="T1007" s="9">
        <f t="shared" si="6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3"/>
        <v>5.8500000000000003E-2</v>
      </c>
      <c r="P1008">
        <f t="shared" si="66"/>
        <v>29.25</v>
      </c>
      <c r="Q1008" t="s">
        <v>8319</v>
      </c>
      <c r="R1008" t="s">
        <v>8321</v>
      </c>
      <c r="S1008" s="9">
        <f t="shared" si="64"/>
        <v>41977.040185185186</v>
      </c>
      <c r="T1008" s="9">
        <f t="shared" si="6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3"/>
        <v>0.44319999999999998</v>
      </c>
      <c r="P1009">
        <f t="shared" si="66"/>
        <v>174.947</v>
      </c>
      <c r="Q1009" t="s">
        <v>8319</v>
      </c>
      <c r="R1009" t="s">
        <v>8321</v>
      </c>
      <c r="S1009" s="9">
        <f t="shared" si="64"/>
        <v>42676.583599537036</v>
      </c>
      <c r="T1009" s="9">
        <f t="shared" si="6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3"/>
        <v>2.6737967914438501E-3</v>
      </c>
      <c r="P1010">
        <f t="shared" si="66"/>
        <v>250</v>
      </c>
      <c r="Q1010" t="s">
        <v>8319</v>
      </c>
      <c r="R1010" t="s">
        <v>8321</v>
      </c>
      <c r="S1010" s="9">
        <f t="shared" si="64"/>
        <v>42702.809201388889</v>
      </c>
      <c r="T1010" s="9">
        <f t="shared" si="6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3"/>
        <v>0.1313</v>
      </c>
      <c r="P1011">
        <f t="shared" si="66"/>
        <v>65</v>
      </c>
      <c r="Q1011" t="s">
        <v>8319</v>
      </c>
      <c r="R1011" t="s">
        <v>8321</v>
      </c>
      <c r="S1011" s="9">
        <f t="shared" si="64"/>
        <v>42510.604699074072</v>
      </c>
      <c r="T1011" s="9">
        <f t="shared" si="6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3"/>
        <v>1.9088937093275488E-3</v>
      </c>
      <c r="P1012">
        <f t="shared" si="66"/>
        <v>55</v>
      </c>
      <c r="Q1012" t="s">
        <v>8319</v>
      </c>
      <c r="R1012" t="s">
        <v>8321</v>
      </c>
      <c r="S1012" s="9">
        <f t="shared" si="64"/>
        <v>42561.829421296294</v>
      </c>
      <c r="T1012" s="9">
        <f t="shared" si="6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3"/>
        <v>3.7499999999999999E-3</v>
      </c>
      <c r="P1013">
        <f t="shared" si="66"/>
        <v>75</v>
      </c>
      <c r="Q1013" t="s">
        <v>8319</v>
      </c>
      <c r="R1013" t="s">
        <v>8321</v>
      </c>
      <c r="S1013" s="9">
        <f t="shared" si="64"/>
        <v>41946.898090277777</v>
      </c>
      <c r="T1013" s="9">
        <f t="shared" si="6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3"/>
        <v>215.35021</v>
      </c>
      <c r="P1014">
        <f t="shared" si="66"/>
        <v>1389.356</v>
      </c>
      <c r="Q1014" t="s">
        <v>8319</v>
      </c>
      <c r="R1014" t="s">
        <v>8321</v>
      </c>
      <c r="S1014" s="9">
        <f t="shared" si="64"/>
        <v>42714.440416666665</v>
      </c>
      <c r="T1014" s="9">
        <f t="shared" si="6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3"/>
        <v>0.34527999999999998</v>
      </c>
      <c r="P1015">
        <f t="shared" si="66"/>
        <v>95.911000000000001</v>
      </c>
      <c r="Q1015" t="s">
        <v>8319</v>
      </c>
      <c r="R1015" t="s">
        <v>8321</v>
      </c>
      <c r="S1015" s="9">
        <f t="shared" si="64"/>
        <v>42339.833981481483</v>
      </c>
      <c r="T1015" s="9">
        <f t="shared" si="6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3"/>
        <v>0.30599999999999999</v>
      </c>
      <c r="P1016">
        <f t="shared" si="66"/>
        <v>191.25</v>
      </c>
      <c r="Q1016" t="s">
        <v>8319</v>
      </c>
      <c r="R1016" t="s">
        <v>8321</v>
      </c>
      <c r="S1016" s="9">
        <f t="shared" si="64"/>
        <v>41955.002488425926</v>
      </c>
      <c r="T1016" s="9">
        <f t="shared" si="6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3"/>
        <v>2.6666666666666668E-2</v>
      </c>
      <c r="P1017">
        <f t="shared" si="66"/>
        <v>40</v>
      </c>
      <c r="Q1017" t="s">
        <v>8319</v>
      </c>
      <c r="R1017" t="s">
        <v>8321</v>
      </c>
      <c r="S1017" s="9">
        <f t="shared" si="64"/>
        <v>42303.878414351857</v>
      </c>
      <c r="T1017" s="9">
        <f t="shared" si="6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3"/>
        <v>2.8420000000000001E-2</v>
      </c>
      <c r="P1018">
        <f t="shared" si="66"/>
        <v>74.789000000000001</v>
      </c>
      <c r="Q1018" t="s">
        <v>8319</v>
      </c>
      <c r="R1018" t="s">
        <v>8321</v>
      </c>
      <c r="S1018" s="9">
        <f t="shared" si="64"/>
        <v>42422.107129629629</v>
      </c>
      <c r="T1018" s="9">
        <f t="shared" si="6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3"/>
        <v>0.22878799999999999</v>
      </c>
      <c r="P1019">
        <f t="shared" si="66"/>
        <v>161.11799999999999</v>
      </c>
      <c r="Q1019" t="s">
        <v>8319</v>
      </c>
      <c r="R1019" t="s">
        <v>8321</v>
      </c>
      <c r="S1019" s="9">
        <f t="shared" si="64"/>
        <v>42289.675173611111</v>
      </c>
      <c r="T1019" s="9">
        <f t="shared" si="6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3"/>
        <v>3.1050000000000001E-2</v>
      </c>
      <c r="P1020">
        <f t="shared" si="66"/>
        <v>88.713999999999999</v>
      </c>
      <c r="Q1020" t="s">
        <v>8319</v>
      </c>
      <c r="R1020" t="s">
        <v>8321</v>
      </c>
      <c r="S1020" s="9">
        <f t="shared" si="64"/>
        <v>42535.492280092592</v>
      </c>
      <c r="T1020" s="9">
        <f t="shared" si="6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3"/>
        <v>0.47333333333333333</v>
      </c>
      <c r="P1021">
        <f t="shared" si="66"/>
        <v>53.25</v>
      </c>
      <c r="Q1021" t="s">
        <v>8319</v>
      </c>
      <c r="R1021" t="s">
        <v>8321</v>
      </c>
      <c r="S1021" s="9">
        <f t="shared" si="64"/>
        <v>42009.973946759259</v>
      </c>
      <c r="T1021" s="9">
        <f t="shared" si="6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3"/>
        <v>2.0554838709677421</v>
      </c>
      <c r="P1022">
        <f t="shared" si="66"/>
        <v>106.2</v>
      </c>
      <c r="Q1022" t="s">
        <v>8325</v>
      </c>
      <c r="R1022" t="s">
        <v>8330</v>
      </c>
      <c r="S1022" s="9">
        <f t="shared" si="64"/>
        <v>42127.069548611107</v>
      </c>
      <c r="T1022" s="9">
        <f t="shared" si="6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3"/>
        <v>3.5180366666666667</v>
      </c>
      <c r="P1023">
        <f t="shared" si="66"/>
        <v>22.08</v>
      </c>
      <c r="Q1023" t="s">
        <v>8325</v>
      </c>
      <c r="R1023" t="s">
        <v>8330</v>
      </c>
      <c r="S1023" s="9">
        <f t="shared" si="64"/>
        <v>42271.251979166671</v>
      </c>
      <c r="T1023" s="9">
        <f t="shared" si="6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3"/>
        <v>1.149</v>
      </c>
      <c r="P1024">
        <f t="shared" si="66"/>
        <v>31.053999999999998</v>
      </c>
      <c r="Q1024" t="s">
        <v>8325</v>
      </c>
      <c r="R1024" t="s">
        <v>8330</v>
      </c>
      <c r="S1024" s="9">
        <f t="shared" si="64"/>
        <v>42111.646724537044</v>
      </c>
      <c r="T1024" s="9">
        <f t="shared" si="6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3"/>
        <v>2.3715000000000002</v>
      </c>
      <c r="P1025">
        <f t="shared" si="66"/>
        <v>36.206000000000003</v>
      </c>
      <c r="Q1025" t="s">
        <v>8325</v>
      </c>
      <c r="R1025" t="s">
        <v>8330</v>
      </c>
      <c r="S1025" s="9">
        <f t="shared" si="64"/>
        <v>42145.919687500005</v>
      </c>
      <c r="T1025" s="9">
        <f t="shared" si="6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3"/>
        <v>1.1863774999999999</v>
      </c>
      <c r="P1026">
        <f t="shared" si="66"/>
        <v>388.976</v>
      </c>
      <c r="Q1026" t="s">
        <v>8325</v>
      </c>
      <c r="R1026" t="s">
        <v>8330</v>
      </c>
      <c r="S1026" s="9">
        <f t="shared" si="64"/>
        <v>42370.580590277779</v>
      </c>
      <c r="T1026" s="9">
        <f t="shared" si="6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7">E1027/D1027</f>
        <v>1.099283142857143</v>
      </c>
      <c r="P1027">
        <f t="shared" si="66"/>
        <v>71.849000000000004</v>
      </c>
      <c r="Q1027" t="s">
        <v>8325</v>
      </c>
      <c r="R1027" t="s">
        <v>8330</v>
      </c>
      <c r="S1027" s="9">
        <f t="shared" ref="S1027:S1090" si="68">(((J1027/60)/60)/24)+DATE(1970,1,1)</f>
        <v>42049.833761574075</v>
      </c>
      <c r="T1027" s="9">
        <f t="shared" ref="T1027:T1090" si="69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7"/>
        <v>1.0000828571428571</v>
      </c>
      <c r="P1028">
        <f t="shared" si="66"/>
        <v>57.381999999999998</v>
      </c>
      <c r="Q1028" t="s">
        <v>8325</v>
      </c>
      <c r="R1028" t="s">
        <v>8330</v>
      </c>
      <c r="S1028" s="9">
        <f t="shared" si="68"/>
        <v>42426.407592592594</v>
      </c>
      <c r="T1028" s="9">
        <f t="shared" si="69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7"/>
        <v>1.0309292094387414</v>
      </c>
      <c r="P1029">
        <f t="shared" si="66"/>
        <v>69.667000000000002</v>
      </c>
      <c r="Q1029" t="s">
        <v>8325</v>
      </c>
      <c r="R1029" t="s">
        <v>8330</v>
      </c>
      <c r="S1029" s="9">
        <f t="shared" si="68"/>
        <v>41905.034108796295</v>
      </c>
      <c r="T1029" s="9">
        <f t="shared" si="69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7"/>
        <v>1.1727000000000001</v>
      </c>
      <c r="P1030">
        <f t="shared" si="66"/>
        <v>45.988</v>
      </c>
      <c r="Q1030" t="s">
        <v>8325</v>
      </c>
      <c r="R1030" t="s">
        <v>8330</v>
      </c>
      <c r="S1030" s="9">
        <f t="shared" si="68"/>
        <v>42755.627372685187</v>
      </c>
      <c r="T1030" s="9">
        <f t="shared" si="69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7"/>
        <v>1.1175999999999999</v>
      </c>
      <c r="P1031">
        <f t="shared" si="66"/>
        <v>79.262</v>
      </c>
      <c r="Q1031" t="s">
        <v>8325</v>
      </c>
      <c r="R1031" t="s">
        <v>8330</v>
      </c>
      <c r="S1031" s="9">
        <f t="shared" si="68"/>
        <v>42044.711886574078</v>
      </c>
      <c r="T1031" s="9">
        <f t="shared" si="69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7"/>
        <v>3.4209999999999998</v>
      </c>
      <c r="P1032">
        <f t="shared" si="66"/>
        <v>43.030999999999999</v>
      </c>
      <c r="Q1032" t="s">
        <v>8325</v>
      </c>
      <c r="R1032" t="s">
        <v>8330</v>
      </c>
      <c r="S1032" s="9">
        <f t="shared" si="68"/>
        <v>42611.483206018514</v>
      </c>
      <c r="T1032" s="9">
        <f t="shared" si="69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7"/>
        <v>1.0740000000000001</v>
      </c>
      <c r="P1033">
        <f t="shared" ref="P1033:P1096" si="70">IF(L1033=0, 0, ROUND(E1033/L1033, 3))</f>
        <v>108.485</v>
      </c>
      <c r="Q1033" t="s">
        <v>8325</v>
      </c>
      <c r="R1033" t="s">
        <v>8330</v>
      </c>
      <c r="S1033" s="9">
        <f t="shared" si="68"/>
        <v>42324.764004629629</v>
      </c>
      <c r="T1033" s="9">
        <f t="shared" si="69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7"/>
        <v>1.0849703703703704</v>
      </c>
      <c r="P1034">
        <f t="shared" si="70"/>
        <v>61.03</v>
      </c>
      <c r="Q1034" t="s">
        <v>8325</v>
      </c>
      <c r="R1034" t="s">
        <v>8330</v>
      </c>
      <c r="S1034" s="9">
        <f t="shared" si="68"/>
        <v>42514.666956018518</v>
      </c>
      <c r="T1034" s="9">
        <f t="shared" si="69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7"/>
        <v>1.0286144578313252</v>
      </c>
      <c r="P1035">
        <f t="shared" si="70"/>
        <v>50.593000000000004</v>
      </c>
      <c r="Q1035" t="s">
        <v>8325</v>
      </c>
      <c r="R1035" t="s">
        <v>8330</v>
      </c>
      <c r="S1035" s="9">
        <f t="shared" si="68"/>
        <v>42688.732407407413</v>
      </c>
      <c r="T1035" s="9">
        <f t="shared" si="69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7"/>
        <v>1.3000180000000001</v>
      </c>
      <c r="P1036">
        <f t="shared" si="70"/>
        <v>39.156999999999996</v>
      </c>
      <c r="Q1036" t="s">
        <v>8325</v>
      </c>
      <c r="R1036" t="s">
        <v>8330</v>
      </c>
      <c r="S1036" s="9">
        <f t="shared" si="68"/>
        <v>42555.166712962964</v>
      </c>
      <c r="T1036" s="9">
        <f t="shared" si="69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7"/>
        <v>1.0765217391304347</v>
      </c>
      <c r="P1037">
        <f t="shared" si="70"/>
        <v>65.158000000000001</v>
      </c>
      <c r="Q1037" t="s">
        <v>8325</v>
      </c>
      <c r="R1037" t="s">
        <v>8330</v>
      </c>
      <c r="S1037" s="9">
        <f t="shared" si="68"/>
        <v>42016.641435185185</v>
      </c>
      <c r="T1037" s="9">
        <f t="shared" si="69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7"/>
        <v>1.1236044444444444</v>
      </c>
      <c r="P1038">
        <f t="shared" si="70"/>
        <v>23.963000000000001</v>
      </c>
      <c r="Q1038" t="s">
        <v>8325</v>
      </c>
      <c r="R1038" t="s">
        <v>8330</v>
      </c>
      <c r="S1038" s="9">
        <f t="shared" si="68"/>
        <v>41249.448958333334</v>
      </c>
      <c r="T1038" s="9">
        <f t="shared" si="69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7"/>
        <v>1.0209999999999999</v>
      </c>
      <c r="P1039">
        <f t="shared" si="70"/>
        <v>48.619</v>
      </c>
      <c r="Q1039" t="s">
        <v>8325</v>
      </c>
      <c r="R1039" t="s">
        <v>8330</v>
      </c>
      <c r="S1039" s="9">
        <f t="shared" si="68"/>
        <v>42119.822476851856</v>
      </c>
      <c r="T1039" s="9">
        <f t="shared" si="69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7"/>
        <v>1.4533333333333334</v>
      </c>
      <c r="P1040">
        <f t="shared" si="70"/>
        <v>35.738</v>
      </c>
      <c r="Q1040" t="s">
        <v>8325</v>
      </c>
      <c r="R1040" t="s">
        <v>8330</v>
      </c>
      <c r="S1040" s="9">
        <f t="shared" si="68"/>
        <v>42418.231747685189</v>
      </c>
      <c r="T1040" s="9">
        <f t="shared" si="69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7"/>
        <v>1.282</v>
      </c>
      <c r="P1041">
        <f t="shared" si="70"/>
        <v>21.367000000000001</v>
      </c>
      <c r="Q1041" t="s">
        <v>8325</v>
      </c>
      <c r="R1041" t="s">
        <v>8330</v>
      </c>
      <c r="S1041" s="9">
        <f t="shared" si="68"/>
        <v>42692.109328703707</v>
      </c>
      <c r="T1041" s="9">
        <f t="shared" si="69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7"/>
        <v>2.9411764705882353E-3</v>
      </c>
      <c r="P1042">
        <f t="shared" si="70"/>
        <v>250</v>
      </c>
      <c r="Q1042" t="s">
        <v>8331</v>
      </c>
      <c r="R1042" t="s">
        <v>8332</v>
      </c>
      <c r="S1042" s="9">
        <f t="shared" si="68"/>
        <v>42579.708437499998</v>
      </c>
      <c r="T1042" s="9">
        <f t="shared" si="69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7"/>
        <v>0</v>
      </c>
      <c r="P1043">
        <f t="shared" si="70"/>
        <v>0</v>
      </c>
      <c r="Q1043" t="s">
        <v>8331</v>
      </c>
      <c r="R1043" t="s">
        <v>8332</v>
      </c>
      <c r="S1043" s="9">
        <f t="shared" si="68"/>
        <v>41831.060092592597</v>
      </c>
      <c r="T1043" s="9">
        <f t="shared" si="69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7"/>
        <v>1.5384615384615385E-2</v>
      </c>
      <c r="P1044">
        <f t="shared" si="70"/>
        <v>10</v>
      </c>
      <c r="Q1044" t="s">
        <v>8331</v>
      </c>
      <c r="R1044" t="s">
        <v>8332</v>
      </c>
      <c r="S1044" s="9">
        <f t="shared" si="68"/>
        <v>41851.696157407408</v>
      </c>
      <c r="T1044" s="9">
        <f t="shared" si="69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7"/>
        <v>8.5370000000000001E-2</v>
      </c>
      <c r="P1045">
        <f t="shared" si="70"/>
        <v>29.236000000000001</v>
      </c>
      <c r="Q1045" t="s">
        <v>8331</v>
      </c>
      <c r="R1045" t="s">
        <v>8332</v>
      </c>
      <c r="S1045" s="9">
        <f t="shared" si="68"/>
        <v>42114.252951388888</v>
      </c>
      <c r="T1045" s="9">
        <f t="shared" si="69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7"/>
        <v>8.571428571428571E-4</v>
      </c>
      <c r="P1046">
        <f t="shared" si="70"/>
        <v>3</v>
      </c>
      <c r="Q1046" t="s">
        <v>8331</v>
      </c>
      <c r="R1046" t="s">
        <v>8332</v>
      </c>
      <c r="S1046" s="9">
        <f t="shared" si="68"/>
        <v>42011.925937499997</v>
      </c>
      <c r="T1046" s="9">
        <f t="shared" si="69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7"/>
        <v>2.6599999999999999E-2</v>
      </c>
      <c r="P1047">
        <f t="shared" si="70"/>
        <v>33.25</v>
      </c>
      <c r="Q1047" t="s">
        <v>8331</v>
      </c>
      <c r="R1047" t="s">
        <v>8332</v>
      </c>
      <c r="S1047" s="9">
        <f t="shared" si="68"/>
        <v>41844.874421296299</v>
      </c>
      <c r="T1047" s="9">
        <f t="shared" si="69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7"/>
        <v>0</v>
      </c>
      <c r="P1048">
        <f t="shared" si="70"/>
        <v>0</v>
      </c>
      <c r="Q1048" t="s">
        <v>8331</v>
      </c>
      <c r="R1048" t="s">
        <v>8332</v>
      </c>
      <c r="S1048" s="9">
        <f t="shared" si="68"/>
        <v>42319.851388888885</v>
      </c>
      <c r="T1048" s="9">
        <f t="shared" si="69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7"/>
        <v>5.0000000000000001E-4</v>
      </c>
      <c r="P1049">
        <f t="shared" si="70"/>
        <v>1</v>
      </c>
      <c r="Q1049" t="s">
        <v>8331</v>
      </c>
      <c r="R1049" t="s">
        <v>8332</v>
      </c>
      <c r="S1049" s="9">
        <f t="shared" si="68"/>
        <v>41918.818460648145</v>
      </c>
      <c r="T1049" s="9">
        <f t="shared" si="69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7"/>
        <v>1.4133333333333333E-2</v>
      </c>
      <c r="P1050">
        <f t="shared" si="70"/>
        <v>53</v>
      </c>
      <c r="Q1050" t="s">
        <v>8331</v>
      </c>
      <c r="R1050" t="s">
        <v>8332</v>
      </c>
      <c r="S1050" s="9">
        <f t="shared" si="68"/>
        <v>42598.053113425922</v>
      </c>
      <c r="T1050" s="9">
        <f t="shared" si="69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7"/>
        <v>0</v>
      </c>
      <c r="P1051">
        <f t="shared" si="70"/>
        <v>0</v>
      </c>
      <c r="Q1051" t="s">
        <v>8331</v>
      </c>
      <c r="R1051" t="s">
        <v>8332</v>
      </c>
      <c r="S1051" s="9">
        <f t="shared" si="68"/>
        <v>42382.431076388893</v>
      </c>
      <c r="T1051" s="9">
        <f t="shared" si="69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7"/>
        <v>0</v>
      </c>
      <c r="P1052">
        <f t="shared" si="70"/>
        <v>0</v>
      </c>
      <c r="Q1052" t="s">
        <v>8331</v>
      </c>
      <c r="R1052" t="s">
        <v>8332</v>
      </c>
      <c r="S1052" s="9">
        <f t="shared" si="68"/>
        <v>42231.7971875</v>
      </c>
      <c r="T1052" s="9">
        <f t="shared" si="69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7"/>
        <v>0</v>
      </c>
      <c r="P1053">
        <f t="shared" si="70"/>
        <v>0</v>
      </c>
      <c r="Q1053" t="s">
        <v>8331</v>
      </c>
      <c r="R1053" t="s">
        <v>8332</v>
      </c>
      <c r="S1053" s="9">
        <f t="shared" si="68"/>
        <v>41850.014178240745</v>
      </c>
      <c r="T1053" s="9">
        <f t="shared" si="69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7"/>
        <v>0</v>
      </c>
      <c r="P1054">
        <f t="shared" si="70"/>
        <v>0</v>
      </c>
      <c r="Q1054" t="s">
        <v>8331</v>
      </c>
      <c r="R1054" t="s">
        <v>8332</v>
      </c>
      <c r="S1054" s="9">
        <f t="shared" si="68"/>
        <v>42483.797395833331</v>
      </c>
      <c r="T1054" s="9">
        <f t="shared" si="69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7"/>
        <v>0.01</v>
      </c>
      <c r="P1055">
        <f t="shared" si="70"/>
        <v>15</v>
      </c>
      <c r="Q1055" t="s">
        <v>8331</v>
      </c>
      <c r="R1055" t="s">
        <v>8332</v>
      </c>
      <c r="S1055" s="9">
        <f t="shared" si="68"/>
        <v>42775.172824074078</v>
      </c>
      <c r="T1055" s="9">
        <f t="shared" si="69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7"/>
        <v>0</v>
      </c>
      <c r="P1056">
        <f t="shared" si="70"/>
        <v>0</v>
      </c>
      <c r="Q1056" t="s">
        <v>8331</v>
      </c>
      <c r="R1056" t="s">
        <v>8332</v>
      </c>
      <c r="S1056" s="9">
        <f t="shared" si="68"/>
        <v>41831.851840277777</v>
      </c>
      <c r="T1056" s="9">
        <f t="shared" si="69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7"/>
        <v>0</v>
      </c>
      <c r="P1057">
        <f t="shared" si="70"/>
        <v>0</v>
      </c>
      <c r="Q1057" t="s">
        <v>8331</v>
      </c>
      <c r="R1057" t="s">
        <v>8332</v>
      </c>
      <c r="S1057" s="9">
        <f t="shared" si="68"/>
        <v>42406.992418981477</v>
      </c>
      <c r="T1057" s="9">
        <f t="shared" si="69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7"/>
        <v>0</v>
      </c>
      <c r="P1058">
        <f t="shared" si="70"/>
        <v>0</v>
      </c>
      <c r="Q1058" t="s">
        <v>8331</v>
      </c>
      <c r="R1058" t="s">
        <v>8332</v>
      </c>
      <c r="S1058" s="9">
        <f t="shared" si="68"/>
        <v>42058.719641203701</v>
      </c>
      <c r="T1058" s="9">
        <f t="shared" si="69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7"/>
        <v>0</v>
      </c>
      <c r="P1059">
        <f t="shared" si="70"/>
        <v>0</v>
      </c>
      <c r="Q1059" t="s">
        <v>8331</v>
      </c>
      <c r="R1059" t="s">
        <v>8332</v>
      </c>
      <c r="S1059" s="9">
        <f t="shared" si="68"/>
        <v>42678.871331018512</v>
      </c>
      <c r="T1059" s="9">
        <f t="shared" si="69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7"/>
        <v>0</v>
      </c>
      <c r="P1060">
        <f t="shared" si="70"/>
        <v>0</v>
      </c>
      <c r="Q1060" t="s">
        <v>8331</v>
      </c>
      <c r="R1060" t="s">
        <v>8332</v>
      </c>
      <c r="S1060" s="9">
        <f t="shared" si="68"/>
        <v>42047.900960648149</v>
      </c>
      <c r="T1060" s="9">
        <f t="shared" si="69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7"/>
        <v>0</v>
      </c>
      <c r="P1061">
        <f t="shared" si="70"/>
        <v>0</v>
      </c>
      <c r="Q1061" t="s">
        <v>8331</v>
      </c>
      <c r="R1061" t="s">
        <v>8332</v>
      </c>
      <c r="S1061" s="9">
        <f t="shared" si="68"/>
        <v>42046.79</v>
      </c>
      <c r="T1061" s="9">
        <f t="shared" si="69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7"/>
        <v>0.01</v>
      </c>
      <c r="P1062">
        <f t="shared" si="70"/>
        <v>50</v>
      </c>
      <c r="Q1062" t="s">
        <v>8331</v>
      </c>
      <c r="R1062" t="s">
        <v>8332</v>
      </c>
      <c r="S1062" s="9">
        <f t="shared" si="68"/>
        <v>42079.913113425922</v>
      </c>
      <c r="T1062" s="9">
        <f t="shared" si="69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7"/>
        <v>0</v>
      </c>
      <c r="P1063">
        <f t="shared" si="70"/>
        <v>0</v>
      </c>
      <c r="Q1063" t="s">
        <v>8331</v>
      </c>
      <c r="R1063" t="s">
        <v>8332</v>
      </c>
      <c r="S1063" s="9">
        <f t="shared" si="68"/>
        <v>42432.276712962965</v>
      </c>
      <c r="T1063" s="9">
        <f t="shared" si="69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7"/>
        <v>0.95477386934673369</v>
      </c>
      <c r="P1064">
        <f t="shared" si="70"/>
        <v>47.5</v>
      </c>
      <c r="Q1064" t="s">
        <v>8331</v>
      </c>
      <c r="R1064" t="s">
        <v>8332</v>
      </c>
      <c r="S1064" s="9">
        <f t="shared" si="68"/>
        <v>42556.807187500002</v>
      </c>
      <c r="T1064" s="9">
        <f t="shared" si="69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7"/>
        <v>0</v>
      </c>
      <c r="P1065">
        <f t="shared" si="70"/>
        <v>0</v>
      </c>
      <c r="Q1065" t="s">
        <v>8331</v>
      </c>
      <c r="R1065" t="s">
        <v>8332</v>
      </c>
      <c r="S1065" s="9">
        <f t="shared" si="68"/>
        <v>42583.030810185184</v>
      </c>
      <c r="T1065" s="9">
        <f t="shared" si="69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7"/>
        <v>8.9744444444444446E-2</v>
      </c>
      <c r="P1066">
        <f t="shared" si="70"/>
        <v>65.667000000000002</v>
      </c>
      <c r="Q1066" t="s">
        <v>8333</v>
      </c>
      <c r="R1066" t="s">
        <v>8334</v>
      </c>
      <c r="S1066" s="9">
        <f t="shared" si="68"/>
        <v>41417.228043981479</v>
      </c>
      <c r="T1066" s="9">
        <f t="shared" si="69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7"/>
        <v>2.7E-2</v>
      </c>
      <c r="P1067">
        <f t="shared" si="70"/>
        <v>16.2</v>
      </c>
      <c r="Q1067" t="s">
        <v>8333</v>
      </c>
      <c r="R1067" t="s">
        <v>8334</v>
      </c>
      <c r="S1067" s="9">
        <f t="shared" si="68"/>
        <v>41661.381041666667</v>
      </c>
      <c r="T1067" s="9">
        <f t="shared" si="69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7"/>
        <v>3.3673333333333333E-2</v>
      </c>
      <c r="P1068">
        <f t="shared" si="70"/>
        <v>34.128</v>
      </c>
      <c r="Q1068" t="s">
        <v>8333</v>
      </c>
      <c r="R1068" t="s">
        <v>8334</v>
      </c>
      <c r="S1068" s="9">
        <f t="shared" si="68"/>
        <v>41445.962754629632</v>
      </c>
      <c r="T1068" s="9">
        <f t="shared" si="69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7"/>
        <v>0.26</v>
      </c>
      <c r="P1069">
        <f t="shared" si="70"/>
        <v>13</v>
      </c>
      <c r="Q1069" t="s">
        <v>8333</v>
      </c>
      <c r="R1069" t="s">
        <v>8334</v>
      </c>
      <c r="S1069" s="9">
        <f t="shared" si="68"/>
        <v>41599.855682870373</v>
      </c>
      <c r="T1069" s="9">
        <f t="shared" si="69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7"/>
        <v>1.5E-3</v>
      </c>
      <c r="P1070">
        <f t="shared" si="70"/>
        <v>11.25</v>
      </c>
      <c r="Q1070" t="s">
        <v>8333</v>
      </c>
      <c r="R1070" t="s">
        <v>8334</v>
      </c>
      <c r="S1070" s="9">
        <f t="shared" si="68"/>
        <v>42440.371111111104</v>
      </c>
      <c r="T1070" s="9">
        <f t="shared" si="69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7"/>
        <v>0.38636363636363635</v>
      </c>
      <c r="P1071">
        <f t="shared" si="70"/>
        <v>40.475999999999999</v>
      </c>
      <c r="Q1071" t="s">
        <v>8333</v>
      </c>
      <c r="R1071" t="s">
        <v>8334</v>
      </c>
      <c r="S1071" s="9">
        <f t="shared" si="68"/>
        <v>41572.229849537034</v>
      </c>
      <c r="T1071" s="9">
        <f t="shared" si="69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7"/>
        <v>7.0000000000000001E-3</v>
      </c>
      <c r="P1072">
        <f t="shared" si="70"/>
        <v>35</v>
      </c>
      <c r="Q1072" t="s">
        <v>8333</v>
      </c>
      <c r="R1072" t="s">
        <v>8334</v>
      </c>
      <c r="S1072" s="9">
        <f t="shared" si="68"/>
        <v>41163.011828703704</v>
      </c>
      <c r="T1072" s="9">
        <f t="shared" si="69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7"/>
        <v>0</v>
      </c>
      <c r="P1073">
        <f t="shared" si="70"/>
        <v>0</v>
      </c>
      <c r="Q1073" t="s">
        <v>8333</v>
      </c>
      <c r="R1073" t="s">
        <v>8334</v>
      </c>
      <c r="S1073" s="9">
        <f t="shared" si="68"/>
        <v>42295.753391203703</v>
      </c>
      <c r="T1073" s="9">
        <f t="shared" si="69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7"/>
        <v>6.8000000000000005E-4</v>
      </c>
      <c r="P1074">
        <f t="shared" si="70"/>
        <v>12.75</v>
      </c>
      <c r="Q1074" t="s">
        <v>8333</v>
      </c>
      <c r="R1074" t="s">
        <v>8334</v>
      </c>
      <c r="S1074" s="9">
        <f t="shared" si="68"/>
        <v>41645.832141203704</v>
      </c>
      <c r="T1074" s="9">
        <f t="shared" si="69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7"/>
        <v>1.3333333333333334E-2</v>
      </c>
      <c r="P1075">
        <f t="shared" si="70"/>
        <v>10</v>
      </c>
      <c r="Q1075" t="s">
        <v>8333</v>
      </c>
      <c r="R1075" t="s">
        <v>8334</v>
      </c>
      <c r="S1075" s="9">
        <f t="shared" si="68"/>
        <v>40802.964594907404</v>
      </c>
      <c r="T1075" s="9">
        <f t="shared" si="69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7"/>
        <v>6.3092592592592589E-2</v>
      </c>
      <c r="P1076">
        <f t="shared" si="70"/>
        <v>113.56699999999999</v>
      </c>
      <c r="Q1076" t="s">
        <v>8333</v>
      </c>
      <c r="R1076" t="s">
        <v>8334</v>
      </c>
      <c r="S1076" s="9">
        <f t="shared" si="68"/>
        <v>41613.172974537039</v>
      </c>
      <c r="T1076" s="9">
        <f t="shared" si="69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7"/>
        <v>4.4999999999999998E-2</v>
      </c>
      <c r="P1077">
        <f t="shared" si="70"/>
        <v>15</v>
      </c>
      <c r="Q1077" t="s">
        <v>8333</v>
      </c>
      <c r="R1077" t="s">
        <v>8334</v>
      </c>
      <c r="S1077" s="9">
        <f t="shared" si="68"/>
        <v>41005.904120370367</v>
      </c>
      <c r="T1077" s="9">
        <f t="shared" si="69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7"/>
        <v>0.62765333333333329</v>
      </c>
      <c r="P1078">
        <f t="shared" si="70"/>
        <v>48.280999999999999</v>
      </c>
      <c r="Q1078" t="s">
        <v>8333</v>
      </c>
      <c r="R1078" t="s">
        <v>8334</v>
      </c>
      <c r="S1078" s="9">
        <f t="shared" si="68"/>
        <v>41838.377893518518</v>
      </c>
      <c r="T1078" s="9">
        <f t="shared" si="69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7"/>
        <v>0.29376000000000002</v>
      </c>
      <c r="P1079">
        <f t="shared" si="70"/>
        <v>43.975999999999999</v>
      </c>
      <c r="Q1079" t="s">
        <v>8333</v>
      </c>
      <c r="R1079" t="s">
        <v>8334</v>
      </c>
      <c r="S1079" s="9">
        <f t="shared" si="68"/>
        <v>42353.16679398148</v>
      </c>
      <c r="T1079" s="9">
        <f t="shared" si="69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7"/>
        <v>7.4999999999999997E-2</v>
      </c>
      <c r="P1080">
        <f t="shared" si="70"/>
        <v>9</v>
      </c>
      <c r="Q1080" t="s">
        <v>8333</v>
      </c>
      <c r="R1080" t="s">
        <v>8334</v>
      </c>
      <c r="S1080" s="9">
        <f t="shared" si="68"/>
        <v>40701.195844907408</v>
      </c>
      <c r="T1080" s="9">
        <f t="shared" si="69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7"/>
        <v>2.6076923076923077E-2</v>
      </c>
      <c r="P1081">
        <f t="shared" si="70"/>
        <v>37.667000000000002</v>
      </c>
      <c r="Q1081" t="s">
        <v>8333</v>
      </c>
      <c r="R1081" t="s">
        <v>8334</v>
      </c>
      <c r="S1081" s="9">
        <f t="shared" si="68"/>
        <v>42479.566388888896</v>
      </c>
      <c r="T1081" s="9">
        <f t="shared" si="69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7"/>
        <v>9.1050000000000006E-2</v>
      </c>
      <c r="P1082">
        <f t="shared" si="70"/>
        <v>18.582000000000001</v>
      </c>
      <c r="Q1082" t="s">
        <v>8333</v>
      </c>
      <c r="R1082" t="s">
        <v>8334</v>
      </c>
      <c r="S1082" s="9">
        <f t="shared" si="68"/>
        <v>41740.138113425928</v>
      </c>
      <c r="T1082" s="9">
        <f t="shared" si="69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7"/>
        <v>1.7647058823529413E-4</v>
      </c>
      <c r="P1083">
        <f t="shared" si="70"/>
        <v>3</v>
      </c>
      <c r="Q1083" t="s">
        <v>8333</v>
      </c>
      <c r="R1083" t="s">
        <v>8334</v>
      </c>
      <c r="S1083" s="9">
        <f t="shared" si="68"/>
        <v>42002.926990740743</v>
      </c>
      <c r="T1083" s="9">
        <f t="shared" si="69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7"/>
        <v>5.5999999999999999E-3</v>
      </c>
      <c r="P1084">
        <f t="shared" si="70"/>
        <v>18.667000000000002</v>
      </c>
      <c r="Q1084" t="s">
        <v>8333</v>
      </c>
      <c r="R1084" t="s">
        <v>8334</v>
      </c>
      <c r="S1084" s="9">
        <f t="shared" si="68"/>
        <v>41101.906111111115</v>
      </c>
      <c r="T1084" s="9">
        <f t="shared" si="69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7"/>
        <v>8.2000000000000007E-3</v>
      </c>
      <c r="P1085">
        <f t="shared" si="70"/>
        <v>410</v>
      </c>
      <c r="Q1085" t="s">
        <v>8333</v>
      </c>
      <c r="R1085" t="s">
        <v>8334</v>
      </c>
      <c r="S1085" s="9">
        <f t="shared" si="68"/>
        <v>41793.659525462965</v>
      </c>
      <c r="T1085" s="9">
        <f t="shared" si="69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7"/>
        <v>0</v>
      </c>
      <c r="P1086">
        <f t="shared" si="70"/>
        <v>0</v>
      </c>
      <c r="Q1086" t="s">
        <v>8333</v>
      </c>
      <c r="R1086" t="s">
        <v>8334</v>
      </c>
      <c r="S1086" s="9">
        <f t="shared" si="68"/>
        <v>41829.912083333329</v>
      </c>
      <c r="T1086" s="9">
        <f t="shared" si="69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7"/>
        <v>3.4200000000000001E-2</v>
      </c>
      <c r="P1087">
        <f t="shared" si="70"/>
        <v>114</v>
      </c>
      <c r="Q1087" t="s">
        <v>8333</v>
      </c>
      <c r="R1087" t="s">
        <v>8334</v>
      </c>
      <c r="S1087" s="9">
        <f t="shared" si="68"/>
        <v>42413.671006944445</v>
      </c>
      <c r="T1087" s="9">
        <f t="shared" si="69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7"/>
        <v>8.3333333333333339E-4</v>
      </c>
      <c r="P1088">
        <f t="shared" si="70"/>
        <v>7.5</v>
      </c>
      <c r="Q1088" t="s">
        <v>8333</v>
      </c>
      <c r="R1088" t="s">
        <v>8334</v>
      </c>
      <c r="S1088" s="9">
        <f t="shared" si="68"/>
        <v>41845.866793981484</v>
      </c>
      <c r="T1088" s="9">
        <f t="shared" si="69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7"/>
        <v>0</v>
      </c>
      <c r="P1089">
        <f t="shared" si="70"/>
        <v>0</v>
      </c>
      <c r="Q1089" t="s">
        <v>8333</v>
      </c>
      <c r="R1089" t="s">
        <v>8334</v>
      </c>
      <c r="S1089" s="9">
        <f t="shared" si="68"/>
        <v>41775.713969907411</v>
      </c>
      <c r="T1089" s="9">
        <f t="shared" si="69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7"/>
        <v>0.14182977777777778</v>
      </c>
      <c r="P1090">
        <f t="shared" si="70"/>
        <v>43.417000000000002</v>
      </c>
      <c r="Q1090" t="s">
        <v>8333</v>
      </c>
      <c r="R1090" t="s">
        <v>8334</v>
      </c>
      <c r="S1090" s="9">
        <f t="shared" si="68"/>
        <v>41723.799386574072</v>
      </c>
      <c r="T1090" s="9">
        <f t="shared" si="69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1">E1091/D1091</f>
        <v>7.8266666666666665E-2</v>
      </c>
      <c r="P1091">
        <f t="shared" si="70"/>
        <v>23.959</v>
      </c>
      <c r="Q1091" t="s">
        <v>8333</v>
      </c>
      <c r="R1091" t="s">
        <v>8334</v>
      </c>
      <c r="S1091" s="9">
        <f t="shared" ref="S1091:S1154" si="72">(((J1091/60)/60)/24)+DATE(1970,1,1)</f>
        <v>42151.189525462964</v>
      </c>
      <c r="T1091" s="9">
        <f t="shared" ref="T1091:T1154" si="73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1"/>
        <v>3.8464497269020693E-4</v>
      </c>
      <c r="P1092">
        <f t="shared" si="70"/>
        <v>5</v>
      </c>
      <c r="Q1092" t="s">
        <v>8333</v>
      </c>
      <c r="R1092" t="s">
        <v>8334</v>
      </c>
      <c r="S1092" s="9">
        <f t="shared" si="72"/>
        <v>42123.185798611114</v>
      </c>
      <c r="T1092" s="9">
        <f t="shared" si="73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1"/>
        <v>0.125</v>
      </c>
      <c r="P1093">
        <f t="shared" si="70"/>
        <v>12.5</v>
      </c>
      <c r="Q1093" t="s">
        <v>8333</v>
      </c>
      <c r="R1093" t="s">
        <v>8334</v>
      </c>
      <c r="S1093" s="9">
        <f t="shared" si="72"/>
        <v>42440.820277777777</v>
      </c>
      <c r="T1093" s="9">
        <f t="shared" si="73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1"/>
        <v>1.0500000000000001E-2</v>
      </c>
      <c r="P1094">
        <f t="shared" si="70"/>
        <v>3</v>
      </c>
      <c r="Q1094" t="s">
        <v>8333</v>
      </c>
      <c r="R1094" t="s">
        <v>8334</v>
      </c>
      <c r="S1094" s="9">
        <f t="shared" si="72"/>
        <v>41250.025902777779</v>
      </c>
      <c r="T1094" s="9">
        <f t="shared" si="73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1"/>
        <v>0.14083333333333334</v>
      </c>
      <c r="P1095">
        <f t="shared" si="70"/>
        <v>10.563000000000001</v>
      </c>
      <c r="Q1095" t="s">
        <v>8333</v>
      </c>
      <c r="R1095" t="s">
        <v>8334</v>
      </c>
      <c r="S1095" s="9">
        <f t="shared" si="72"/>
        <v>42396.973807870367</v>
      </c>
      <c r="T1095" s="9">
        <f t="shared" si="73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1"/>
        <v>0.18300055555555556</v>
      </c>
      <c r="P1096">
        <f t="shared" si="70"/>
        <v>122</v>
      </c>
      <c r="Q1096" t="s">
        <v>8333</v>
      </c>
      <c r="R1096" t="s">
        <v>8334</v>
      </c>
      <c r="S1096" s="9">
        <f t="shared" si="72"/>
        <v>40795.713344907403</v>
      </c>
      <c r="T1096" s="9">
        <f t="shared" si="73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1"/>
        <v>5.0347999999999997E-2</v>
      </c>
      <c r="P1097">
        <f t="shared" ref="P1097:P1160" si="74">IF(L1097=0, 0, ROUND(E1097/L1097, 3))</f>
        <v>267.80900000000003</v>
      </c>
      <c r="Q1097" t="s">
        <v>8333</v>
      </c>
      <c r="R1097" t="s">
        <v>8334</v>
      </c>
      <c r="S1097" s="9">
        <f t="shared" si="72"/>
        <v>41486.537268518521</v>
      </c>
      <c r="T1097" s="9">
        <f t="shared" si="73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1"/>
        <v>0.17933333333333334</v>
      </c>
      <c r="P1098">
        <f t="shared" si="74"/>
        <v>74.206999999999994</v>
      </c>
      <c r="Q1098" t="s">
        <v>8333</v>
      </c>
      <c r="R1098" t="s">
        <v>8334</v>
      </c>
      <c r="S1098" s="9">
        <f t="shared" si="72"/>
        <v>41885.51798611111</v>
      </c>
      <c r="T1098" s="9">
        <f t="shared" si="73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1"/>
        <v>4.6999999999999999E-4</v>
      </c>
      <c r="P1099">
        <f t="shared" si="74"/>
        <v>6.7140000000000004</v>
      </c>
      <c r="Q1099" t="s">
        <v>8333</v>
      </c>
      <c r="R1099" t="s">
        <v>8334</v>
      </c>
      <c r="S1099" s="9">
        <f t="shared" si="72"/>
        <v>41660.792557870373</v>
      </c>
      <c r="T1099" s="9">
        <f t="shared" si="73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1"/>
        <v>7.2120000000000004E-2</v>
      </c>
      <c r="P1100">
        <f t="shared" si="74"/>
        <v>81.954999999999998</v>
      </c>
      <c r="Q1100" t="s">
        <v>8333</v>
      </c>
      <c r="R1100" t="s">
        <v>8334</v>
      </c>
      <c r="S1100" s="9">
        <f t="shared" si="72"/>
        <v>41712.762673611112</v>
      </c>
      <c r="T1100" s="9">
        <f t="shared" si="73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1"/>
        <v>5.0000000000000001E-3</v>
      </c>
      <c r="P1101">
        <f t="shared" si="74"/>
        <v>25</v>
      </c>
      <c r="Q1101" t="s">
        <v>8333</v>
      </c>
      <c r="R1101" t="s">
        <v>8334</v>
      </c>
      <c r="S1101" s="9">
        <f t="shared" si="72"/>
        <v>42107.836435185185</v>
      </c>
      <c r="T1101" s="9">
        <f t="shared" si="73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1"/>
        <v>2.5000000000000001E-2</v>
      </c>
      <c r="P1102">
        <f t="shared" si="74"/>
        <v>10</v>
      </c>
      <c r="Q1102" t="s">
        <v>8333</v>
      </c>
      <c r="R1102" t="s">
        <v>8334</v>
      </c>
      <c r="S1102" s="9">
        <f t="shared" si="72"/>
        <v>42384.110775462963</v>
      </c>
      <c r="T1102" s="9">
        <f t="shared" si="73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1"/>
        <v>4.0999999999999999E-4</v>
      </c>
      <c r="P1103">
        <f t="shared" si="74"/>
        <v>6.8330000000000002</v>
      </c>
      <c r="Q1103" t="s">
        <v>8333</v>
      </c>
      <c r="R1103" t="s">
        <v>8334</v>
      </c>
      <c r="S1103" s="9">
        <f t="shared" si="72"/>
        <v>42538.77243055556</v>
      </c>
      <c r="T1103" s="9">
        <f t="shared" si="73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1"/>
        <v>5.3124999999999999E-2</v>
      </c>
      <c r="P1104">
        <f t="shared" si="74"/>
        <v>17.707999999999998</v>
      </c>
      <c r="Q1104" t="s">
        <v>8333</v>
      </c>
      <c r="R1104" t="s">
        <v>8334</v>
      </c>
      <c r="S1104" s="9">
        <f t="shared" si="72"/>
        <v>41577.045428240745</v>
      </c>
      <c r="T1104" s="9">
        <f t="shared" si="73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1"/>
        <v>1.6199999999999999E-2</v>
      </c>
      <c r="P1105">
        <f t="shared" si="74"/>
        <v>16.2</v>
      </c>
      <c r="Q1105" t="s">
        <v>8333</v>
      </c>
      <c r="R1105" t="s">
        <v>8334</v>
      </c>
      <c r="S1105" s="9">
        <f t="shared" si="72"/>
        <v>42479.22210648148</v>
      </c>
      <c r="T1105" s="9">
        <f t="shared" si="73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1"/>
        <v>4.9516666666666667E-2</v>
      </c>
      <c r="P1106">
        <f t="shared" si="74"/>
        <v>80.296999999999997</v>
      </c>
      <c r="Q1106" t="s">
        <v>8333</v>
      </c>
      <c r="R1106" t="s">
        <v>8334</v>
      </c>
      <c r="S1106" s="9">
        <f t="shared" si="72"/>
        <v>41771.40996527778</v>
      </c>
      <c r="T1106" s="9">
        <f t="shared" si="73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1"/>
        <v>1.5900000000000001E-3</v>
      </c>
      <c r="P1107">
        <f t="shared" si="74"/>
        <v>71.55</v>
      </c>
      <c r="Q1107" t="s">
        <v>8333</v>
      </c>
      <c r="R1107" t="s">
        <v>8334</v>
      </c>
      <c r="S1107" s="9">
        <f t="shared" si="72"/>
        <v>41692.135729166665</v>
      </c>
      <c r="T1107" s="9">
        <f t="shared" si="73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1"/>
        <v>0.41249999999999998</v>
      </c>
      <c r="P1108">
        <f t="shared" si="74"/>
        <v>23.571000000000002</v>
      </c>
      <c r="Q1108" t="s">
        <v>8333</v>
      </c>
      <c r="R1108" t="s">
        <v>8334</v>
      </c>
      <c r="S1108" s="9">
        <f t="shared" si="72"/>
        <v>40973.740451388891</v>
      </c>
      <c r="T1108" s="9">
        <f t="shared" si="73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1"/>
        <v>0</v>
      </c>
      <c r="P1109">
        <f t="shared" si="74"/>
        <v>0</v>
      </c>
      <c r="Q1109" t="s">
        <v>8333</v>
      </c>
      <c r="R1109" t="s">
        <v>8334</v>
      </c>
      <c r="S1109" s="9">
        <f t="shared" si="72"/>
        <v>41813.861388888887</v>
      </c>
      <c r="T1109" s="9">
        <f t="shared" si="73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1"/>
        <v>2.93E-2</v>
      </c>
      <c r="P1110">
        <f t="shared" si="74"/>
        <v>34.881</v>
      </c>
      <c r="Q1110" t="s">
        <v>8333</v>
      </c>
      <c r="R1110" t="s">
        <v>8334</v>
      </c>
      <c r="S1110" s="9">
        <f t="shared" si="72"/>
        <v>40952.636979166666</v>
      </c>
      <c r="T1110" s="9">
        <f t="shared" si="73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1"/>
        <v>4.4999999999999997E-3</v>
      </c>
      <c r="P1111">
        <f t="shared" si="74"/>
        <v>15</v>
      </c>
      <c r="Q1111" t="s">
        <v>8333</v>
      </c>
      <c r="R1111" t="s">
        <v>8334</v>
      </c>
      <c r="S1111" s="9">
        <f t="shared" si="72"/>
        <v>42662.752199074079</v>
      </c>
      <c r="T1111" s="9">
        <f t="shared" si="73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1"/>
        <v>5.1000000000000004E-3</v>
      </c>
      <c r="P1112">
        <f t="shared" si="74"/>
        <v>23.181999999999999</v>
      </c>
      <c r="Q1112" t="s">
        <v>8333</v>
      </c>
      <c r="R1112" t="s">
        <v>8334</v>
      </c>
      <c r="S1112" s="9">
        <f t="shared" si="72"/>
        <v>41220.933124999996</v>
      </c>
      <c r="T1112" s="9">
        <f t="shared" si="73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1"/>
        <v>4.0000000000000002E-4</v>
      </c>
      <c r="P1113">
        <f t="shared" si="74"/>
        <v>1</v>
      </c>
      <c r="Q1113" t="s">
        <v>8333</v>
      </c>
      <c r="R1113" t="s">
        <v>8334</v>
      </c>
      <c r="S1113" s="9">
        <f t="shared" si="72"/>
        <v>42347.203587962969</v>
      </c>
      <c r="T1113" s="9">
        <f t="shared" si="73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1"/>
        <v>0.35537409090909089</v>
      </c>
      <c r="P1114">
        <f t="shared" si="74"/>
        <v>100.23399999999999</v>
      </c>
      <c r="Q1114" t="s">
        <v>8333</v>
      </c>
      <c r="R1114" t="s">
        <v>8334</v>
      </c>
      <c r="S1114" s="9">
        <f t="shared" si="72"/>
        <v>41963.759386574078</v>
      </c>
      <c r="T1114" s="9">
        <f t="shared" si="73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1"/>
        <v>5.0000000000000001E-3</v>
      </c>
      <c r="P1115">
        <f t="shared" si="74"/>
        <v>5</v>
      </c>
      <c r="Q1115" t="s">
        <v>8333</v>
      </c>
      <c r="R1115" t="s">
        <v>8334</v>
      </c>
      <c r="S1115" s="9">
        <f t="shared" si="72"/>
        <v>41835.977083333331</v>
      </c>
      <c r="T1115" s="9">
        <f t="shared" si="73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1"/>
        <v>1.6666666666666668E-3</v>
      </c>
      <c r="P1116">
        <f t="shared" si="74"/>
        <v>3.3330000000000002</v>
      </c>
      <c r="Q1116" t="s">
        <v>8333</v>
      </c>
      <c r="R1116" t="s">
        <v>8334</v>
      </c>
      <c r="S1116" s="9">
        <f t="shared" si="72"/>
        <v>41526.345914351856</v>
      </c>
      <c r="T1116" s="9">
        <f t="shared" si="73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1"/>
        <v>1.325E-3</v>
      </c>
      <c r="P1117">
        <f t="shared" si="74"/>
        <v>13.25</v>
      </c>
      <c r="Q1117" t="s">
        <v>8333</v>
      </c>
      <c r="R1117" t="s">
        <v>8334</v>
      </c>
      <c r="S1117" s="9">
        <f t="shared" si="72"/>
        <v>42429.695543981477</v>
      </c>
      <c r="T1117" s="9">
        <f t="shared" si="73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1"/>
        <v>3.5704000000000004E-4</v>
      </c>
      <c r="P1118">
        <f t="shared" si="74"/>
        <v>17.852</v>
      </c>
      <c r="Q1118" t="s">
        <v>8333</v>
      </c>
      <c r="R1118" t="s">
        <v>8334</v>
      </c>
      <c r="S1118" s="9">
        <f t="shared" si="72"/>
        <v>41009.847314814811</v>
      </c>
      <c r="T1118" s="9">
        <f t="shared" si="73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1"/>
        <v>8.3000000000000004E-2</v>
      </c>
      <c r="P1119">
        <f t="shared" si="74"/>
        <v>10.375</v>
      </c>
      <c r="Q1119" t="s">
        <v>8333</v>
      </c>
      <c r="R1119" t="s">
        <v>8334</v>
      </c>
      <c r="S1119" s="9">
        <f t="shared" si="72"/>
        <v>42333.598530092597</v>
      </c>
      <c r="T1119" s="9">
        <f t="shared" si="73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1"/>
        <v>2.4222222222222221E-2</v>
      </c>
      <c r="P1120">
        <f t="shared" si="74"/>
        <v>36.332999999999998</v>
      </c>
      <c r="Q1120" t="s">
        <v>8333</v>
      </c>
      <c r="R1120" t="s">
        <v>8334</v>
      </c>
      <c r="S1120" s="9">
        <f t="shared" si="72"/>
        <v>41704.16642361111</v>
      </c>
      <c r="T1120" s="9">
        <f t="shared" si="73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1"/>
        <v>2.3809523809523812E-3</v>
      </c>
      <c r="P1121">
        <f t="shared" si="74"/>
        <v>5</v>
      </c>
      <c r="Q1121" t="s">
        <v>8333</v>
      </c>
      <c r="R1121" t="s">
        <v>8334</v>
      </c>
      <c r="S1121" s="9">
        <f t="shared" si="72"/>
        <v>41722.792407407411</v>
      </c>
      <c r="T1121" s="9">
        <f t="shared" si="73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1"/>
        <v>0</v>
      </c>
      <c r="P1122">
        <f t="shared" si="74"/>
        <v>0</v>
      </c>
      <c r="Q1122" t="s">
        <v>8333</v>
      </c>
      <c r="R1122" t="s">
        <v>8334</v>
      </c>
      <c r="S1122" s="9">
        <f t="shared" si="72"/>
        <v>40799.872685185182</v>
      </c>
      <c r="T1122" s="9">
        <f t="shared" si="73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1"/>
        <v>1.16E-4</v>
      </c>
      <c r="P1123">
        <f t="shared" si="74"/>
        <v>5.8</v>
      </c>
      <c r="Q1123" t="s">
        <v>8333</v>
      </c>
      <c r="R1123" t="s">
        <v>8334</v>
      </c>
      <c r="S1123" s="9">
        <f t="shared" si="72"/>
        <v>42412.934212962966</v>
      </c>
      <c r="T1123" s="9">
        <f t="shared" si="73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1"/>
        <v>0</v>
      </c>
      <c r="P1124">
        <f t="shared" si="74"/>
        <v>0</v>
      </c>
      <c r="Q1124" t="s">
        <v>8333</v>
      </c>
      <c r="R1124" t="s">
        <v>8334</v>
      </c>
      <c r="S1124" s="9">
        <f t="shared" si="72"/>
        <v>41410.703993055555</v>
      </c>
      <c r="T1124" s="9">
        <f t="shared" si="73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1"/>
        <v>2.2000000000000001E-3</v>
      </c>
      <c r="P1125">
        <f t="shared" si="74"/>
        <v>3.6669999999999998</v>
      </c>
      <c r="Q1125" t="s">
        <v>8333</v>
      </c>
      <c r="R1125" t="s">
        <v>8334</v>
      </c>
      <c r="S1125" s="9">
        <f t="shared" si="72"/>
        <v>41718.5237037037</v>
      </c>
      <c r="T1125" s="9">
        <f t="shared" si="73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1"/>
        <v>4.7222222222222223E-3</v>
      </c>
      <c r="P1126">
        <f t="shared" si="74"/>
        <v>60.713999999999999</v>
      </c>
      <c r="Q1126" t="s">
        <v>8333</v>
      </c>
      <c r="R1126" t="s">
        <v>8335</v>
      </c>
      <c r="S1126" s="9">
        <f t="shared" si="72"/>
        <v>42094.667256944449</v>
      </c>
      <c r="T1126" s="9">
        <f t="shared" si="73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1"/>
        <v>0</v>
      </c>
      <c r="P1127">
        <f t="shared" si="74"/>
        <v>0</v>
      </c>
      <c r="Q1127" t="s">
        <v>8333</v>
      </c>
      <c r="R1127" t="s">
        <v>8335</v>
      </c>
      <c r="S1127" s="9">
        <f t="shared" si="72"/>
        <v>42212.624189814815</v>
      </c>
      <c r="T1127" s="9">
        <f t="shared" si="73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1"/>
        <v>5.0000000000000001E-3</v>
      </c>
      <c r="P1128">
        <f t="shared" si="74"/>
        <v>5</v>
      </c>
      <c r="Q1128" t="s">
        <v>8333</v>
      </c>
      <c r="R1128" t="s">
        <v>8335</v>
      </c>
      <c r="S1128" s="9">
        <f t="shared" si="72"/>
        <v>42535.327476851846</v>
      </c>
      <c r="T1128" s="9">
        <f t="shared" si="73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1"/>
        <v>1.6714285714285713E-2</v>
      </c>
      <c r="P1129">
        <f t="shared" si="74"/>
        <v>25.434999999999999</v>
      </c>
      <c r="Q1129" t="s">
        <v>8333</v>
      </c>
      <c r="R1129" t="s">
        <v>8335</v>
      </c>
      <c r="S1129" s="9">
        <f t="shared" si="72"/>
        <v>41926.854166666664</v>
      </c>
      <c r="T1129" s="9">
        <f t="shared" si="73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1"/>
        <v>1E-3</v>
      </c>
      <c r="P1130">
        <f t="shared" si="74"/>
        <v>1</v>
      </c>
      <c r="Q1130" t="s">
        <v>8333</v>
      </c>
      <c r="R1130" t="s">
        <v>8335</v>
      </c>
      <c r="S1130" s="9">
        <f t="shared" si="72"/>
        <v>41828.649502314816</v>
      </c>
      <c r="T1130" s="9">
        <f t="shared" si="73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1"/>
        <v>1.0499999999999999E-3</v>
      </c>
      <c r="P1131">
        <f t="shared" si="74"/>
        <v>10.5</v>
      </c>
      <c r="Q1131" t="s">
        <v>8333</v>
      </c>
      <c r="R1131" t="s">
        <v>8335</v>
      </c>
      <c r="S1131" s="9">
        <f t="shared" si="72"/>
        <v>42496.264965277776</v>
      </c>
      <c r="T1131" s="9">
        <f t="shared" si="73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1"/>
        <v>2.2000000000000001E-3</v>
      </c>
      <c r="P1132">
        <f t="shared" si="74"/>
        <v>3.6669999999999998</v>
      </c>
      <c r="Q1132" t="s">
        <v>8333</v>
      </c>
      <c r="R1132" t="s">
        <v>8335</v>
      </c>
      <c r="S1132" s="9">
        <f t="shared" si="72"/>
        <v>41908.996527777781</v>
      </c>
      <c r="T1132" s="9">
        <f t="shared" si="73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1"/>
        <v>0</v>
      </c>
      <c r="P1133">
        <f t="shared" si="74"/>
        <v>0</v>
      </c>
      <c r="Q1133" t="s">
        <v>8333</v>
      </c>
      <c r="R1133" t="s">
        <v>8335</v>
      </c>
      <c r="S1133" s="9">
        <f t="shared" si="72"/>
        <v>42332.908194444448</v>
      </c>
      <c r="T1133" s="9">
        <f t="shared" si="73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1"/>
        <v>0.14380000000000001</v>
      </c>
      <c r="P1134">
        <f t="shared" si="74"/>
        <v>110.61499999999999</v>
      </c>
      <c r="Q1134" t="s">
        <v>8333</v>
      </c>
      <c r="R1134" t="s">
        <v>8335</v>
      </c>
      <c r="S1134" s="9">
        <f t="shared" si="72"/>
        <v>42706.115405092598</v>
      </c>
      <c r="T1134" s="9">
        <f t="shared" si="73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1"/>
        <v>6.6666666666666671E-3</v>
      </c>
      <c r="P1135">
        <f t="shared" si="74"/>
        <v>20</v>
      </c>
      <c r="Q1135" t="s">
        <v>8333</v>
      </c>
      <c r="R1135" t="s">
        <v>8335</v>
      </c>
      <c r="S1135" s="9">
        <f t="shared" si="72"/>
        <v>41821.407187500001</v>
      </c>
      <c r="T1135" s="9">
        <f t="shared" si="73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1"/>
        <v>4.0000000000000003E-5</v>
      </c>
      <c r="P1136">
        <f t="shared" si="74"/>
        <v>1</v>
      </c>
      <c r="Q1136" t="s">
        <v>8333</v>
      </c>
      <c r="R1136" t="s">
        <v>8335</v>
      </c>
      <c r="S1136" s="9">
        <f t="shared" si="72"/>
        <v>41958.285046296296</v>
      </c>
      <c r="T1136" s="9">
        <f t="shared" si="73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1"/>
        <v>0.05</v>
      </c>
      <c r="P1137">
        <f t="shared" si="74"/>
        <v>50</v>
      </c>
      <c r="Q1137" t="s">
        <v>8333</v>
      </c>
      <c r="R1137" t="s">
        <v>8335</v>
      </c>
      <c r="S1137" s="9">
        <f t="shared" si="72"/>
        <v>42558.989513888882</v>
      </c>
      <c r="T1137" s="9">
        <f t="shared" si="73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1"/>
        <v>6.4439140811455853E-2</v>
      </c>
      <c r="P1138">
        <f t="shared" si="74"/>
        <v>45</v>
      </c>
      <c r="Q1138" t="s">
        <v>8333</v>
      </c>
      <c r="R1138" t="s">
        <v>8335</v>
      </c>
      <c r="S1138" s="9">
        <f t="shared" si="72"/>
        <v>42327.671631944439</v>
      </c>
      <c r="T1138" s="9">
        <f t="shared" si="73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1"/>
        <v>0.39500000000000002</v>
      </c>
      <c r="P1139">
        <f t="shared" si="74"/>
        <v>253.20500000000001</v>
      </c>
      <c r="Q1139" t="s">
        <v>8333</v>
      </c>
      <c r="R1139" t="s">
        <v>8335</v>
      </c>
      <c r="S1139" s="9">
        <f t="shared" si="72"/>
        <v>42453.819687499999</v>
      </c>
      <c r="T1139" s="9">
        <f t="shared" si="73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1"/>
        <v>3.5714285714285713E-3</v>
      </c>
      <c r="P1140">
        <f t="shared" si="74"/>
        <v>31.25</v>
      </c>
      <c r="Q1140" t="s">
        <v>8333</v>
      </c>
      <c r="R1140" t="s">
        <v>8335</v>
      </c>
      <c r="S1140" s="9">
        <f t="shared" si="72"/>
        <v>42736.9066087963</v>
      </c>
      <c r="T1140" s="9">
        <f t="shared" si="73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1"/>
        <v>6.2500000000000001E-4</v>
      </c>
      <c r="P1141">
        <f t="shared" si="74"/>
        <v>5</v>
      </c>
      <c r="Q1141" t="s">
        <v>8333</v>
      </c>
      <c r="R1141" t="s">
        <v>8335</v>
      </c>
      <c r="S1141" s="9">
        <f t="shared" si="72"/>
        <v>41975.347523148142</v>
      </c>
      <c r="T1141" s="9">
        <f t="shared" si="73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1"/>
        <v>0</v>
      </c>
      <c r="P1142">
        <f t="shared" si="74"/>
        <v>0</v>
      </c>
      <c r="Q1142" t="s">
        <v>8333</v>
      </c>
      <c r="R1142" t="s">
        <v>8335</v>
      </c>
      <c r="S1142" s="9">
        <f t="shared" si="72"/>
        <v>42192.462048611109</v>
      </c>
      <c r="T1142" s="9">
        <f t="shared" si="73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1"/>
        <v>0</v>
      </c>
      <c r="P1143">
        <f t="shared" si="74"/>
        <v>0</v>
      </c>
      <c r="Q1143" t="s">
        <v>8333</v>
      </c>
      <c r="R1143" t="s">
        <v>8335</v>
      </c>
      <c r="S1143" s="9">
        <f t="shared" si="72"/>
        <v>42164.699652777781</v>
      </c>
      <c r="T1143" s="9">
        <f t="shared" si="73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1"/>
        <v>0</v>
      </c>
      <c r="P1144">
        <f t="shared" si="74"/>
        <v>0</v>
      </c>
      <c r="Q1144" t="s">
        <v>8333</v>
      </c>
      <c r="R1144" t="s">
        <v>8335</v>
      </c>
      <c r="S1144" s="9">
        <f t="shared" si="72"/>
        <v>42022.006099537044</v>
      </c>
      <c r="T1144" s="9">
        <f t="shared" si="73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1"/>
        <v>4.1333333333333335E-3</v>
      </c>
      <c r="P1145">
        <f t="shared" si="74"/>
        <v>23.25</v>
      </c>
      <c r="Q1145" t="s">
        <v>8333</v>
      </c>
      <c r="R1145" t="s">
        <v>8335</v>
      </c>
      <c r="S1145" s="9">
        <f t="shared" si="72"/>
        <v>42325.19358796296</v>
      </c>
      <c r="T1145" s="9">
        <f t="shared" si="73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1"/>
        <v>0</v>
      </c>
      <c r="P1146">
        <f t="shared" si="74"/>
        <v>0</v>
      </c>
      <c r="Q1146" t="s">
        <v>8336</v>
      </c>
      <c r="R1146" t="s">
        <v>8337</v>
      </c>
      <c r="S1146" s="9">
        <f t="shared" si="72"/>
        <v>42093.181944444441</v>
      </c>
      <c r="T1146" s="9">
        <f t="shared" si="73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1"/>
        <v>1.25E-3</v>
      </c>
      <c r="P1147">
        <f t="shared" si="74"/>
        <v>100</v>
      </c>
      <c r="Q1147" t="s">
        <v>8336</v>
      </c>
      <c r="R1147" t="s">
        <v>8337</v>
      </c>
      <c r="S1147" s="9">
        <f t="shared" si="72"/>
        <v>41854.747592592597</v>
      </c>
      <c r="T1147" s="9">
        <f t="shared" si="73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1"/>
        <v>8.8333333333333333E-2</v>
      </c>
      <c r="P1148">
        <f t="shared" si="74"/>
        <v>44.167000000000002</v>
      </c>
      <c r="Q1148" t="s">
        <v>8336</v>
      </c>
      <c r="R1148" t="s">
        <v>8337</v>
      </c>
      <c r="S1148" s="9">
        <f t="shared" si="72"/>
        <v>41723.9533912037</v>
      </c>
      <c r="T1148" s="9">
        <f t="shared" si="73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1"/>
        <v>0</v>
      </c>
      <c r="P1149">
        <f t="shared" si="74"/>
        <v>0</v>
      </c>
      <c r="Q1149" t="s">
        <v>8336</v>
      </c>
      <c r="R1149" t="s">
        <v>8337</v>
      </c>
      <c r="S1149" s="9">
        <f t="shared" si="72"/>
        <v>41871.972025462965</v>
      </c>
      <c r="T1149" s="9">
        <f t="shared" si="73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1"/>
        <v>4.8666666666666667E-3</v>
      </c>
      <c r="P1150">
        <f t="shared" si="74"/>
        <v>24.332999999999998</v>
      </c>
      <c r="Q1150" t="s">
        <v>8336</v>
      </c>
      <c r="R1150" t="s">
        <v>8337</v>
      </c>
      <c r="S1150" s="9">
        <f t="shared" si="72"/>
        <v>42675.171076388884</v>
      </c>
      <c r="T1150" s="9">
        <f t="shared" si="73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1"/>
        <v>1.5E-3</v>
      </c>
      <c r="P1151">
        <f t="shared" si="74"/>
        <v>37.5</v>
      </c>
      <c r="Q1151" t="s">
        <v>8336</v>
      </c>
      <c r="R1151" t="s">
        <v>8337</v>
      </c>
      <c r="S1151" s="9">
        <f t="shared" si="72"/>
        <v>42507.71025462963</v>
      </c>
      <c r="T1151" s="9">
        <f t="shared" si="73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1"/>
        <v>0.1008</v>
      </c>
      <c r="P1152">
        <f t="shared" si="74"/>
        <v>42</v>
      </c>
      <c r="Q1152" t="s">
        <v>8336</v>
      </c>
      <c r="R1152" t="s">
        <v>8337</v>
      </c>
      <c r="S1152" s="9">
        <f t="shared" si="72"/>
        <v>42317.954571759255</v>
      </c>
      <c r="T1152" s="9">
        <f t="shared" si="73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1"/>
        <v>0</v>
      </c>
      <c r="P1153">
        <f t="shared" si="74"/>
        <v>0</v>
      </c>
      <c r="Q1153" t="s">
        <v>8336</v>
      </c>
      <c r="R1153" t="s">
        <v>8337</v>
      </c>
      <c r="S1153" s="9">
        <f t="shared" si="72"/>
        <v>42224.102581018517</v>
      </c>
      <c r="T1153" s="9">
        <f t="shared" si="73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1"/>
        <v>5.6937500000000002E-2</v>
      </c>
      <c r="P1154">
        <f t="shared" si="74"/>
        <v>60.732999999999997</v>
      </c>
      <c r="Q1154" t="s">
        <v>8336</v>
      </c>
      <c r="R1154" t="s">
        <v>8337</v>
      </c>
      <c r="S1154" s="9">
        <f t="shared" si="72"/>
        <v>42109.709629629629</v>
      </c>
      <c r="T1154" s="9">
        <f t="shared" si="73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5">E1155/D1155</f>
        <v>6.2500000000000003E-3</v>
      </c>
      <c r="P1155">
        <f t="shared" si="74"/>
        <v>50</v>
      </c>
      <c r="Q1155" t="s">
        <v>8336</v>
      </c>
      <c r="R1155" t="s">
        <v>8337</v>
      </c>
      <c r="S1155" s="9">
        <f t="shared" ref="S1155:S1218" si="76">(((J1155/60)/60)/24)+DATE(1970,1,1)</f>
        <v>42143.714178240742</v>
      </c>
      <c r="T1155" s="9">
        <f t="shared" ref="T1155:T1218" si="77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5"/>
        <v>6.5000000000000002E-2</v>
      </c>
      <c r="P1156">
        <f t="shared" si="74"/>
        <v>108.333</v>
      </c>
      <c r="Q1156" t="s">
        <v>8336</v>
      </c>
      <c r="R1156" t="s">
        <v>8337</v>
      </c>
      <c r="S1156" s="9">
        <f t="shared" si="76"/>
        <v>42223.108865740738</v>
      </c>
      <c r="T1156" s="9">
        <f t="shared" si="77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5"/>
        <v>7.5199999999999998E-3</v>
      </c>
      <c r="P1157">
        <f t="shared" si="74"/>
        <v>23.5</v>
      </c>
      <c r="Q1157" t="s">
        <v>8336</v>
      </c>
      <c r="R1157" t="s">
        <v>8337</v>
      </c>
      <c r="S1157" s="9">
        <f t="shared" si="76"/>
        <v>41835.763981481483</v>
      </c>
      <c r="T1157" s="9">
        <f t="shared" si="77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5"/>
        <v>0</v>
      </c>
      <c r="P1158">
        <f t="shared" si="74"/>
        <v>0</v>
      </c>
      <c r="Q1158" t="s">
        <v>8336</v>
      </c>
      <c r="R1158" t="s">
        <v>8337</v>
      </c>
      <c r="S1158" s="9">
        <f t="shared" si="76"/>
        <v>42029.07131944444</v>
      </c>
      <c r="T1158" s="9">
        <f t="shared" si="77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5"/>
        <v>1.5100000000000001E-2</v>
      </c>
      <c r="P1159">
        <f t="shared" si="74"/>
        <v>50.332999999999998</v>
      </c>
      <c r="Q1159" t="s">
        <v>8336</v>
      </c>
      <c r="R1159" t="s">
        <v>8337</v>
      </c>
      <c r="S1159" s="9">
        <f t="shared" si="76"/>
        <v>41918.628240740742</v>
      </c>
      <c r="T1159" s="9">
        <f t="shared" si="77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5"/>
        <v>4.6666666666666671E-3</v>
      </c>
      <c r="P1160">
        <f t="shared" si="74"/>
        <v>11.667</v>
      </c>
      <c r="Q1160" t="s">
        <v>8336</v>
      </c>
      <c r="R1160" t="s">
        <v>8337</v>
      </c>
      <c r="S1160" s="9">
        <f t="shared" si="76"/>
        <v>41952.09175925926</v>
      </c>
      <c r="T1160" s="9">
        <f t="shared" si="77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5"/>
        <v>0</v>
      </c>
      <c r="P1161">
        <f t="shared" ref="P1161:P1224" si="78">IF(L1161=0, 0, ROUND(E1161/L1161, 3))</f>
        <v>0</v>
      </c>
      <c r="Q1161" t="s">
        <v>8336</v>
      </c>
      <c r="R1161" t="s">
        <v>8337</v>
      </c>
      <c r="S1161" s="9">
        <f t="shared" si="76"/>
        <v>42154.726446759261</v>
      </c>
      <c r="T1161" s="9">
        <f t="shared" si="77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5"/>
        <v>3.85E-2</v>
      </c>
      <c r="P1162">
        <f t="shared" si="78"/>
        <v>60.789000000000001</v>
      </c>
      <c r="Q1162" t="s">
        <v>8336</v>
      </c>
      <c r="R1162" t="s">
        <v>8337</v>
      </c>
      <c r="S1162" s="9">
        <f t="shared" si="76"/>
        <v>42061.154930555553</v>
      </c>
      <c r="T1162" s="9">
        <f t="shared" si="77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5"/>
        <v>0</v>
      </c>
      <c r="P1163">
        <f t="shared" si="78"/>
        <v>0</v>
      </c>
      <c r="Q1163" t="s">
        <v>8336</v>
      </c>
      <c r="R1163" t="s">
        <v>8337</v>
      </c>
      <c r="S1163" s="9">
        <f t="shared" si="76"/>
        <v>42122.629502314812</v>
      </c>
      <c r="T1163" s="9">
        <f t="shared" si="77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5"/>
        <v>5.8333333333333338E-4</v>
      </c>
      <c r="P1164">
        <f t="shared" si="78"/>
        <v>17.5</v>
      </c>
      <c r="Q1164" t="s">
        <v>8336</v>
      </c>
      <c r="R1164" t="s">
        <v>8337</v>
      </c>
      <c r="S1164" s="9">
        <f t="shared" si="76"/>
        <v>41876.683611111112</v>
      </c>
      <c r="T1164" s="9">
        <f t="shared" si="77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5"/>
        <v>0</v>
      </c>
      <c r="P1165">
        <f t="shared" si="78"/>
        <v>0</v>
      </c>
      <c r="Q1165" t="s">
        <v>8336</v>
      </c>
      <c r="R1165" t="s">
        <v>8337</v>
      </c>
      <c r="S1165" s="9">
        <f t="shared" si="76"/>
        <v>41830.723611111112</v>
      </c>
      <c r="T1165" s="9">
        <f t="shared" si="77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5"/>
        <v>0</v>
      </c>
      <c r="P1166">
        <f t="shared" si="78"/>
        <v>0</v>
      </c>
      <c r="Q1166" t="s">
        <v>8336</v>
      </c>
      <c r="R1166" t="s">
        <v>8337</v>
      </c>
      <c r="S1166" s="9">
        <f t="shared" si="76"/>
        <v>42509.724328703705</v>
      </c>
      <c r="T1166" s="9">
        <f t="shared" si="77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5"/>
        <v>0.20705000000000001</v>
      </c>
      <c r="P1167">
        <f t="shared" si="78"/>
        <v>82.82</v>
      </c>
      <c r="Q1167" t="s">
        <v>8336</v>
      </c>
      <c r="R1167" t="s">
        <v>8337</v>
      </c>
      <c r="S1167" s="9">
        <f t="shared" si="76"/>
        <v>41792.214467592588</v>
      </c>
      <c r="T1167" s="9">
        <f t="shared" si="77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5"/>
        <v>0.19139999999999999</v>
      </c>
      <c r="P1168">
        <f t="shared" si="78"/>
        <v>358.875</v>
      </c>
      <c r="Q1168" t="s">
        <v>8336</v>
      </c>
      <c r="R1168" t="s">
        <v>8337</v>
      </c>
      <c r="S1168" s="9">
        <f t="shared" si="76"/>
        <v>42150.485439814816</v>
      </c>
      <c r="T1168" s="9">
        <f t="shared" si="77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5"/>
        <v>1.6316666666666667E-2</v>
      </c>
      <c r="P1169">
        <f t="shared" si="78"/>
        <v>61.188000000000002</v>
      </c>
      <c r="Q1169" t="s">
        <v>8336</v>
      </c>
      <c r="R1169" t="s">
        <v>8337</v>
      </c>
      <c r="S1169" s="9">
        <f t="shared" si="76"/>
        <v>41863.734895833331</v>
      </c>
      <c r="T1169" s="9">
        <f t="shared" si="77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5"/>
        <v>5.6666666666666664E-2</v>
      </c>
      <c r="P1170">
        <f t="shared" si="78"/>
        <v>340</v>
      </c>
      <c r="Q1170" t="s">
        <v>8336</v>
      </c>
      <c r="R1170" t="s">
        <v>8337</v>
      </c>
      <c r="S1170" s="9">
        <f t="shared" si="76"/>
        <v>42605.053993055553</v>
      </c>
      <c r="T1170" s="9">
        <f t="shared" si="77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5"/>
        <v>1.6999999999999999E-3</v>
      </c>
      <c r="P1171">
        <f t="shared" si="78"/>
        <v>5.6669999999999998</v>
      </c>
      <c r="Q1171" t="s">
        <v>8336</v>
      </c>
      <c r="R1171" t="s">
        <v>8337</v>
      </c>
      <c r="S1171" s="9">
        <f t="shared" si="76"/>
        <v>42027.353738425925</v>
      </c>
      <c r="T1171" s="9">
        <f t="shared" si="77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5"/>
        <v>4.0000000000000001E-3</v>
      </c>
      <c r="P1172">
        <f t="shared" si="78"/>
        <v>50</v>
      </c>
      <c r="Q1172" t="s">
        <v>8336</v>
      </c>
      <c r="R1172" t="s">
        <v>8337</v>
      </c>
      <c r="S1172" s="9">
        <f t="shared" si="76"/>
        <v>42124.893182870372</v>
      </c>
      <c r="T1172" s="9">
        <f t="shared" si="77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5"/>
        <v>1E-3</v>
      </c>
      <c r="P1173">
        <f t="shared" si="78"/>
        <v>25</v>
      </c>
      <c r="Q1173" t="s">
        <v>8336</v>
      </c>
      <c r="R1173" t="s">
        <v>8337</v>
      </c>
      <c r="S1173" s="9">
        <f t="shared" si="76"/>
        <v>41938.804710648146</v>
      </c>
      <c r="T1173" s="9">
        <f t="shared" si="77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5"/>
        <v>0</v>
      </c>
      <c r="P1174">
        <f t="shared" si="78"/>
        <v>0</v>
      </c>
      <c r="Q1174" t="s">
        <v>8336</v>
      </c>
      <c r="R1174" t="s">
        <v>8337</v>
      </c>
      <c r="S1174" s="9">
        <f t="shared" si="76"/>
        <v>41841.682314814818</v>
      </c>
      <c r="T1174" s="9">
        <f t="shared" si="77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5"/>
        <v>2.4000000000000001E-4</v>
      </c>
      <c r="P1175">
        <f t="shared" si="78"/>
        <v>30</v>
      </c>
      <c r="Q1175" t="s">
        <v>8336</v>
      </c>
      <c r="R1175" t="s">
        <v>8337</v>
      </c>
      <c r="S1175" s="9">
        <f t="shared" si="76"/>
        <v>42184.185844907406</v>
      </c>
      <c r="T1175" s="9">
        <f t="shared" si="77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5"/>
        <v>5.906666666666667E-2</v>
      </c>
      <c r="P1176">
        <f t="shared" si="78"/>
        <v>46.631999999999998</v>
      </c>
      <c r="Q1176" t="s">
        <v>8336</v>
      </c>
      <c r="R1176" t="s">
        <v>8337</v>
      </c>
      <c r="S1176" s="9">
        <f t="shared" si="76"/>
        <v>42468.84174768519</v>
      </c>
      <c r="T1176" s="9">
        <f t="shared" si="77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5"/>
        <v>2.9250000000000002E-2</v>
      </c>
      <c r="P1177">
        <f t="shared" si="78"/>
        <v>65</v>
      </c>
      <c r="Q1177" t="s">
        <v>8336</v>
      </c>
      <c r="R1177" t="s">
        <v>8337</v>
      </c>
      <c r="S1177" s="9">
        <f t="shared" si="76"/>
        <v>42170.728460648148</v>
      </c>
      <c r="T1177" s="9">
        <f t="shared" si="77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5"/>
        <v>5.7142857142857142E-5</v>
      </c>
      <c r="P1178">
        <f t="shared" si="78"/>
        <v>10</v>
      </c>
      <c r="Q1178" t="s">
        <v>8336</v>
      </c>
      <c r="R1178" t="s">
        <v>8337</v>
      </c>
      <c r="S1178" s="9">
        <f t="shared" si="76"/>
        <v>42746.019652777773</v>
      </c>
      <c r="T1178" s="9">
        <f t="shared" si="77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5"/>
        <v>0</v>
      </c>
      <c r="P1179">
        <f t="shared" si="78"/>
        <v>0</v>
      </c>
      <c r="Q1179" t="s">
        <v>8336</v>
      </c>
      <c r="R1179" t="s">
        <v>8337</v>
      </c>
      <c r="S1179" s="9">
        <f t="shared" si="76"/>
        <v>41897.660833333335</v>
      </c>
      <c r="T1179" s="9">
        <f t="shared" si="77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5"/>
        <v>6.666666666666667E-5</v>
      </c>
      <c r="P1180">
        <f t="shared" si="78"/>
        <v>5</v>
      </c>
      <c r="Q1180" t="s">
        <v>8336</v>
      </c>
      <c r="R1180" t="s">
        <v>8337</v>
      </c>
      <c r="S1180" s="9">
        <f t="shared" si="76"/>
        <v>41837.905694444446</v>
      </c>
      <c r="T1180" s="9">
        <f t="shared" si="77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5"/>
        <v>5.3333333333333337E-2</v>
      </c>
      <c r="P1181">
        <f t="shared" si="78"/>
        <v>640</v>
      </c>
      <c r="Q1181" t="s">
        <v>8336</v>
      </c>
      <c r="R1181" t="s">
        <v>8337</v>
      </c>
      <c r="S1181" s="9">
        <f t="shared" si="76"/>
        <v>42275.720219907409</v>
      </c>
      <c r="T1181" s="9">
        <f t="shared" si="77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5"/>
        <v>0.11749999999999999</v>
      </c>
      <c r="P1182">
        <f t="shared" si="78"/>
        <v>69.117999999999995</v>
      </c>
      <c r="Q1182" t="s">
        <v>8336</v>
      </c>
      <c r="R1182" t="s">
        <v>8337</v>
      </c>
      <c r="S1182" s="9">
        <f t="shared" si="76"/>
        <v>41781.806875000002</v>
      </c>
      <c r="T1182" s="9">
        <f t="shared" si="77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5"/>
        <v>8.0000000000000007E-5</v>
      </c>
      <c r="P1183">
        <f t="shared" si="78"/>
        <v>1.333</v>
      </c>
      <c r="Q1183" t="s">
        <v>8336</v>
      </c>
      <c r="R1183" t="s">
        <v>8337</v>
      </c>
      <c r="S1183" s="9">
        <f t="shared" si="76"/>
        <v>42034.339363425926</v>
      </c>
      <c r="T1183" s="9">
        <f t="shared" si="77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5"/>
        <v>4.2000000000000003E-2</v>
      </c>
      <c r="P1184">
        <f t="shared" si="78"/>
        <v>10.5</v>
      </c>
      <c r="Q1184" t="s">
        <v>8336</v>
      </c>
      <c r="R1184" t="s">
        <v>8337</v>
      </c>
      <c r="S1184" s="9">
        <f t="shared" si="76"/>
        <v>42728.827407407407</v>
      </c>
      <c r="T1184" s="9">
        <f t="shared" si="77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5"/>
        <v>0.04</v>
      </c>
      <c r="P1185">
        <f t="shared" si="78"/>
        <v>33.332999999999998</v>
      </c>
      <c r="Q1185" t="s">
        <v>8336</v>
      </c>
      <c r="R1185" t="s">
        <v>8337</v>
      </c>
      <c r="S1185" s="9">
        <f t="shared" si="76"/>
        <v>42656.86137731481</v>
      </c>
      <c r="T1185" s="9">
        <f t="shared" si="77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5"/>
        <v>1.0493636363636363</v>
      </c>
      <c r="P1186">
        <f t="shared" si="78"/>
        <v>61.563000000000002</v>
      </c>
      <c r="Q1186" t="s">
        <v>8338</v>
      </c>
      <c r="R1186" t="s">
        <v>8339</v>
      </c>
      <c r="S1186" s="9">
        <f t="shared" si="76"/>
        <v>42741.599664351852</v>
      </c>
      <c r="T1186" s="9">
        <f t="shared" si="77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5"/>
        <v>1.0544</v>
      </c>
      <c r="P1187">
        <f t="shared" si="78"/>
        <v>118.739</v>
      </c>
      <c r="Q1187" t="s">
        <v>8338</v>
      </c>
      <c r="R1187" t="s">
        <v>8339</v>
      </c>
      <c r="S1187" s="9">
        <f t="shared" si="76"/>
        <v>42130.865150462967</v>
      </c>
      <c r="T1187" s="9">
        <f t="shared" si="77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5"/>
        <v>1.0673333333333332</v>
      </c>
      <c r="P1188">
        <f t="shared" si="78"/>
        <v>65.081000000000003</v>
      </c>
      <c r="Q1188" t="s">
        <v>8338</v>
      </c>
      <c r="R1188" t="s">
        <v>8339</v>
      </c>
      <c r="S1188" s="9">
        <f t="shared" si="76"/>
        <v>42123.86336805555</v>
      </c>
      <c r="T1188" s="9">
        <f t="shared" si="77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5"/>
        <v>1.0412571428571429</v>
      </c>
      <c r="P1189">
        <f t="shared" si="78"/>
        <v>130.15700000000001</v>
      </c>
      <c r="Q1189" t="s">
        <v>8338</v>
      </c>
      <c r="R1189" t="s">
        <v>8339</v>
      </c>
      <c r="S1189" s="9">
        <f t="shared" si="76"/>
        <v>42109.894942129627</v>
      </c>
      <c r="T1189" s="9">
        <f t="shared" si="77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5"/>
        <v>1.6054999999999999</v>
      </c>
      <c r="P1190">
        <f t="shared" si="78"/>
        <v>37.776000000000003</v>
      </c>
      <c r="Q1190" t="s">
        <v>8338</v>
      </c>
      <c r="R1190" t="s">
        <v>8339</v>
      </c>
      <c r="S1190" s="9">
        <f t="shared" si="76"/>
        <v>42711.700694444444</v>
      </c>
      <c r="T1190" s="9">
        <f t="shared" si="77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5"/>
        <v>1.0777777777777777</v>
      </c>
      <c r="P1191">
        <f t="shared" si="78"/>
        <v>112.791</v>
      </c>
      <c r="Q1191" t="s">
        <v>8338</v>
      </c>
      <c r="R1191" t="s">
        <v>8339</v>
      </c>
      <c r="S1191" s="9">
        <f t="shared" si="76"/>
        <v>42529.979108796295</v>
      </c>
      <c r="T1191" s="9">
        <f t="shared" si="77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5"/>
        <v>1.35</v>
      </c>
      <c r="P1192">
        <f t="shared" si="78"/>
        <v>51.923000000000002</v>
      </c>
      <c r="Q1192" t="s">
        <v>8338</v>
      </c>
      <c r="R1192" t="s">
        <v>8339</v>
      </c>
      <c r="S1192" s="9">
        <f t="shared" si="76"/>
        <v>41852.665798611109</v>
      </c>
      <c r="T1192" s="9">
        <f t="shared" si="77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5"/>
        <v>1.0907407407407408</v>
      </c>
      <c r="P1193">
        <f t="shared" si="78"/>
        <v>89.242000000000004</v>
      </c>
      <c r="Q1193" t="s">
        <v>8338</v>
      </c>
      <c r="R1193" t="s">
        <v>8339</v>
      </c>
      <c r="S1193" s="9">
        <f t="shared" si="76"/>
        <v>42419.603703703702</v>
      </c>
      <c r="T1193" s="9">
        <f t="shared" si="77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5"/>
        <v>2.9</v>
      </c>
      <c r="P1194">
        <f t="shared" si="78"/>
        <v>19.332999999999998</v>
      </c>
      <c r="Q1194" t="s">
        <v>8338</v>
      </c>
      <c r="R1194" t="s">
        <v>8339</v>
      </c>
      <c r="S1194" s="9">
        <f t="shared" si="76"/>
        <v>42747.506689814814</v>
      </c>
      <c r="T1194" s="9">
        <f t="shared" si="77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5"/>
        <v>1.0395714285714286</v>
      </c>
      <c r="P1195">
        <f t="shared" si="78"/>
        <v>79.966999999999999</v>
      </c>
      <c r="Q1195" t="s">
        <v>8338</v>
      </c>
      <c r="R1195" t="s">
        <v>8339</v>
      </c>
      <c r="S1195" s="9">
        <f t="shared" si="76"/>
        <v>42409.776076388895</v>
      </c>
      <c r="T1195" s="9">
        <f t="shared" si="77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5"/>
        <v>3.2223999999999999</v>
      </c>
      <c r="P1196">
        <f t="shared" si="78"/>
        <v>56.414999999999999</v>
      </c>
      <c r="Q1196" t="s">
        <v>8338</v>
      </c>
      <c r="R1196" t="s">
        <v>8339</v>
      </c>
      <c r="S1196" s="9">
        <f t="shared" si="76"/>
        <v>42072.488182870366</v>
      </c>
      <c r="T1196" s="9">
        <f t="shared" si="77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5"/>
        <v>1.35</v>
      </c>
      <c r="P1197">
        <f t="shared" si="78"/>
        <v>79.412000000000006</v>
      </c>
      <c r="Q1197" t="s">
        <v>8338</v>
      </c>
      <c r="R1197" t="s">
        <v>8339</v>
      </c>
      <c r="S1197" s="9">
        <f t="shared" si="76"/>
        <v>42298.34783564815</v>
      </c>
      <c r="T1197" s="9">
        <f t="shared" si="77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5"/>
        <v>2.6991034482758622</v>
      </c>
      <c r="P1198">
        <f t="shared" si="78"/>
        <v>76.438999999999993</v>
      </c>
      <c r="Q1198" t="s">
        <v>8338</v>
      </c>
      <c r="R1198" t="s">
        <v>8339</v>
      </c>
      <c r="S1198" s="9">
        <f t="shared" si="76"/>
        <v>42326.818738425922</v>
      </c>
      <c r="T1198" s="9">
        <f t="shared" si="77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5"/>
        <v>2.5329333333333333</v>
      </c>
      <c r="P1199">
        <f t="shared" si="78"/>
        <v>121</v>
      </c>
      <c r="Q1199" t="s">
        <v>8338</v>
      </c>
      <c r="R1199" t="s">
        <v>8339</v>
      </c>
      <c r="S1199" s="9">
        <f t="shared" si="76"/>
        <v>42503.66474537037</v>
      </c>
      <c r="T1199" s="9">
        <f t="shared" si="77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5"/>
        <v>2.6059999999999999</v>
      </c>
      <c r="P1200">
        <f t="shared" si="78"/>
        <v>54.616999999999997</v>
      </c>
      <c r="Q1200" t="s">
        <v>8338</v>
      </c>
      <c r="R1200" t="s">
        <v>8339</v>
      </c>
      <c r="S1200" s="9">
        <f t="shared" si="76"/>
        <v>42333.619050925925</v>
      </c>
      <c r="T1200" s="9">
        <f t="shared" si="77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5"/>
        <v>1.0131677953348381</v>
      </c>
      <c r="P1201">
        <f t="shared" si="78"/>
        <v>299.22199999999998</v>
      </c>
      <c r="Q1201" t="s">
        <v>8338</v>
      </c>
      <c r="R1201" t="s">
        <v>8339</v>
      </c>
      <c r="S1201" s="9">
        <f t="shared" si="76"/>
        <v>42161.770833333328</v>
      </c>
      <c r="T1201" s="9">
        <f t="shared" si="77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5"/>
        <v>1.2560416666666667</v>
      </c>
      <c r="P1202">
        <f t="shared" si="78"/>
        <v>58.533999999999999</v>
      </c>
      <c r="Q1202" t="s">
        <v>8338</v>
      </c>
      <c r="R1202" t="s">
        <v>8339</v>
      </c>
      <c r="S1202" s="9">
        <f t="shared" si="76"/>
        <v>42089.477500000001</v>
      </c>
      <c r="T1202" s="9">
        <f t="shared" si="77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5"/>
        <v>1.0243783333333334</v>
      </c>
      <c r="P1203">
        <f t="shared" si="78"/>
        <v>55.372</v>
      </c>
      <c r="Q1203" t="s">
        <v>8338</v>
      </c>
      <c r="R1203" t="s">
        <v>8339</v>
      </c>
      <c r="S1203" s="9">
        <f t="shared" si="76"/>
        <v>42536.60701388889</v>
      </c>
      <c r="T1203" s="9">
        <f t="shared" si="77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5"/>
        <v>1.99244</v>
      </c>
      <c r="P1204">
        <f t="shared" si="78"/>
        <v>183.804</v>
      </c>
      <c r="Q1204" t="s">
        <v>8338</v>
      </c>
      <c r="R1204" t="s">
        <v>8339</v>
      </c>
      <c r="S1204" s="9">
        <f t="shared" si="76"/>
        <v>42152.288819444439</v>
      </c>
      <c r="T1204" s="9">
        <f t="shared" si="77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5"/>
        <v>1.0245398773006136</v>
      </c>
      <c r="P1205">
        <f t="shared" si="78"/>
        <v>165.34700000000001</v>
      </c>
      <c r="Q1205" t="s">
        <v>8338</v>
      </c>
      <c r="R1205" t="s">
        <v>8339</v>
      </c>
      <c r="S1205" s="9">
        <f t="shared" si="76"/>
        <v>42125.614895833336</v>
      </c>
      <c r="T1205" s="9">
        <f t="shared" si="77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5"/>
        <v>1.0294615384615384</v>
      </c>
      <c r="P1206">
        <f t="shared" si="78"/>
        <v>234.78899999999999</v>
      </c>
      <c r="Q1206" t="s">
        <v>8338</v>
      </c>
      <c r="R1206" t="s">
        <v>8339</v>
      </c>
      <c r="S1206" s="9">
        <f t="shared" si="76"/>
        <v>42297.748067129629</v>
      </c>
      <c r="T1206" s="9">
        <f t="shared" si="77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5"/>
        <v>1.0086153846153847</v>
      </c>
      <c r="P1207">
        <f t="shared" si="78"/>
        <v>211.48400000000001</v>
      </c>
      <c r="Q1207" t="s">
        <v>8338</v>
      </c>
      <c r="R1207" t="s">
        <v>8339</v>
      </c>
      <c r="S1207" s="9">
        <f t="shared" si="76"/>
        <v>42138.506377314814</v>
      </c>
      <c r="T1207" s="9">
        <f t="shared" si="77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5"/>
        <v>1.1499999999999999</v>
      </c>
      <c r="P1208">
        <f t="shared" si="78"/>
        <v>32.344000000000001</v>
      </c>
      <c r="Q1208" t="s">
        <v>8338</v>
      </c>
      <c r="R1208" t="s">
        <v>8339</v>
      </c>
      <c r="S1208" s="9">
        <f t="shared" si="76"/>
        <v>42772.776076388895</v>
      </c>
      <c r="T1208" s="9">
        <f t="shared" si="77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5"/>
        <v>1.0416766467065868</v>
      </c>
      <c r="P1209">
        <f t="shared" si="78"/>
        <v>123.376</v>
      </c>
      <c r="Q1209" t="s">
        <v>8338</v>
      </c>
      <c r="R1209" t="s">
        <v>8339</v>
      </c>
      <c r="S1209" s="9">
        <f t="shared" si="76"/>
        <v>42430.430243055554</v>
      </c>
      <c r="T1209" s="9">
        <f t="shared" si="77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5"/>
        <v>1.5529999999999999</v>
      </c>
      <c r="P1210">
        <f t="shared" si="78"/>
        <v>207.06700000000001</v>
      </c>
      <c r="Q1210" t="s">
        <v>8338</v>
      </c>
      <c r="R1210" t="s">
        <v>8339</v>
      </c>
      <c r="S1210" s="9">
        <f t="shared" si="76"/>
        <v>42423.709074074075</v>
      </c>
      <c r="T1210" s="9">
        <f t="shared" si="77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5"/>
        <v>1.06</v>
      </c>
      <c r="P1211">
        <f t="shared" si="78"/>
        <v>138.261</v>
      </c>
      <c r="Q1211" t="s">
        <v>8338</v>
      </c>
      <c r="R1211" t="s">
        <v>8339</v>
      </c>
      <c r="S1211" s="9">
        <f t="shared" si="76"/>
        <v>42761.846122685187</v>
      </c>
      <c r="T1211" s="9">
        <f t="shared" si="77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5"/>
        <v>2.5431499999999998</v>
      </c>
      <c r="P1212">
        <f t="shared" si="78"/>
        <v>493.81599999999997</v>
      </c>
      <c r="Q1212" t="s">
        <v>8338</v>
      </c>
      <c r="R1212" t="s">
        <v>8339</v>
      </c>
      <c r="S1212" s="9">
        <f t="shared" si="76"/>
        <v>42132.941805555558</v>
      </c>
      <c r="T1212" s="9">
        <f t="shared" si="77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5"/>
        <v>1.0109999999999999</v>
      </c>
      <c r="P1213">
        <f t="shared" si="78"/>
        <v>168.5</v>
      </c>
      <c r="Q1213" t="s">
        <v>8338</v>
      </c>
      <c r="R1213" t="s">
        <v>8339</v>
      </c>
      <c r="S1213" s="9">
        <f t="shared" si="76"/>
        <v>42515.866446759261</v>
      </c>
      <c r="T1213" s="9">
        <f t="shared" si="77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5"/>
        <v>1.2904</v>
      </c>
      <c r="P1214">
        <f t="shared" si="78"/>
        <v>38.866999999999997</v>
      </c>
      <c r="Q1214" t="s">
        <v>8338</v>
      </c>
      <c r="R1214" t="s">
        <v>8339</v>
      </c>
      <c r="S1214" s="9">
        <f t="shared" si="76"/>
        <v>42318.950173611112</v>
      </c>
      <c r="T1214" s="9">
        <f t="shared" si="77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5"/>
        <v>1.0223076923076924</v>
      </c>
      <c r="P1215">
        <f t="shared" si="78"/>
        <v>61.527999999999999</v>
      </c>
      <c r="Q1215" t="s">
        <v>8338</v>
      </c>
      <c r="R1215" t="s">
        <v>8339</v>
      </c>
      <c r="S1215" s="9">
        <f t="shared" si="76"/>
        <v>42731.755787037036</v>
      </c>
      <c r="T1215" s="9">
        <f t="shared" si="77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5"/>
        <v>1.3180000000000001</v>
      </c>
      <c r="P1216">
        <f t="shared" si="78"/>
        <v>105.44</v>
      </c>
      <c r="Q1216" t="s">
        <v>8338</v>
      </c>
      <c r="R1216" t="s">
        <v>8339</v>
      </c>
      <c r="S1216" s="9">
        <f t="shared" si="76"/>
        <v>42104.840335648143</v>
      </c>
      <c r="T1216" s="9">
        <f t="shared" si="77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5"/>
        <v>7.8608020000000005</v>
      </c>
      <c r="P1217">
        <f t="shared" si="78"/>
        <v>71.591999999999999</v>
      </c>
      <c r="Q1217" t="s">
        <v>8338</v>
      </c>
      <c r="R1217" t="s">
        <v>8339</v>
      </c>
      <c r="S1217" s="9">
        <f t="shared" si="76"/>
        <v>41759.923101851848</v>
      </c>
      <c r="T1217" s="9">
        <f t="shared" si="77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5"/>
        <v>1.4570000000000001</v>
      </c>
      <c r="P1218">
        <f t="shared" si="78"/>
        <v>91.882999999999996</v>
      </c>
      <c r="Q1218" t="s">
        <v>8338</v>
      </c>
      <c r="R1218" t="s">
        <v>8339</v>
      </c>
      <c r="S1218" s="9">
        <f t="shared" si="76"/>
        <v>42247.616400462968</v>
      </c>
      <c r="T1218" s="9">
        <f t="shared" si="77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9">E1219/D1219</f>
        <v>1.026</v>
      </c>
      <c r="P1219">
        <f t="shared" si="78"/>
        <v>148.57400000000001</v>
      </c>
      <c r="Q1219" t="s">
        <v>8338</v>
      </c>
      <c r="R1219" t="s">
        <v>8339</v>
      </c>
      <c r="S1219" s="9">
        <f t="shared" ref="S1219:S1282" si="80">(((J1219/60)/60)/24)+DATE(1970,1,1)</f>
        <v>42535.809490740736</v>
      </c>
      <c r="T1219" s="9">
        <f t="shared" ref="T1219:T1282" si="81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9"/>
        <v>1.7227777777777777</v>
      </c>
      <c r="P1220">
        <f t="shared" si="78"/>
        <v>174.21299999999999</v>
      </c>
      <c r="Q1220" t="s">
        <v>8338</v>
      </c>
      <c r="R1220" t="s">
        <v>8339</v>
      </c>
      <c r="S1220" s="9">
        <f t="shared" si="80"/>
        <v>42278.662037037036</v>
      </c>
      <c r="T1220" s="9">
        <f t="shared" si="81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9"/>
        <v>1.5916819571865444</v>
      </c>
      <c r="P1221">
        <f t="shared" si="78"/>
        <v>102.86199999999999</v>
      </c>
      <c r="Q1221" t="s">
        <v>8338</v>
      </c>
      <c r="R1221" t="s">
        <v>8339</v>
      </c>
      <c r="S1221" s="9">
        <f t="shared" si="80"/>
        <v>42633.461956018517</v>
      </c>
      <c r="T1221" s="9">
        <f t="shared" si="81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9"/>
        <v>1.0376666666666667</v>
      </c>
      <c r="P1222">
        <f t="shared" si="78"/>
        <v>111.179</v>
      </c>
      <c r="Q1222" t="s">
        <v>8338</v>
      </c>
      <c r="R1222" t="s">
        <v>8339</v>
      </c>
      <c r="S1222" s="9">
        <f t="shared" si="80"/>
        <v>42211.628611111111</v>
      </c>
      <c r="T1222" s="9">
        <f t="shared" si="81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9"/>
        <v>1.1140954545454547</v>
      </c>
      <c r="P1223">
        <f t="shared" si="78"/>
        <v>23.795999999999999</v>
      </c>
      <c r="Q1223" t="s">
        <v>8338</v>
      </c>
      <c r="R1223" t="s">
        <v>8339</v>
      </c>
      <c r="S1223" s="9">
        <f t="shared" si="80"/>
        <v>42680.47555555556</v>
      </c>
      <c r="T1223" s="9">
        <f t="shared" si="81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9"/>
        <v>2.80375</v>
      </c>
      <c r="P1224">
        <f t="shared" si="78"/>
        <v>81.268000000000001</v>
      </c>
      <c r="Q1224" t="s">
        <v>8338</v>
      </c>
      <c r="R1224" t="s">
        <v>8339</v>
      </c>
      <c r="S1224" s="9">
        <f t="shared" si="80"/>
        <v>42430.720451388886</v>
      </c>
      <c r="T1224" s="9">
        <f t="shared" si="81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9"/>
        <v>1.1210606060606061</v>
      </c>
      <c r="P1225">
        <f t="shared" ref="P1225:P1288" si="82">IF(L1225=0, 0, ROUND(E1225/L1225, 3))</f>
        <v>116.215</v>
      </c>
      <c r="Q1225" t="s">
        <v>8338</v>
      </c>
      <c r="R1225" t="s">
        <v>8339</v>
      </c>
      <c r="S1225" s="9">
        <f t="shared" si="80"/>
        <v>42654.177187499998</v>
      </c>
      <c r="T1225" s="9">
        <f t="shared" si="81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9"/>
        <v>7.0666666666666669E-2</v>
      </c>
      <c r="P1226">
        <f t="shared" si="82"/>
        <v>58.889000000000003</v>
      </c>
      <c r="Q1226" t="s">
        <v>8325</v>
      </c>
      <c r="R1226" t="s">
        <v>8340</v>
      </c>
      <c r="S1226" s="9">
        <f t="shared" si="80"/>
        <v>41736.549791666665</v>
      </c>
      <c r="T1226" s="9">
        <f t="shared" si="81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9"/>
        <v>4.3999999999999997E-2</v>
      </c>
      <c r="P1227">
        <f t="shared" si="82"/>
        <v>44</v>
      </c>
      <c r="Q1227" t="s">
        <v>8325</v>
      </c>
      <c r="R1227" t="s">
        <v>8340</v>
      </c>
      <c r="S1227" s="9">
        <f t="shared" si="80"/>
        <v>41509.905995370369</v>
      </c>
      <c r="T1227" s="9">
        <f t="shared" si="81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9"/>
        <v>3.8739999999999997E-2</v>
      </c>
      <c r="P1228">
        <f t="shared" si="82"/>
        <v>48.424999999999997</v>
      </c>
      <c r="Q1228" t="s">
        <v>8325</v>
      </c>
      <c r="R1228" t="s">
        <v>8340</v>
      </c>
      <c r="S1228" s="9">
        <f t="shared" si="80"/>
        <v>41715.874780092592</v>
      </c>
      <c r="T1228" s="9">
        <f t="shared" si="81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9"/>
        <v>0</v>
      </c>
      <c r="P1229">
        <f t="shared" si="82"/>
        <v>0</v>
      </c>
      <c r="Q1229" t="s">
        <v>8325</v>
      </c>
      <c r="R1229" t="s">
        <v>8340</v>
      </c>
      <c r="S1229" s="9">
        <f t="shared" si="80"/>
        <v>41827.919166666667</v>
      </c>
      <c r="T1229" s="9">
        <f t="shared" si="81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9"/>
        <v>0.29299999999999998</v>
      </c>
      <c r="P1230">
        <f t="shared" si="82"/>
        <v>61.042000000000002</v>
      </c>
      <c r="Q1230" t="s">
        <v>8325</v>
      </c>
      <c r="R1230" t="s">
        <v>8340</v>
      </c>
      <c r="S1230" s="9">
        <f t="shared" si="80"/>
        <v>40754.729259259257</v>
      </c>
      <c r="T1230" s="9">
        <f t="shared" si="81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9"/>
        <v>9.0909090909090905E-3</v>
      </c>
      <c r="P1231">
        <f t="shared" si="82"/>
        <v>25</v>
      </c>
      <c r="Q1231" t="s">
        <v>8325</v>
      </c>
      <c r="R1231" t="s">
        <v>8340</v>
      </c>
      <c r="S1231" s="9">
        <f t="shared" si="80"/>
        <v>40985.459803240738</v>
      </c>
      <c r="T1231" s="9">
        <f t="shared" si="81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9"/>
        <v>0</v>
      </c>
      <c r="P1232">
        <f t="shared" si="82"/>
        <v>0</v>
      </c>
      <c r="Q1232" t="s">
        <v>8325</v>
      </c>
      <c r="R1232" t="s">
        <v>8340</v>
      </c>
      <c r="S1232" s="9">
        <f t="shared" si="80"/>
        <v>40568.972569444442</v>
      </c>
      <c r="T1232" s="9">
        <f t="shared" si="81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9"/>
        <v>0</v>
      </c>
      <c r="P1233">
        <f t="shared" si="82"/>
        <v>0</v>
      </c>
      <c r="Q1233" t="s">
        <v>8325</v>
      </c>
      <c r="R1233" t="s">
        <v>8340</v>
      </c>
      <c r="S1233" s="9">
        <f t="shared" si="80"/>
        <v>42193.941759259258</v>
      </c>
      <c r="T1233" s="9">
        <f t="shared" si="81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9"/>
        <v>8.0000000000000002E-3</v>
      </c>
      <c r="P1234">
        <f t="shared" si="82"/>
        <v>40</v>
      </c>
      <c r="Q1234" t="s">
        <v>8325</v>
      </c>
      <c r="R1234" t="s">
        <v>8340</v>
      </c>
      <c r="S1234" s="9">
        <f t="shared" si="80"/>
        <v>41506.848032407412</v>
      </c>
      <c r="T1234" s="9">
        <f t="shared" si="81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9"/>
        <v>0.11600000000000001</v>
      </c>
      <c r="P1235">
        <f t="shared" si="82"/>
        <v>19.332999999999998</v>
      </c>
      <c r="Q1235" t="s">
        <v>8325</v>
      </c>
      <c r="R1235" t="s">
        <v>8340</v>
      </c>
      <c r="S1235" s="9">
        <f t="shared" si="80"/>
        <v>40939.948773148149</v>
      </c>
      <c r="T1235" s="9">
        <f t="shared" si="81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9"/>
        <v>0</v>
      </c>
      <c r="P1236">
        <f t="shared" si="82"/>
        <v>0</v>
      </c>
      <c r="Q1236" t="s">
        <v>8325</v>
      </c>
      <c r="R1236" t="s">
        <v>8340</v>
      </c>
      <c r="S1236" s="9">
        <f t="shared" si="80"/>
        <v>42007.788680555561</v>
      </c>
      <c r="T1236" s="9">
        <f t="shared" si="81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9"/>
        <v>2.787363950092912E-2</v>
      </c>
      <c r="P1237">
        <f t="shared" si="82"/>
        <v>35</v>
      </c>
      <c r="Q1237" t="s">
        <v>8325</v>
      </c>
      <c r="R1237" t="s">
        <v>8340</v>
      </c>
      <c r="S1237" s="9">
        <f t="shared" si="80"/>
        <v>41583.135405092595</v>
      </c>
      <c r="T1237" s="9">
        <f t="shared" si="81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9"/>
        <v>0</v>
      </c>
      <c r="P1238">
        <f t="shared" si="82"/>
        <v>0</v>
      </c>
      <c r="Q1238" t="s">
        <v>8325</v>
      </c>
      <c r="R1238" t="s">
        <v>8340</v>
      </c>
      <c r="S1238" s="9">
        <f t="shared" si="80"/>
        <v>41110.680138888885</v>
      </c>
      <c r="T1238" s="9">
        <f t="shared" si="81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9"/>
        <v>0</v>
      </c>
      <c r="P1239">
        <f t="shared" si="82"/>
        <v>0</v>
      </c>
      <c r="Q1239" t="s">
        <v>8325</v>
      </c>
      <c r="R1239" t="s">
        <v>8340</v>
      </c>
      <c r="S1239" s="9">
        <f t="shared" si="80"/>
        <v>41125.283159722225</v>
      </c>
      <c r="T1239" s="9">
        <f t="shared" si="81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9"/>
        <v>0.17799999999999999</v>
      </c>
      <c r="P1240">
        <f t="shared" si="82"/>
        <v>59.332999999999998</v>
      </c>
      <c r="Q1240" t="s">
        <v>8325</v>
      </c>
      <c r="R1240" t="s">
        <v>8340</v>
      </c>
      <c r="S1240" s="9">
        <f t="shared" si="80"/>
        <v>40731.61037037037</v>
      </c>
      <c r="T1240" s="9">
        <f t="shared" si="81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9"/>
        <v>0</v>
      </c>
      <c r="P1241">
        <f t="shared" si="82"/>
        <v>0</v>
      </c>
      <c r="Q1241" t="s">
        <v>8325</v>
      </c>
      <c r="R1241" t="s">
        <v>8340</v>
      </c>
      <c r="S1241" s="9">
        <f t="shared" si="80"/>
        <v>40883.962581018517</v>
      </c>
      <c r="T1241" s="9">
        <f t="shared" si="81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9"/>
        <v>3.0124999999999999E-2</v>
      </c>
      <c r="P1242">
        <f t="shared" si="82"/>
        <v>30.125</v>
      </c>
      <c r="Q1242" t="s">
        <v>8325</v>
      </c>
      <c r="R1242" t="s">
        <v>8340</v>
      </c>
      <c r="S1242" s="9">
        <f t="shared" si="80"/>
        <v>41409.040011574078</v>
      </c>
      <c r="T1242" s="9">
        <f t="shared" si="81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9"/>
        <v>0.50739999999999996</v>
      </c>
      <c r="P1243">
        <f t="shared" si="82"/>
        <v>74.617999999999995</v>
      </c>
      <c r="Q1243" t="s">
        <v>8325</v>
      </c>
      <c r="R1243" t="s">
        <v>8340</v>
      </c>
      <c r="S1243" s="9">
        <f t="shared" si="80"/>
        <v>41923.837731481479</v>
      </c>
      <c r="T1243" s="9">
        <f t="shared" si="81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9"/>
        <v>5.4884742041712408E-3</v>
      </c>
      <c r="P1244">
        <f t="shared" si="82"/>
        <v>5</v>
      </c>
      <c r="Q1244" t="s">
        <v>8325</v>
      </c>
      <c r="R1244" t="s">
        <v>8340</v>
      </c>
      <c r="S1244" s="9">
        <f t="shared" si="80"/>
        <v>40782.165532407409</v>
      </c>
      <c r="T1244" s="9">
        <f t="shared" si="81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9"/>
        <v>0.14091666666666666</v>
      </c>
      <c r="P1245">
        <f t="shared" si="82"/>
        <v>44.5</v>
      </c>
      <c r="Q1245" t="s">
        <v>8325</v>
      </c>
      <c r="R1245" t="s">
        <v>8340</v>
      </c>
      <c r="S1245" s="9">
        <f t="shared" si="80"/>
        <v>40671.879293981481</v>
      </c>
      <c r="T1245" s="9">
        <f t="shared" si="81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9"/>
        <v>1.038</v>
      </c>
      <c r="P1246">
        <f t="shared" si="82"/>
        <v>46.133000000000003</v>
      </c>
      <c r="Q1246" t="s">
        <v>8325</v>
      </c>
      <c r="R1246" t="s">
        <v>8326</v>
      </c>
      <c r="S1246" s="9">
        <f t="shared" si="80"/>
        <v>41355.825497685182</v>
      </c>
      <c r="T1246" s="9">
        <f t="shared" si="81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9"/>
        <v>1.2024999999999999</v>
      </c>
      <c r="P1247">
        <f t="shared" si="82"/>
        <v>141.471</v>
      </c>
      <c r="Q1247" t="s">
        <v>8325</v>
      </c>
      <c r="R1247" t="s">
        <v>8326</v>
      </c>
      <c r="S1247" s="9">
        <f t="shared" si="80"/>
        <v>41774.599930555552</v>
      </c>
      <c r="T1247" s="9">
        <f t="shared" si="81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9"/>
        <v>1.17</v>
      </c>
      <c r="P1248">
        <f t="shared" si="82"/>
        <v>75.483999999999995</v>
      </c>
      <c r="Q1248" t="s">
        <v>8325</v>
      </c>
      <c r="R1248" t="s">
        <v>8326</v>
      </c>
      <c r="S1248" s="9">
        <f t="shared" si="80"/>
        <v>40838.043391203704</v>
      </c>
      <c r="T1248" s="9">
        <f t="shared" si="81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9"/>
        <v>1.2214285714285715</v>
      </c>
      <c r="P1249">
        <f t="shared" si="82"/>
        <v>85.5</v>
      </c>
      <c r="Q1249" t="s">
        <v>8325</v>
      </c>
      <c r="R1249" t="s">
        <v>8326</v>
      </c>
      <c r="S1249" s="9">
        <f t="shared" si="80"/>
        <v>41370.292303240742</v>
      </c>
      <c r="T1249" s="9">
        <f t="shared" si="81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9"/>
        <v>1.5164</v>
      </c>
      <c r="P1250">
        <f t="shared" si="82"/>
        <v>64.254000000000005</v>
      </c>
      <c r="Q1250" t="s">
        <v>8325</v>
      </c>
      <c r="R1250" t="s">
        <v>8326</v>
      </c>
      <c r="S1250" s="9">
        <f t="shared" si="80"/>
        <v>41767.656863425924</v>
      </c>
      <c r="T1250" s="9">
        <f t="shared" si="81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9"/>
        <v>1.0444</v>
      </c>
      <c r="P1251">
        <f t="shared" si="82"/>
        <v>64.468999999999994</v>
      </c>
      <c r="Q1251" t="s">
        <v>8325</v>
      </c>
      <c r="R1251" t="s">
        <v>8326</v>
      </c>
      <c r="S1251" s="9">
        <f t="shared" si="80"/>
        <v>41067.74086805556</v>
      </c>
      <c r="T1251" s="9">
        <f t="shared" si="81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9"/>
        <v>2.0015333333333332</v>
      </c>
      <c r="P1252">
        <f t="shared" si="82"/>
        <v>118.20099999999999</v>
      </c>
      <c r="Q1252" t="s">
        <v>8325</v>
      </c>
      <c r="R1252" t="s">
        <v>8326</v>
      </c>
      <c r="S1252" s="9">
        <f t="shared" si="80"/>
        <v>41843.64271990741</v>
      </c>
      <c r="T1252" s="9">
        <f t="shared" si="81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9"/>
        <v>1.018</v>
      </c>
      <c r="P1253">
        <f t="shared" si="82"/>
        <v>82.540999999999997</v>
      </c>
      <c r="Q1253" t="s">
        <v>8325</v>
      </c>
      <c r="R1253" t="s">
        <v>8326</v>
      </c>
      <c r="S1253" s="9">
        <f t="shared" si="80"/>
        <v>40751.814432870371</v>
      </c>
      <c r="T1253" s="9">
        <f t="shared" si="81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9"/>
        <v>1.3765714285714286</v>
      </c>
      <c r="P1254">
        <f t="shared" si="82"/>
        <v>34.17</v>
      </c>
      <c r="Q1254" t="s">
        <v>8325</v>
      </c>
      <c r="R1254" t="s">
        <v>8326</v>
      </c>
      <c r="S1254" s="9">
        <f t="shared" si="80"/>
        <v>41543.988067129627</v>
      </c>
      <c r="T1254" s="9">
        <f t="shared" si="81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9"/>
        <v>3038.3319999999999</v>
      </c>
      <c r="P1255">
        <f t="shared" si="82"/>
        <v>42.732999999999997</v>
      </c>
      <c r="Q1255" t="s">
        <v>8325</v>
      </c>
      <c r="R1255" t="s">
        <v>8326</v>
      </c>
      <c r="S1255" s="9">
        <f t="shared" si="80"/>
        <v>41855.783645833333</v>
      </c>
      <c r="T1255" s="9">
        <f t="shared" si="81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9"/>
        <v>1.9885074626865671</v>
      </c>
      <c r="P1256">
        <f t="shared" si="82"/>
        <v>94.489000000000004</v>
      </c>
      <c r="Q1256" t="s">
        <v>8325</v>
      </c>
      <c r="R1256" t="s">
        <v>8326</v>
      </c>
      <c r="S1256" s="9">
        <f t="shared" si="80"/>
        <v>40487.621365740742</v>
      </c>
      <c r="T1256" s="9">
        <f t="shared" si="81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9"/>
        <v>2.0236666666666667</v>
      </c>
      <c r="P1257">
        <f t="shared" si="82"/>
        <v>55.697000000000003</v>
      </c>
      <c r="Q1257" t="s">
        <v>8325</v>
      </c>
      <c r="R1257" t="s">
        <v>8326</v>
      </c>
      <c r="S1257" s="9">
        <f t="shared" si="80"/>
        <v>41579.845509259263</v>
      </c>
      <c r="T1257" s="9">
        <f t="shared" si="81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9"/>
        <v>1.1796376666666666</v>
      </c>
      <c r="P1258">
        <f t="shared" si="82"/>
        <v>98.031000000000006</v>
      </c>
      <c r="Q1258" t="s">
        <v>8325</v>
      </c>
      <c r="R1258" t="s">
        <v>8326</v>
      </c>
      <c r="S1258" s="9">
        <f t="shared" si="80"/>
        <v>40921.919340277782</v>
      </c>
      <c r="T1258" s="9">
        <f t="shared" si="81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9"/>
        <v>2.9472727272727273</v>
      </c>
      <c r="P1259">
        <f t="shared" si="82"/>
        <v>92.102000000000004</v>
      </c>
      <c r="Q1259" t="s">
        <v>8325</v>
      </c>
      <c r="R1259" t="s">
        <v>8326</v>
      </c>
      <c r="S1259" s="9">
        <f t="shared" si="80"/>
        <v>40587.085532407407</v>
      </c>
      <c r="T1259" s="9">
        <f t="shared" si="81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9"/>
        <v>2.1314633333333335</v>
      </c>
      <c r="P1260">
        <f t="shared" si="82"/>
        <v>38.174999999999997</v>
      </c>
      <c r="Q1260" t="s">
        <v>8325</v>
      </c>
      <c r="R1260" t="s">
        <v>8326</v>
      </c>
      <c r="S1260" s="9">
        <f t="shared" si="80"/>
        <v>41487.611250000002</v>
      </c>
      <c r="T1260" s="9">
        <f t="shared" si="81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9"/>
        <v>1.0424</v>
      </c>
      <c r="P1261">
        <f t="shared" si="82"/>
        <v>27.146000000000001</v>
      </c>
      <c r="Q1261" t="s">
        <v>8325</v>
      </c>
      <c r="R1261" t="s">
        <v>8326</v>
      </c>
      <c r="S1261" s="9">
        <f t="shared" si="80"/>
        <v>41766.970648148148</v>
      </c>
      <c r="T1261" s="9">
        <f t="shared" si="81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9"/>
        <v>1.1366666666666667</v>
      </c>
      <c r="P1262">
        <f t="shared" si="82"/>
        <v>50.689</v>
      </c>
      <c r="Q1262" t="s">
        <v>8325</v>
      </c>
      <c r="R1262" t="s">
        <v>8326</v>
      </c>
      <c r="S1262" s="9">
        <f t="shared" si="80"/>
        <v>41666.842824074076</v>
      </c>
      <c r="T1262" s="9">
        <f t="shared" si="81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9"/>
        <v>1.0125</v>
      </c>
      <c r="P1263">
        <f t="shared" si="82"/>
        <v>38.942</v>
      </c>
      <c r="Q1263" t="s">
        <v>8325</v>
      </c>
      <c r="R1263" t="s">
        <v>8326</v>
      </c>
      <c r="S1263" s="9">
        <f t="shared" si="80"/>
        <v>41638.342905092592</v>
      </c>
      <c r="T1263" s="9">
        <f t="shared" si="81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9"/>
        <v>1.2541538461538462</v>
      </c>
      <c r="P1264">
        <f t="shared" si="82"/>
        <v>77.638000000000005</v>
      </c>
      <c r="Q1264" t="s">
        <v>8325</v>
      </c>
      <c r="R1264" t="s">
        <v>8326</v>
      </c>
      <c r="S1264" s="9">
        <f t="shared" si="80"/>
        <v>41656.762638888889</v>
      </c>
      <c r="T1264" s="9">
        <f t="shared" si="81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9"/>
        <v>1.19</v>
      </c>
      <c r="P1265">
        <f t="shared" si="82"/>
        <v>43.536999999999999</v>
      </c>
      <c r="Q1265" t="s">
        <v>8325</v>
      </c>
      <c r="R1265" t="s">
        <v>8326</v>
      </c>
      <c r="S1265" s="9">
        <f t="shared" si="80"/>
        <v>41692.084143518521</v>
      </c>
      <c r="T1265" s="9">
        <f t="shared" si="81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9"/>
        <v>1.6646153846153846</v>
      </c>
      <c r="P1266">
        <f t="shared" si="82"/>
        <v>31.824000000000002</v>
      </c>
      <c r="Q1266" t="s">
        <v>8325</v>
      </c>
      <c r="R1266" t="s">
        <v>8326</v>
      </c>
      <c r="S1266" s="9">
        <f t="shared" si="80"/>
        <v>41547.662997685184</v>
      </c>
      <c r="T1266" s="9">
        <f t="shared" si="81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9"/>
        <v>1.1914771428571429</v>
      </c>
      <c r="P1267">
        <f t="shared" si="82"/>
        <v>63.183999999999997</v>
      </c>
      <c r="Q1267" t="s">
        <v>8325</v>
      </c>
      <c r="R1267" t="s">
        <v>8326</v>
      </c>
      <c r="S1267" s="9">
        <f t="shared" si="80"/>
        <v>40465.655266203699</v>
      </c>
      <c r="T1267" s="9">
        <f t="shared" si="81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9"/>
        <v>1.0047368421052632</v>
      </c>
      <c r="P1268">
        <f t="shared" si="82"/>
        <v>190.9</v>
      </c>
      <c r="Q1268" t="s">
        <v>8325</v>
      </c>
      <c r="R1268" t="s">
        <v>8326</v>
      </c>
      <c r="S1268" s="9">
        <f t="shared" si="80"/>
        <v>41620.87667824074</v>
      </c>
      <c r="T1268" s="9">
        <f t="shared" si="81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9"/>
        <v>1.018</v>
      </c>
      <c r="P1269">
        <f t="shared" si="82"/>
        <v>140.85499999999999</v>
      </c>
      <c r="Q1269" t="s">
        <v>8325</v>
      </c>
      <c r="R1269" t="s">
        <v>8326</v>
      </c>
      <c r="S1269" s="9">
        <f t="shared" si="80"/>
        <v>41449.585162037038</v>
      </c>
      <c r="T1269" s="9">
        <f t="shared" si="81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9"/>
        <v>1.1666666666666667</v>
      </c>
      <c r="P1270">
        <f t="shared" si="82"/>
        <v>76.923000000000002</v>
      </c>
      <c r="Q1270" t="s">
        <v>8325</v>
      </c>
      <c r="R1270" t="s">
        <v>8326</v>
      </c>
      <c r="S1270" s="9">
        <f t="shared" si="80"/>
        <v>41507.845451388886</v>
      </c>
      <c r="T1270" s="9">
        <f t="shared" si="81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9"/>
        <v>1.0864893617021276</v>
      </c>
      <c r="P1271">
        <f t="shared" si="82"/>
        <v>99.155000000000001</v>
      </c>
      <c r="Q1271" t="s">
        <v>8325</v>
      </c>
      <c r="R1271" t="s">
        <v>8326</v>
      </c>
      <c r="S1271" s="9">
        <f t="shared" si="80"/>
        <v>42445.823055555549</v>
      </c>
      <c r="T1271" s="9">
        <f t="shared" si="81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9"/>
        <v>1.1472</v>
      </c>
      <c r="P1272">
        <f t="shared" si="82"/>
        <v>67.882000000000005</v>
      </c>
      <c r="Q1272" t="s">
        <v>8325</v>
      </c>
      <c r="R1272" t="s">
        <v>8326</v>
      </c>
      <c r="S1272" s="9">
        <f t="shared" si="80"/>
        <v>40933.856967592597</v>
      </c>
      <c r="T1272" s="9">
        <f t="shared" si="81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9"/>
        <v>1.018</v>
      </c>
      <c r="P1273">
        <f t="shared" si="82"/>
        <v>246.29</v>
      </c>
      <c r="Q1273" t="s">
        <v>8325</v>
      </c>
      <c r="R1273" t="s">
        <v>8326</v>
      </c>
      <c r="S1273" s="9">
        <f t="shared" si="80"/>
        <v>41561.683553240742</v>
      </c>
      <c r="T1273" s="9">
        <f t="shared" si="81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9"/>
        <v>1.06</v>
      </c>
      <c r="P1274">
        <f t="shared" si="82"/>
        <v>189.286</v>
      </c>
      <c r="Q1274" t="s">
        <v>8325</v>
      </c>
      <c r="R1274" t="s">
        <v>8326</v>
      </c>
      <c r="S1274" s="9">
        <f t="shared" si="80"/>
        <v>40274.745127314818</v>
      </c>
      <c r="T1274" s="9">
        <f t="shared" si="81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9"/>
        <v>1.0349999999999999</v>
      </c>
      <c r="P1275">
        <f t="shared" si="82"/>
        <v>76.667000000000002</v>
      </c>
      <c r="Q1275" t="s">
        <v>8325</v>
      </c>
      <c r="R1275" t="s">
        <v>8326</v>
      </c>
      <c r="S1275" s="9">
        <f t="shared" si="80"/>
        <v>41852.730219907404</v>
      </c>
      <c r="T1275" s="9">
        <f t="shared" si="81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9"/>
        <v>1.5497535999999998</v>
      </c>
      <c r="P1276">
        <f t="shared" si="82"/>
        <v>82.962999999999994</v>
      </c>
      <c r="Q1276" t="s">
        <v>8325</v>
      </c>
      <c r="R1276" t="s">
        <v>8326</v>
      </c>
      <c r="S1276" s="9">
        <f t="shared" si="80"/>
        <v>41116.690104166664</v>
      </c>
      <c r="T1276" s="9">
        <f t="shared" si="81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9"/>
        <v>1.6214066666666667</v>
      </c>
      <c r="P1277">
        <f t="shared" si="82"/>
        <v>62.521999999999998</v>
      </c>
      <c r="Q1277" t="s">
        <v>8325</v>
      </c>
      <c r="R1277" t="s">
        <v>8326</v>
      </c>
      <c r="S1277" s="9">
        <f t="shared" si="80"/>
        <v>41458.867905092593</v>
      </c>
      <c r="T1277" s="9">
        <f t="shared" si="81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9"/>
        <v>1.0442100000000001</v>
      </c>
      <c r="P1278">
        <f t="shared" si="82"/>
        <v>46.067999999999998</v>
      </c>
      <c r="Q1278" t="s">
        <v>8325</v>
      </c>
      <c r="R1278" t="s">
        <v>8326</v>
      </c>
      <c r="S1278" s="9">
        <f t="shared" si="80"/>
        <v>40007.704247685186</v>
      </c>
      <c r="T1278" s="9">
        <f t="shared" si="81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9"/>
        <v>1.0612433333333333</v>
      </c>
      <c r="P1279">
        <f t="shared" si="82"/>
        <v>38.543999999999997</v>
      </c>
      <c r="Q1279" t="s">
        <v>8325</v>
      </c>
      <c r="R1279" t="s">
        <v>8326</v>
      </c>
      <c r="S1279" s="9">
        <f t="shared" si="80"/>
        <v>41121.561886574076</v>
      </c>
      <c r="T1279" s="9">
        <f t="shared" si="81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9"/>
        <v>1.5493846153846154</v>
      </c>
      <c r="P1280">
        <f t="shared" si="82"/>
        <v>53.005000000000003</v>
      </c>
      <c r="Q1280" t="s">
        <v>8325</v>
      </c>
      <c r="R1280" t="s">
        <v>8326</v>
      </c>
      <c r="S1280" s="9">
        <f t="shared" si="80"/>
        <v>41786.555162037039</v>
      </c>
      <c r="T1280" s="9">
        <f t="shared" si="81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9"/>
        <v>1.1077157238734421</v>
      </c>
      <c r="P1281">
        <f t="shared" si="82"/>
        <v>73.355000000000004</v>
      </c>
      <c r="Q1281" t="s">
        <v>8325</v>
      </c>
      <c r="R1281" t="s">
        <v>8326</v>
      </c>
      <c r="S1281" s="9">
        <f t="shared" si="80"/>
        <v>41682.099189814813</v>
      </c>
      <c r="T1281" s="9">
        <f t="shared" si="81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9"/>
        <v>1.1091186666666666</v>
      </c>
      <c r="P1282">
        <f t="shared" si="82"/>
        <v>127.97499999999999</v>
      </c>
      <c r="Q1282" t="s">
        <v>8325</v>
      </c>
      <c r="R1282" t="s">
        <v>8326</v>
      </c>
      <c r="S1282" s="9">
        <f t="shared" si="80"/>
        <v>40513.757569444446</v>
      </c>
      <c r="T1282" s="9">
        <f t="shared" si="81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3">E1283/D1283</f>
        <v>1.1071428571428572</v>
      </c>
      <c r="P1283">
        <f t="shared" si="82"/>
        <v>104.73</v>
      </c>
      <c r="Q1283" t="s">
        <v>8325</v>
      </c>
      <c r="R1283" t="s">
        <v>8326</v>
      </c>
      <c r="S1283" s="9">
        <f t="shared" ref="S1283:S1346" si="84">(((J1283/60)/60)/24)+DATE(1970,1,1)</f>
        <v>41463.743472222224</v>
      </c>
      <c r="T1283" s="9">
        <f t="shared" ref="T1283:T1346" si="8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3"/>
        <v>1.2361333333333333</v>
      </c>
      <c r="P1284">
        <f t="shared" si="82"/>
        <v>67.671999999999997</v>
      </c>
      <c r="Q1284" t="s">
        <v>8325</v>
      </c>
      <c r="R1284" t="s">
        <v>8326</v>
      </c>
      <c r="S1284" s="9">
        <f t="shared" si="84"/>
        <v>41586.475173611114</v>
      </c>
      <c r="T1284" s="9">
        <f t="shared" si="8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3"/>
        <v>2.1105</v>
      </c>
      <c r="P1285">
        <f t="shared" si="82"/>
        <v>95.932000000000002</v>
      </c>
      <c r="Q1285" t="s">
        <v>8325</v>
      </c>
      <c r="R1285" t="s">
        <v>8326</v>
      </c>
      <c r="S1285" s="9">
        <f t="shared" si="84"/>
        <v>41320.717465277776</v>
      </c>
      <c r="T1285" s="9">
        <f t="shared" si="8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3"/>
        <v>1.01</v>
      </c>
      <c r="P1286">
        <f t="shared" si="82"/>
        <v>65.161000000000001</v>
      </c>
      <c r="Q1286" t="s">
        <v>8317</v>
      </c>
      <c r="R1286" t="s">
        <v>8318</v>
      </c>
      <c r="S1286" s="9">
        <f t="shared" si="84"/>
        <v>42712.23474537037</v>
      </c>
      <c r="T1286" s="9">
        <f t="shared" si="8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3"/>
        <v>1.0165</v>
      </c>
      <c r="P1287">
        <f t="shared" si="82"/>
        <v>32.270000000000003</v>
      </c>
      <c r="Q1287" t="s">
        <v>8317</v>
      </c>
      <c r="R1287" t="s">
        <v>8318</v>
      </c>
      <c r="S1287" s="9">
        <f t="shared" si="84"/>
        <v>42160.583043981482</v>
      </c>
      <c r="T1287" s="9">
        <f t="shared" si="8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3"/>
        <v>1.0833333333333333</v>
      </c>
      <c r="P1288">
        <f t="shared" si="82"/>
        <v>81.25</v>
      </c>
      <c r="Q1288" t="s">
        <v>8317</v>
      </c>
      <c r="R1288" t="s">
        <v>8318</v>
      </c>
      <c r="S1288" s="9">
        <f t="shared" si="84"/>
        <v>42039.384571759263</v>
      </c>
      <c r="T1288" s="9">
        <f t="shared" si="8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3"/>
        <v>2.42</v>
      </c>
      <c r="P1289">
        <f t="shared" ref="P1289:P1352" si="86">IF(L1289=0, 0, ROUND(E1289/L1289, 3))</f>
        <v>24.2</v>
      </c>
      <c r="Q1289" t="s">
        <v>8317</v>
      </c>
      <c r="R1289" t="s">
        <v>8318</v>
      </c>
      <c r="S1289" s="9">
        <f t="shared" si="84"/>
        <v>42107.621018518519</v>
      </c>
      <c r="T1289" s="9">
        <f t="shared" si="8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3"/>
        <v>1.0044999999999999</v>
      </c>
      <c r="P1290">
        <f t="shared" si="86"/>
        <v>65.869</v>
      </c>
      <c r="Q1290" t="s">
        <v>8317</v>
      </c>
      <c r="R1290" t="s">
        <v>8318</v>
      </c>
      <c r="S1290" s="9">
        <f t="shared" si="84"/>
        <v>42561.154664351852</v>
      </c>
      <c r="T1290" s="9">
        <f t="shared" si="8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3"/>
        <v>1.2506666666666666</v>
      </c>
      <c r="P1291">
        <f t="shared" si="86"/>
        <v>36.076999999999998</v>
      </c>
      <c r="Q1291" t="s">
        <v>8317</v>
      </c>
      <c r="R1291" t="s">
        <v>8318</v>
      </c>
      <c r="S1291" s="9">
        <f t="shared" si="84"/>
        <v>42709.134780092587</v>
      </c>
      <c r="T1291" s="9">
        <f t="shared" si="8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3"/>
        <v>1.0857142857142856</v>
      </c>
      <c r="P1292">
        <f t="shared" si="86"/>
        <v>44.186</v>
      </c>
      <c r="Q1292" t="s">
        <v>8317</v>
      </c>
      <c r="R1292" t="s">
        <v>8318</v>
      </c>
      <c r="S1292" s="9">
        <f t="shared" si="84"/>
        <v>42086.614942129629</v>
      </c>
      <c r="T1292" s="9">
        <f t="shared" si="8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3"/>
        <v>1.4570000000000001</v>
      </c>
      <c r="P1293">
        <f t="shared" si="86"/>
        <v>104.071</v>
      </c>
      <c r="Q1293" t="s">
        <v>8317</v>
      </c>
      <c r="R1293" t="s">
        <v>8318</v>
      </c>
      <c r="S1293" s="9">
        <f t="shared" si="84"/>
        <v>42064.652673611112</v>
      </c>
      <c r="T1293" s="9">
        <f t="shared" si="8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3"/>
        <v>1.1000000000000001</v>
      </c>
      <c r="P1294">
        <f t="shared" si="86"/>
        <v>35.962000000000003</v>
      </c>
      <c r="Q1294" t="s">
        <v>8317</v>
      </c>
      <c r="R1294" t="s">
        <v>8318</v>
      </c>
      <c r="S1294" s="9">
        <f t="shared" si="84"/>
        <v>42256.764212962968</v>
      </c>
      <c r="T1294" s="9">
        <f t="shared" si="8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3"/>
        <v>1.0223333333333333</v>
      </c>
      <c r="P1295">
        <f t="shared" si="86"/>
        <v>127.792</v>
      </c>
      <c r="Q1295" t="s">
        <v>8317</v>
      </c>
      <c r="R1295" t="s">
        <v>8318</v>
      </c>
      <c r="S1295" s="9">
        <f t="shared" si="84"/>
        <v>42292.701053240744</v>
      </c>
      <c r="T1295" s="9">
        <f t="shared" si="8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3"/>
        <v>1.22</v>
      </c>
      <c r="P1296">
        <f t="shared" si="86"/>
        <v>27.727</v>
      </c>
      <c r="Q1296" t="s">
        <v>8317</v>
      </c>
      <c r="R1296" t="s">
        <v>8318</v>
      </c>
      <c r="S1296" s="9">
        <f t="shared" si="84"/>
        <v>42278.453668981485</v>
      </c>
      <c r="T1296" s="9">
        <f t="shared" si="8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3"/>
        <v>1.0196000000000001</v>
      </c>
      <c r="P1297">
        <f t="shared" si="86"/>
        <v>39.828000000000003</v>
      </c>
      <c r="Q1297" t="s">
        <v>8317</v>
      </c>
      <c r="R1297" t="s">
        <v>8318</v>
      </c>
      <c r="S1297" s="9">
        <f t="shared" si="84"/>
        <v>42184.572881944448</v>
      </c>
      <c r="T1297" s="9">
        <f t="shared" si="8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3"/>
        <v>1.411764705882353</v>
      </c>
      <c r="P1298">
        <f t="shared" si="86"/>
        <v>52.173999999999999</v>
      </c>
      <c r="Q1298" t="s">
        <v>8317</v>
      </c>
      <c r="R1298" t="s">
        <v>8318</v>
      </c>
      <c r="S1298" s="9">
        <f t="shared" si="84"/>
        <v>42423.050613425927</v>
      </c>
      <c r="T1298" s="9">
        <f t="shared" si="8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3"/>
        <v>1.0952500000000001</v>
      </c>
      <c r="P1299">
        <f t="shared" si="86"/>
        <v>92.037999999999997</v>
      </c>
      <c r="Q1299" t="s">
        <v>8317</v>
      </c>
      <c r="R1299" t="s">
        <v>8318</v>
      </c>
      <c r="S1299" s="9">
        <f t="shared" si="84"/>
        <v>42461.747199074074</v>
      </c>
      <c r="T1299" s="9">
        <f t="shared" si="8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3"/>
        <v>1.0465</v>
      </c>
      <c r="P1300">
        <f t="shared" si="86"/>
        <v>63.423999999999999</v>
      </c>
      <c r="Q1300" t="s">
        <v>8317</v>
      </c>
      <c r="R1300" t="s">
        <v>8318</v>
      </c>
      <c r="S1300" s="9">
        <f t="shared" si="84"/>
        <v>42458.680925925932</v>
      </c>
      <c r="T1300" s="9">
        <f t="shared" si="8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3"/>
        <v>1.24</v>
      </c>
      <c r="P1301">
        <f t="shared" si="86"/>
        <v>135.625</v>
      </c>
      <c r="Q1301" t="s">
        <v>8317</v>
      </c>
      <c r="R1301" t="s">
        <v>8318</v>
      </c>
      <c r="S1301" s="9">
        <f t="shared" si="84"/>
        <v>42169.814340277779</v>
      </c>
      <c r="T1301" s="9">
        <f t="shared" si="8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3"/>
        <v>1.35</v>
      </c>
      <c r="P1302">
        <f t="shared" si="86"/>
        <v>168.75</v>
      </c>
      <c r="Q1302" t="s">
        <v>8317</v>
      </c>
      <c r="R1302" t="s">
        <v>8318</v>
      </c>
      <c r="S1302" s="9">
        <f t="shared" si="84"/>
        <v>42483.675208333334</v>
      </c>
      <c r="T1302" s="9">
        <f t="shared" si="8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3"/>
        <v>1.0275000000000001</v>
      </c>
      <c r="P1303">
        <f t="shared" si="86"/>
        <v>70.861999999999995</v>
      </c>
      <c r="Q1303" t="s">
        <v>8317</v>
      </c>
      <c r="R1303" t="s">
        <v>8318</v>
      </c>
      <c r="S1303" s="9">
        <f t="shared" si="84"/>
        <v>42195.749745370369</v>
      </c>
      <c r="T1303" s="9">
        <f t="shared" si="8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3"/>
        <v>1</v>
      </c>
      <c r="P1304">
        <f t="shared" si="86"/>
        <v>50</v>
      </c>
      <c r="Q1304" t="s">
        <v>8317</v>
      </c>
      <c r="R1304" t="s">
        <v>8318</v>
      </c>
      <c r="S1304" s="9">
        <f t="shared" si="84"/>
        <v>42675.057997685188</v>
      </c>
      <c r="T1304" s="9">
        <f t="shared" si="8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3"/>
        <v>1.3026085714285716</v>
      </c>
      <c r="P1305">
        <f t="shared" si="86"/>
        <v>42.213999999999999</v>
      </c>
      <c r="Q1305" t="s">
        <v>8317</v>
      </c>
      <c r="R1305" t="s">
        <v>8318</v>
      </c>
      <c r="S1305" s="9">
        <f t="shared" si="84"/>
        <v>42566.441203703704</v>
      </c>
      <c r="T1305" s="9">
        <f t="shared" si="8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3"/>
        <v>0.39627499999999999</v>
      </c>
      <c r="P1306">
        <f t="shared" si="86"/>
        <v>152.41300000000001</v>
      </c>
      <c r="Q1306" t="s">
        <v>8319</v>
      </c>
      <c r="R1306" t="s">
        <v>8321</v>
      </c>
      <c r="S1306" s="9">
        <f t="shared" si="84"/>
        <v>42747.194502314815</v>
      </c>
      <c r="T1306" s="9">
        <f t="shared" si="8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3"/>
        <v>0.25976666666666665</v>
      </c>
      <c r="P1307">
        <f t="shared" si="86"/>
        <v>90.616</v>
      </c>
      <c r="Q1307" t="s">
        <v>8319</v>
      </c>
      <c r="R1307" t="s">
        <v>8321</v>
      </c>
      <c r="S1307" s="9">
        <f t="shared" si="84"/>
        <v>42543.665601851855</v>
      </c>
      <c r="T1307" s="9">
        <f t="shared" si="8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3"/>
        <v>0.65246363636363636</v>
      </c>
      <c r="P1308">
        <f t="shared" si="86"/>
        <v>201.60400000000001</v>
      </c>
      <c r="Q1308" t="s">
        <v>8319</v>
      </c>
      <c r="R1308" t="s">
        <v>8321</v>
      </c>
      <c r="S1308" s="9">
        <f t="shared" si="84"/>
        <v>41947.457569444443</v>
      </c>
      <c r="T1308" s="9">
        <f t="shared" si="8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3"/>
        <v>0.11514000000000001</v>
      </c>
      <c r="P1309">
        <f t="shared" si="86"/>
        <v>127.93300000000001</v>
      </c>
      <c r="Q1309" t="s">
        <v>8319</v>
      </c>
      <c r="R1309" t="s">
        <v>8321</v>
      </c>
      <c r="S1309" s="9">
        <f t="shared" si="84"/>
        <v>42387.503229166665</v>
      </c>
      <c r="T1309" s="9">
        <f t="shared" si="8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3"/>
        <v>0.11360000000000001</v>
      </c>
      <c r="P1310">
        <f t="shared" si="86"/>
        <v>29.895</v>
      </c>
      <c r="Q1310" t="s">
        <v>8319</v>
      </c>
      <c r="R1310" t="s">
        <v>8321</v>
      </c>
      <c r="S1310" s="9">
        <f t="shared" si="84"/>
        <v>42611.613564814819</v>
      </c>
      <c r="T1310" s="9">
        <f t="shared" si="8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3"/>
        <v>1.1199130434782609</v>
      </c>
      <c r="P1311">
        <f t="shared" si="86"/>
        <v>367.971</v>
      </c>
      <c r="Q1311" t="s">
        <v>8319</v>
      </c>
      <c r="R1311" t="s">
        <v>8321</v>
      </c>
      <c r="S1311" s="9">
        <f t="shared" si="84"/>
        <v>42257.882731481484</v>
      </c>
      <c r="T1311" s="9">
        <f t="shared" si="8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3"/>
        <v>0.155</v>
      </c>
      <c r="P1312">
        <f t="shared" si="86"/>
        <v>129.167</v>
      </c>
      <c r="Q1312" t="s">
        <v>8319</v>
      </c>
      <c r="R1312" t="s">
        <v>8321</v>
      </c>
      <c r="S1312" s="9">
        <f t="shared" si="84"/>
        <v>42556.667245370365</v>
      </c>
      <c r="T1312" s="9">
        <f t="shared" si="8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3"/>
        <v>0.32028000000000001</v>
      </c>
      <c r="P1313">
        <f t="shared" si="86"/>
        <v>800.7</v>
      </c>
      <c r="Q1313" t="s">
        <v>8319</v>
      </c>
      <c r="R1313" t="s">
        <v>8321</v>
      </c>
      <c r="S1313" s="9">
        <f t="shared" si="84"/>
        <v>42669.802303240736</v>
      </c>
      <c r="T1313" s="9">
        <f t="shared" si="8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3"/>
        <v>6.0869565217391303E-3</v>
      </c>
      <c r="P1314">
        <f t="shared" si="86"/>
        <v>28</v>
      </c>
      <c r="Q1314" t="s">
        <v>8319</v>
      </c>
      <c r="R1314" t="s">
        <v>8321</v>
      </c>
      <c r="S1314" s="9">
        <f t="shared" si="84"/>
        <v>42082.702800925923</v>
      </c>
      <c r="T1314" s="9">
        <f t="shared" si="8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3"/>
        <v>0.31114999999999998</v>
      </c>
      <c r="P1315">
        <f t="shared" si="86"/>
        <v>102.01600000000001</v>
      </c>
      <c r="Q1315" t="s">
        <v>8319</v>
      </c>
      <c r="R1315" t="s">
        <v>8321</v>
      </c>
      <c r="S1315" s="9">
        <f t="shared" si="84"/>
        <v>42402.709652777776</v>
      </c>
      <c r="T1315" s="9">
        <f t="shared" si="8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3"/>
        <v>1.1266666666666666E-2</v>
      </c>
      <c r="P1316">
        <f t="shared" si="86"/>
        <v>184.364</v>
      </c>
      <c r="Q1316" t="s">
        <v>8319</v>
      </c>
      <c r="R1316" t="s">
        <v>8321</v>
      </c>
      <c r="S1316" s="9">
        <f t="shared" si="84"/>
        <v>42604.669675925921</v>
      </c>
      <c r="T1316" s="9">
        <f t="shared" si="8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3"/>
        <v>0.40404000000000001</v>
      </c>
      <c r="P1317">
        <f t="shared" si="86"/>
        <v>162.91900000000001</v>
      </c>
      <c r="Q1317" t="s">
        <v>8319</v>
      </c>
      <c r="R1317" t="s">
        <v>8321</v>
      </c>
      <c r="S1317" s="9">
        <f t="shared" si="84"/>
        <v>42278.498240740737</v>
      </c>
      <c r="T1317" s="9">
        <f t="shared" si="8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3"/>
        <v>1.3333333333333333E-5</v>
      </c>
      <c r="P1318">
        <f t="shared" si="86"/>
        <v>1</v>
      </c>
      <c r="Q1318" t="s">
        <v>8319</v>
      </c>
      <c r="R1318" t="s">
        <v>8321</v>
      </c>
      <c r="S1318" s="9">
        <f t="shared" si="84"/>
        <v>42393.961909722217</v>
      </c>
      <c r="T1318" s="9">
        <f t="shared" si="8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3"/>
        <v>5.7334999999999997E-2</v>
      </c>
      <c r="P1319">
        <f t="shared" si="86"/>
        <v>603.52599999999995</v>
      </c>
      <c r="Q1319" t="s">
        <v>8319</v>
      </c>
      <c r="R1319" t="s">
        <v>8321</v>
      </c>
      <c r="S1319" s="9">
        <f t="shared" si="84"/>
        <v>42520.235486111109</v>
      </c>
      <c r="T1319" s="9">
        <f t="shared" si="8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3"/>
        <v>0.15325</v>
      </c>
      <c r="P1320">
        <f t="shared" si="86"/>
        <v>45.406999999999996</v>
      </c>
      <c r="Q1320" t="s">
        <v>8319</v>
      </c>
      <c r="R1320" t="s">
        <v>8321</v>
      </c>
      <c r="S1320" s="9">
        <f t="shared" si="84"/>
        <v>41985.043657407412</v>
      </c>
      <c r="T1320" s="9">
        <f t="shared" si="8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3"/>
        <v>0.15103448275862069</v>
      </c>
      <c r="P1321">
        <f t="shared" si="86"/>
        <v>97.332999999999998</v>
      </c>
      <c r="Q1321" t="s">
        <v>8319</v>
      </c>
      <c r="R1321" t="s">
        <v>8321</v>
      </c>
      <c r="S1321" s="9">
        <f t="shared" si="84"/>
        <v>41816.812094907407</v>
      </c>
      <c r="T1321" s="9">
        <f t="shared" si="8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3"/>
        <v>5.0299999999999997E-3</v>
      </c>
      <c r="P1322">
        <f t="shared" si="86"/>
        <v>167.667</v>
      </c>
      <c r="Q1322" t="s">
        <v>8319</v>
      </c>
      <c r="R1322" t="s">
        <v>8321</v>
      </c>
      <c r="S1322" s="9">
        <f t="shared" si="84"/>
        <v>42705.690347222218</v>
      </c>
      <c r="T1322" s="9">
        <f t="shared" si="8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3"/>
        <v>1.3028138528138528E-2</v>
      </c>
      <c r="P1323">
        <f t="shared" si="86"/>
        <v>859.85699999999997</v>
      </c>
      <c r="Q1323" t="s">
        <v>8319</v>
      </c>
      <c r="R1323" t="s">
        <v>8321</v>
      </c>
      <c r="S1323" s="9">
        <f t="shared" si="84"/>
        <v>42697.74927083333</v>
      </c>
      <c r="T1323" s="9">
        <f t="shared" si="8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3"/>
        <v>3.0285714285714286E-3</v>
      </c>
      <c r="P1324">
        <f t="shared" si="86"/>
        <v>26.5</v>
      </c>
      <c r="Q1324" t="s">
        <v>8319</v>
      </c>
      <c r="R1324" t="s">
        <v>8321</v>
      </c>
      <c r="S1324" s="9">
        <f t="shared" si="84"/>
        <v>42115.656539351854</v>
      </c>
      <c r="T1324" s="9">
        <f t="shared" si="8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3"/>
        <v>8.8800000000000004E-2</v>
      </c>
      <c r="P1325">
        <f t="shared" si="86"/>
        <v>30.273</v>
      </c>
      <c r="Q1325" t="s">
        <v>8319</v>
      </c>
      <c r="R1325" t="s">
        <v>8321</v>
      </c>
      <c r="S1325" s="9">
        <f t="shared" si="84"/>
        <v>42451.698449074072</v>
      </c>
      <c r="T1325" s="9">
        <f t="shared" si="8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3"/>
        <v>9.8400000000000001E-2</v>
      </c>
      <c r="P1326">
        <f t="shared" si="86"/>
        <v>54.667000000000002</v>
      </c>
      <c r="Q1326" t="s">
        <v>8319</v>
      </c>
      <c r="R1326" t="s">
        <v>8321</v>
      </c>
      <c r="S1326" s="9">
        <f t="shared" si="84"/>
        <v>42626.633703703701</v>
      </c>
      <c r="T1326" s="9">
        <f t="shared" si="8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3"/>
        <v>2.4299999999999999E-2</v>
      </c>
      <c r="P1327">
        <f t="shared" si="86"/>
        <v>60.75</v>
      </c>
      <c r="Q1327" t="s">
        <v>8319</v>
      </c>
      <c r="R1327" t="s">
        <v>8321</v>
      </c>
      <c r="S1327" s="9">
        <f t="shared" si="84"/>
        <v>42704.086053240739</v>
      </c>
      <c r="T1327" s="9">
        <f t="shared" si="8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3"/>
        <v>1.1299999999999999E-2</v>
      </c>
      <c r="P1328">
        <f t="shared" si="86"/>
        <v>102.727</v>
      </c>
      <c r="Q1328" t="s">
        <v>8319</v>
      </c>
      <c r="R1328" t="s">
        <v>8321</v>
      </c>
      <c r="S1328" s="9">
        <f t="shared" si="84"/>
        <v>41974.791990740734</v>
      </c>
      <c r="T1328" s="9">
        <f t="shared" si="8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3"/>
        <v>3.5520833333333335E-2</v>
      </c>
      <c r="P1329">
        <f t="shared" si="86"/>
        <v>41.585000000000001</v>
      </c>
      <c r="Q1329" t="s">
        <v>8319</v>
      </c>
      <c r="R1329" t="s">
        <v>8321</v>
      </c>
      <c r="S1329" s="9">
        <f t="shared" si="84"/>
        <v>42123.678645833337</v>
      </c>
      <c r="T1329" s="9">
        <f t="shared" si="8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3"/>
        <v>2.3306666666666667E-2</v>
      </c>
      <c r="P1330">
        <f t="shared" si="86"/>
        <v>116.533</v>
      </c>
      <c r="Q1330" t="s">
        <v>8319</v>
      </c>
      <c r="R1330" t="s">
        <v>8321</v>
      </c>
      <c r="S1330" s="9">
        <f t="shared" si="84"/>
        <v>42612.642754629633</v>
      </c>
      <c r="T1330" s="9">
        <f t="shared" si="8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3"/>
        <v>8.1600000000000006E-3</v>
      </c>
      <c r="P1331">
        <f t="shared" si="86"/>
        <v>45.332999999999998</v>
      </c>
      <c r="Q1331" t="s">
        <v>8319</v>
      </c>
      <c r="R1331" t="s">
        <v>8321</v>
      </c>
      <c r="S1331" s="9">
        <f t="shared" si="84"/>
        <v>41935.221585648149</v>
      </c>
      <c r="T1331" s="9">
        <f t="shared" si="8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3"/>
        <v>0.22494285714285714</v>
      </c>
      <c r="P1332">
        <f t="shared" si="86"/>
        <v>157.46</v>
      </c>
      <c r="Q1332" t="s">
        <v>8319</v>
      </c>
      <c r="R1332" t="s">
        <v>8321</v>
      </c>
      <c r="S1332" s="9">
        <f t="shared" si="84"/>
        <v>42522.276724537034</v>
      </c>
      <c r="T1332" s="9">
        <f t="shared" si="8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3"/>
        <v>1.3668E-2</v>
      </c>
      <c r="P1333">
        <f t="shared" si="86"/>
        <v>100.5</v>
      </c>
      <c r="Q1333" t="s">
        <v>8319</v>
      </c>
      <c r="R1333" t="s">
        <v>8321</v>
      </c>
      <c r="S1333" s="9">
        <f t="shared" si="84"/>
        <v>42569.50409722222</v>
      </c>
      <c r="T1333" s="9">
        <f t="shared" si="8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3"/>
        <v>0</v>
      </c>
      <c r="P1334">
        <f t="shared" si="86"/>
        <v>0</v>
      </c>
      <c r="Q1334" t="s">
        <v>8319</v>
      </c>
      <c r="R1334" t="s">
        <v>8321</v>
      </c>
      <c r="S1334" s="9">
        <f t="shared" si="84"/>
        <v>42732.060277777782</v>
      </c>
      <c r="T1334" s="9">
        <f t="shared" si="8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3"/>
        <v>0</v>
      </c>
      <c r="P1335">
        <f t="shared" si="86"/>
        <v>0</v>
      </c>
      <c r="Q1335" t="s">
        <v>8319</v>
      </c>
      <c r="R1335" t="s">
        <v>8321</v>
      </c>
      <c r="S1335" s="9">
        <f t="shared" si="84"/>
        <v>41806.106770833336</v>
      </c>
      <c r="T1335" s="9">
        <f t="shared" si="8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3"/>
        <v>0.10754135338345865</v>
      </c>
      <c r="P1336">
        <f t="shared" si="86"/>
        <v>51.822000000000003</v>
      </c>
      <c r="Q1336" t="s">
        <v>8319</v>
      </c>
      <c r="R1336" t="s">
        <v>8321</v>
      </c>
      <c r="S1336" s="9">
        <f t="shared" si="84"/>
        <v>42410.774155092593</v>
      </c>
      <c r="T1336" s="9">
        <f t="shared" si="8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3"/>
        <v>0.1976</v>
      </c>
      <c r="P1337">
        <f t="shared" si="86"/>
        <v>308.75</v>
      </c>
      <c r="Q1337" t="s">
        <v>8319</v>
      </c>
      <c r="R1337" t="s">
        <v>8321</v>
      </c>
      <c r="S1337" s="9">
        <f t="shared" si="84"/>
        <v>42313.936365740738</v>
      </c>
      <c r="T1337" s="9">
        <f t="shared" si="8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3"/>
        <v>0.84946999999999995</v>
      </c>
      <c r="P1338">
        <f t="shared" si="86"/>
        <v>379.22800000000001</v>
      </c>
      <c r="Q1338" t="s">
        <v>8319</v>
      </c>
      <c r="R1338" t="s">
        <v>8321</v>
      </c>
      <c r="S1338" s="9">
        <f t="shared" si="84"/>
        <v>41955.863750000004</v>
      </c>
      <c r="T1338" s="9">
        <f t="shared" si="8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3"/>
        <v>0.49381999999999998</v>
      </c>
      <c r="P1339">
        <f t="shared" si="86"/>
        <v>176.364</v>
      </c>
      <c r="Q1339" t="s">
        <v>8319</v>
      </c>
      <c r="R1339" t="s">
        <v>8321</v>
      </c>
      <c r="S1339" s="9">
        <f t="shared" si="84"/>
        <v>42767.577303240745</v>
      </c>
      <c r="T1339" s="9">
        <f t="shared" si="8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3"/>
        <v>3.3033333333333331E-2</v>
      </c>
      <c r="P1340">
        <f t="shared" si="86"/>
        <v>66.066999999999993</v>
      </c>
      <c r="Q1340" t="s">
        <v>8319</v>
      </c>
      <c r="R1340" t="s">
        <v>8321</v>
      </c>
      <c r="S1340" s="9">
        <f t="shared" si="84"/>
        <v>42188.803622685184</v>
      </c>
      <c r="T1340" s="9">
        <f t="shared" si="8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3"/>
        <v>6.6339999999999996E-2</v>
      </c>
      <c r="P1341">
        <f t="shared" si="86"/>
        <v>89.649000000000001</v>
      </c>
      <c r="Q1341" t="s">
        <v>8319</v>
      </c>
      <c r="R1341" t="s">
        <v>8321</v>
      </c>
      <c r="S1341" s="9">
        <f t="shared" si="84"/>
        <v>41936.647164351853</v>
      </c>
      <c r="T1341" s="9">
        <f t="shared" si="8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3"/>
        <v>0</v>
      </c>
      <c r="P1342">
        <f t="shared" si="86"/>
        <v>0</v>
      </c>
      <c r="Q1342" t="s">
        <v>8319</v>
      </c>
      <c r="R1342" t="s">
        <v>8321</v>
      </c>
      <c r="S1342" s="9">
        <f t="shared" si="84"/>
        <v>41836.595520833333</v>
      </c>
      <c r="T1342" s="9">
        <f t="shared" si="8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3"/>
        <v>0.7036</v>
      </c>
      <c r="P1343">
        <f t="shared" si="86"/>
        <v>382.39100000000002</v>
      </c>
      <c r="Q1343" t="s">
        <v>8319</v>
      </c>
      <c r="R1343" t="s">
        <v>8321</v>
      </c>
      <c r="S1343" s="9">
        <f t="shared" si="84"/>
        <v>42612.624039351853</v>
      </c>
      <c r="T1343" s="9">
        <f t="shared" si="8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3"/>
        <v>2E-3</v>
      </c>
      <c r="P1344">
        <f t="shared" si="86"/>
        <v>100</v>
      </c>
      <c r="Q1344" t="s">
        <v>8319</v>
      </c>
      <c r="R1344" t="s">
        <v>8321</v>
      </c>
      <c r="S1344" s="9">
        <f t="shared" si="84"/>
        <v>42172.816423611104</v>
      </c>
      <c r="T1344" s="9">
        <f t="shared" si="8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3"/>
        <v>1.02298</v>
      </c>
      <c r="P1345">
        <f t="shared" si="86"/>
        <v>158.35599999999999</v>
      </c>
      <c r="Q1345" t="s">
        <v>8319</v>
      </c>
      <c r="R1345" t="s">
        <v>8321</v>
      </c>
      <c r="S1345" s="9">
        <f t="shared" si="84"/>
        <v>42542.526423611111</v>
      </c>
      <c r="T1345" s="9">
        <f t="shared" si="8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3"/>
        <v>3.7773333333333334</v>
      </c>
      <c r="P1346">
        <f t="shared" si="86"/>
        <v>40.762999999999998</v>
      </c>
      <c r="Q1346" t="s">
        <v>8322</v>
      </c>
      <c r="R1346" t="s">
        <v>8323</v>
      </c>
      <c r="S1346" s="9">
        <f t="shared" si="84"/>
        <v>42522.789803240739</v>
      </c>
      <c r="T1346" s="9">
        <f t="shared" si="8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7">E1347/D1347</f>
        <v>1.25</v>
      </c>
      <c r="P1347">
        <f t="shared" si="86"/>
        <v>53.570999999999998</v>
      </c>
      <c r="Q1347" t="s">
        <v>8322</v>
      </c>
      <c r="R1347" t="s">
        <v>8323</v>
      </c>
      <c r="S1347" s="9">
        <f t="shared" ref="S1347:S1410" si="88">(((J1347/60)/60)/24)+DATE(1970,1,1)</f>
        <v>41799.814340277779</v>
      </c>
      <c r="T1347" s="9">
        <f t="shared" ref="T1347:T1410" si="89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7"/>
        <v>1.473265306122449</v>
      </c>
      <c r="P1348">
        <f t="shared" si="86"/>
        <v>48.45</v>
      </c>
      <c r="Q1348" t="s">
        <v>8322</v>
      </c>
      <c r="R1348" t="s">
        <v>8323</v>
      </c>
      <c r="S1348" s="9">
        <f t="shared" si="88"/>
        <v>41422.075821759259</v>
      </c>
      <c r="T1348" s="9">
        <f t="shared" si="89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7"/>
        <v>1.022</v>
      </c>
      <c r="P1349">
        <f t="shared" si="86"/>
        <v>82.418999999999997</v>
      </c>
      <c r="Q1349" t="s">
        <v>8322</v>
      </c>
      <c r="R1349" t="s">
        <v>8323</v>
      </c>
      <c r="S1349" s="9">
        <f t="shared" si="88"/>
        <v>42040.638020833328</v>
      </c>
      <c r="T1349" s="9">
        <f t="shared" si="89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7"/>
        <v>1.018723404255319</v>
      </c>
      <c r="P1350">
        <f t="shared" si="86"/>
        <v>230.19200000000001</v>
      </c>
      <c r="Q1350" t="s">
        <v>8322</v>
      </c>
      <c r="R1350" t="s">
        <v>8323</v>
      </c>
      <c r="S1350" s="9">
        <f t="shared" si="88"/>
        <v>41963.506168981476</v>
      </c>
      <c r="T1350" s="9">
        <f t="shared" si="89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7"/>
        <v>2.0419999999999998</v>
      </c>
      <c r="P1351">
        <f t="shared" si="86"/>
        <v>59.36</v>
      </c>
      <c r="Q1351" t="s">
        <v>8322</v>
      </c>
      <c r="R1351" t="s">
        <v>8323</v>
      </c>
      <c r="S1351" s="9">
        <f t="shared" si="88"/>
        <v>42317.33258101852</v>
      </c>
      <c r="T1351" s="9">
        <f t="shared" si="89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7"/>
        <v>1.0405</v>
      </c>
      <c r="P1352">
        <f t="shared" si="86"/>
        <v>66.698999999999998</v>
      </c>
      <c r="Q1352" t="s">
        <v>8322</v>
      </c>
      <c r="R1352" t="s">
        <v>8323</v>
      </c>
      <c r="S1352" s="9">
        <f t="shared" si="88"/>
        <v>42334.013124999998</v>
      </c>
      <c r="T1352" s="9">
        <f t="shared" si="89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7"/>
        <v>1.0126500000000001</v>
      </c>
      <c r="P1353">
        <f t="shared" ref="P1353:P1416" si="90">IF(L1353=0, 0, ROUND(E1353/L1353, 3))</f>
        <v>168.77500000000001</v>
      </c>
      <c r="Q1353" t="s">
        <v>8322</v>
      </c>
      <c r="R1353" t="s">
        <v>8323</v>
      </c>
      <c r="S1353" s="9">
        <f t="shared" si="88"/>
        <v>42382.74009259259</v>
      </c>
      <c r="T1353" s="9">
        <f t="shared" si="89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7"/>
        <v>1.3613999999999999</v>
      </c>
      <c r="P1354">
        <f t="shared" si="90"/>
        <v>59.973999999999997</v>
      </c>
      <c r="Q1354" t="s">
        <v>8322</v>
      </c>
      <c r="R1354" t="s">
        <v>8323</v>
      </c>
      <c r="S1354" s="9">
        <f t="shared" si="88"/>
        <v>42200.578310185185</v>
      </c>
      <c r="T1354" s="9">
        <f t="shared" si="89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7"/>
        <v>1.3360000000000001</v>
      </c>
      <c r="P1355">
        <f t="shared" si="90"/>
        <v>31.81</v>
      </c>
      <c r="Q1355" t="s">
        <v>8322</v>
      </c>
      <c r="R1355" t="s">
        <v>8323</v>
      </c>
      <c r="S1355" s="9">
        <f t="shared" si="88"/>
        <v>41309.11791666667</v>
      </c>
      <c r="T1355" s="9">
        <f t="shared" si="89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7"/>
        <v>1.3025</v>
      </c>
      <c r="P1356">
        <f t="shared" si="90"/>
        <v>24.422000000000001</v>
      </c>
      <c r="Q1356" t="s">
        <v>8322</v>
      </c>
      <c r="R1356" t="s">
        <v>8323</v>
      </c>
      <c r="S1356" s="9">
        <f t="shared" si="88"/>
        <v>42502.807627314818</v>
      </c>
      <c r="T1356" s="9">
        <f t="shared" si="89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7"/>
        <v>1.2267999999999999</v>
      </c>
      <c r="P1357">
        <f t="shared" si="90"/>
        <v>25.347000000000001</v>
      </c>
      <c r="Q1357" t="s">
        <v>8322</v>
      </c>
      <c r="R1357" t="s">
        <v>8323</v>
      </c>
      <c r="S1357" s="9">
        <f t="shared" si="88"/>
        <v>41213.254687499997</v>
      </c>
      <c r="T1357" s="9">
        <f t="shared" si="89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7"/>
        <v>1.8281058823529412</v>
      </c>
      <c r="P1358">
        <f t="shared" si="90"/>
        <v>71.442999999999998</v>
      </c>
      <c r="Q1358" t="s">
        <v>8322</v>
      </c>
      <c r="R1358" t="s">
        <v>8323</v>
      </c>
      <c r="S1358" s="9">
        <f t="shared" si="88"/>
        <v>41430.038888888892</v>
      </c>
      <c r="T1358" s="9">
        <f t="shared" si="89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7"/>
        <v>1.2529999999999999</v>
      </c>
      <c r="P1359">
        <f t="shared" si="90"/>
        <v>38.554000000000002</v>
      </c>
      <c r="Q1359" t="s">
        <v>8322</v>
      </c>
      <c r="R1359" t="s">
        <v>8323</v>
      </c>
      <c r="S1359" s="9">
        <f t="shared" si="88"/>
        <v>41304.962233796294</v>
      </c>
      <c r="T1359" s="9">
        <f t="shared" si="89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7"/>
        <v>1.1166666666666667</v>
      </c>
      <c r="P1360">
        <f t="shared" si="90"/>
        <v>68.367000000000004</v>
      </c>
      <c r="Q1360" t="s">
        <v>8322</v>
      </c>
      <c r="R1360" t="s">
        <v>8323</v>
      </c>
      <c r="S1360" s="9">
        <f t="shared" si="88"/>
        <v>40689.570868055554</v>
      </c>
      <c r="T1360" s="9">
        <f t="shared" si="89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7"/>
        <v>1.1575757575757575</v>
      </c>
      <c r="P1361">
        <f t="shared" si="90"/>
        <v>40.210999999999999</v>
      </c>
      <c r="Q1361" t="s">
        <v>8322</v>
      </c>
      <c r="R1361" t="s">
        <v>8323</v>
      </c>
      <c r="S1361" s="9">
        <f t="shared" si="88"/>
        <v>40668.814699074072</v>
      </c>
      <c r="T1361" s="9">
        <f t="shared" si="89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7"/>
        <v>1.732</v>
      </c>
      <c r="P1362">
        <f t="shared" si="90"/>
        <v>32.073999999999998</v>
      </c>
      <c r="Q1362" t="s">
        <v>8322</v>
      </c>
      <c r="R1362" t="s">
        <v>8323</v>
      </c>
      <c r="S1362" s="9">
        <f t="shared" si="88"/>
        <v>41095.900694444441</v>
      </c>
      <c r="T1362" s="9">
        <f t="shared" si="89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7"/>
        <v>1.2598333333333334</v>
      </c>
      <c r="P1363">
        <f t="shared" si="90"/>
        <v>28.632999999999999</v>
      </c>
      <c r="Q1363" t="s">
        <v>8322</v>
      </c>
      <c r="R1363" t="s">
        <v>8323</v>
      </c>
      <c r="S1363" s="9">
        <f t="shared" si="88"/>
        <v>41781.717268518521</v>
      </c>
      <c r="T1363" s="9">
        <f t="shared" si="89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7"/>
        <v>1.091</v>
      </c>
      <c r="P1364">
        <f t="shared" si="90"/>
        <v>43.64</v>
      </c>
      <c r="Q1364" t="s">
        <v>8322</v>
      </c>
      <c r="R1364" t="s">
        <v>8323</v>
      </c>
      <c r="S1364" s="9">
        <f t="shared" si="88"/>
        <v>41464.934386574074</v>
      </c>
      <c r="T1364" s="9">
        <f t="shared" si="89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7"/>
        <v>1</v>
      </c>
      <c r="P1365">
        <f t="shared" si="90"/>
        <v>40</v>
      </c>
      <c r="Q1365" t="s">
        <v>8322</v>
      </c>
      <c r="R1365" t="s">
        <v>8323</v>
      </c>
      <c r="S1365" s="9">
        <f t="shared" si="88"/>
        <v>42396.8440625</v>
      </c>
      <c r="T1365" s="9">
        <f t="shared" si="89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7"/>
        <v>1.1864285714285714</v>
      </c>
      <c r="P1366">
        <f t="shared" si="90"/>
        <v>346.04199999999997</v>
      </c>
      <c r="Q1366" t="s">
        <v>8325</v>
      </c>
      <c r="R1366" t="s">
        <v>8326</v>
      </c>
      <c r="S1366" s="9">
        <f t="shared" si="88"/>
        <v>41951.695671296293</v>
      </c>
      <c r="T1366" s="9">
        <f t="shared" si="89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7"/>
        <v>1.0026666666666666</v>
      </c>
      <c r="P1367">
        <f t="shared" si="90"/>
        <v>81.739000000000004</v>
      </c>
      <c r="Q1367" t="s">
        <v>8325</v>
      </c>
      <c r="R1367" t="s">
        <v>8326</v>
      </c>
      <c r="S1367" s="9">
        <f t="shared" si="88"/>
        <v>42049.733240740738</v>
      </c>
      <c r="T1367" s="9">
        <f t="shared" si="89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7"/>
        <v>1.2648920000000001</v>
      </c>
      <c r="P1368">
        <f t="shared" si="90"/>
        <v>64.534999999999997</v>
      </c>
      <c r="Q1368" t="s">
        <v>8325</v>
      </c>
      <c r="R1368" t="s">
        <v>8326</v>
      </c>
      <c r="S1368" s="9">
        <f t="shared" si="88"/>
        <v>41924.996099537035</v>
      </c>
      <c r="T1368" s="9">
        <f t="shared" si="89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7"/>
        <v>1.1426000000000001</v>
      </c>
      <c r="P1369">
        <f t="shared" si="90"/>
        <v>63.478000000000002</v>
      </c>
      <c r="Q1369" t="s">
        <v>8325</v>
      </c>
      <c r="R1369" t="s">
        <v>8326</v>
      </c>
      <c r="S1369" s="9">
        <f t="shared" si="88"/>
        <v>42292.002893518518</v>
      </c>
      <c r="T1369" s="9">
        <f t="shared" si="89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7"/>
        <v>1.107</v>
      </c>
      <c r="P1370">
        <f t="shared" si="90"/>
        <v>63.621000000000002</v>
      </c>
      <c r="Q1370" t="s">
        <v>8325</v>
      </c>
      <c r="R1370" t="s">
        <v>8326</v>
      </c>
      <c r="S1370" s="9">
        <f t="shared" si="88"/>
        <v>42146.190902777773</v>
      </c>
      <c r="T1370" s="9">
        <f t="shared" si="89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7"/>
        <v>1.0534805315203954</v>
      </c>
      <c r="P1371">
        <f t="shared" si="90"/>
        <v>83.966999999999999</v>
      </c>
      <c r="Q1371" t="s">
        <v>8325</v>
      </c>
      <c r="R1371" t="s">
        <v>8326</v>
      </c>
      <c r="S1371" s="9">
        <f t="shared" si="88"/>
        <v>41710.594282407408</v>
      </c>
      <c r="T1371" s="9">
        <f t="shared" si="89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7"/>
        <v>1.0366666666666666</v>
      </c>
      <c r="P1372">
        <f t="shared" si="90"/>
        <v>77.75</v>
      </c>
      <c r="Q1372" t="s">
        <v>8325</v>
      </c>
      <c r="R1372" t="s">
        <v>8326</v>
      </c>
      <c r="S1372" s="9">
        <f t="shared" si="88"/>
        <v>41548.00335648148</v>
      </c>
      <c r="T1372" s="9">
        <f t="shared" si="89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7"/>
        <v>1.0708672667523933</v>
      </c>
      <c r="P1373">
        <f t="shared" si="90"/>
        <v>107.071</v>
      </c>
      <c r="Q1373" t="s">
        <v>8325</v>
      </c>
      <c r="R1373" t="s">
        <v>8326</v>
      </c>
      <c r="S1373" s="9">
        <f t="shared" si="88"/>
        <v>42101.758587962962</v>
      </c>
      <c r="T1373" s="9">
        <f t="shared" si="89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7"/>
        <v>1.24</v>
      </c>
      <c r="P1374">
        <f t="shared" si="90"/>
        <v>38.75</v>
      </c>
      <c r="Q1374" t="s">
        <v>8325</v>
      </c>
      <c r="R1374" t="s">
        <v>8326</v>
      </c>
      <c r="S1374" s="9">
        <f t="shared" si="88"/>
        <v>41072.739953703705</v>
      </c>
      <c r="T1374" s="9">
        <f t="shared" si="89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7"/>
        <v>1.0501</v>
      </c>
      <c r="P1375">
        <f t="shared" si="90"/>
        <v>201.94200000000001</v>
      </c>
      <c r="Q1375" t="s">
        <v>8325</v>
      </c>
      <c r="R1375" t="s">
        <v>8326</v>
      </c>
      <c r="S1375" s="9">
        <f t="shared" si="88"/>
        <v>42704.95177083333</v>
      </c>
      <c r="T1375" s="9">
        <f t="shared" si="89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7"/>
        <v>1.8946666666666667</v>
      </c>
      <c r="P1376">
        <f t="shared" si="90"/>
        <v>43.061</v>
      </c>
      <c r="Q1376" t="s">
        <v>8325</v>
      </c>
      <c r="R1376" t="s">
        <v>8326</v>
      </c>
      <c r="S1376" s="9">
        <f t="shared" si="88"/>
        <v>42424.161898148144</v>
      </c>
      <c r="T1376" s="9">
        <f t="shared" si="89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7"/>
        <v>1.7132499999999999</v>
      </c>
      <c r="P1377">
        <f t="shared" si="90"/>
        <v>62.872</v>
      </c>
      <c r="Q1377" t="s">
        <v>8325</v>
      </c>
      <c r="R1377" t="s">
        <v>8326</v>
      </c>
      <c r="S1377" s="9">
        <f t="shared" si="88"/>
        <v>42720.066192129627</v>
      </c>
      <c r="T1377" s="9">
        <f t="shared" si="89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7"/>
        <v>2.5248648648648651</v>
      </c>
      <c r="P1378">
        <f t="shared" si="90"/>
        <v>55.606999999999999</v>
      </c>
      <c r="Q1378" t="s">
        <v>8325</v>
      </c>
      <c r="R1378" t="s">
        <v>8326</v>
      </c>
      <c r="S1378" s="9">
        <f t="shared" si="88"/>
        <v>42677.669050925921</v>
      </c>
      <c r="T1378" s="9">
        <f t="shared" si="89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7"/>
        <v>1.1615384615384616</v>
      </c>
      <c r="P1379">
        <f t="shared" si="90"/>
        <v>48.71</v>
      </c>
      <c r="Q1379" t="s">
        <v>8325</v>
      </c>
      <c r="R1379" t="s">
        <v>8326</v>
      </c>
      <c r="S1379" s="9">
        <f t="shared" si="88"/>
        <v>42747.219560185185</v>
      </c>
      <c r="T1379" s="9">
        <f t="shared" si="89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7"/>
        <v>2.0335000000000001</v>
      </c>
      <c r="P1380">
        <f t="shared" si="90"/>
        <v>30.579000000000001</v>
      </c>
      <c r="Q1380" t="s">
        <v>8325</v>
      </c>
      <c r="R1380" t="s">
        <v>8326</v>
      </c>
      <c r="S1380" s="9">
        <f t="shared" si="88"/>
        <v>42568.759374999994</v>
      </c>
      <c r="T1380" s="9">
        <f t="shared" si="89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7"/>
        <v>1.1160000000000001</v>
      </c>
      <c r="P1381">
        <f t="shared" si="90"/>
        <v>73.906999999999996</v>
      </c>
      <c r="Q1381" t="s">
        <v>8325</v>
      </c>
      <c r="R1381" t="s">
        <v>8326</v>
      </c>
      <c r="S1381" s="9">
        <f t="shared" si="88"/>
        <v>42130.491620370376</v>
      </c>
      <c r="T1381" s="9">
        <f t="shared" si="89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7"/>
        <v>4.24</v>
      </c>
      <c r="P1382">
        <f t="shared" si="90"/>
        <v>21.2</v>
      </c>
      <c r="Q1382" t="s">
        <v>8325</v>
      </c>
      <c r="R1382" t="s">
        <v>8326</v>
      </c>
      <c r="S1382" s="9">
        <f t="shared" si="88"/>
        <v>42141.762800925921</v>
      </c>
      <c r="T1382" s="9">
        <f t="shared" si="89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7"/>
        <v>1.071</v>
      </c>
      <c r="P1383">
        <f t="shared" si="90"/>
        <v>73.355999999999995</v>
      </c>
      <c r="Q1383" t="s">
        <v>8325</v>
      </c>
      <c r="R1383" t="s">
        <v>8326</v>
      </c>
      <c r="S1383" s="9">
        <f t="shared" si="88"/>
        <v>42703.214409722219</v>
      </c>
      <c r="T1383" s="9">
        <f t="shared" si="89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7"/>
        <v>1.043625</v>
      </c>
      <c r="P1384">
        <f t="shared" si="90"/>
        <v>56.411999999999999</v>
      </c>
      <c r="Q1384" t="s">
        <v>8325</v>
      </c>
      <c r="R1384" t="s">
        <v>8326</v>
      </c>
      <c r="S1384" s="9">
        <f t="shared" si="88"/>
        <v>41370.800185185188</v>
      </c>
      <c r="T1384" s="9">
        <f t="shared" si="89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7"/>
        <v>2.124090909090909</v>
      </c>
      <c r="P1385">
        <f t="shared" si="90"/>
        <v>50.247</v>
      </c>
      <c r="Q1385" t="s">
        <v>8325</v>
      </c>
      <c r="R1385" t="s">
        <v>8326</v>
      </c>
      <c r="S1385" s="9">
        <f t="shared" si="88"/>
        <v>42707.074976851851</v>
      </c>
      <c r="T1385" s="9">
        <f t="shared" si="89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7"/>
        <v>1.2408571428571429</v>
      </c>
      <c r="P1386">
        <f t="shared" si="90"/>
        <v>68.936999999999998</v>
      </c>
      <c r="Q1386" t="s">
        <v>8325</v>
      </c>
      <c r="R1386" t="s">
        <v>8326</v>
      </c>
      <c r="S1386" s="9">
        <f t="shared" si="88"/>
        <v>42160.735208333332</v>
      </c>
      <c r="T1386" s="9">
        <f t="shared" si="89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7"/>
        <v>1.10406125</v>
      </c>
      <c r="P1387">
        <f t="shared" si="90"/>
        <v>65.914000000000001</v>
      </c>
      <c r="Q1387" t="s">
        <v>8325</v>
      </c>
      <c r="R1387" t="s">
        <v>8326</v>
      </c>
      <c r="S1387" s="9">
        <f t="shared" si="88"/>
        <v>42433.688900462963</v>
      </c>
      <c r="T1387" s="9">
        <f t="shared" si="89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7"/>
        <v>2.1875</v>
      </c>
      <c r="P1388">
        <f t="shared" si="90"/>
        <v>62.5</v>
      </c>
      <c r="Q1388" t="s">
        <v>8325</v>
      </c>
      <c r="R1388" t="s">
        <v>8326</v>
      </c>
      <c r="S1388" s="9">
        <f t="shared" si="88"/>
        <v>42184.646863425922</v>
      </c>
      <c r="T1388" s="9">
        <f t="shared" si="89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7"/>
        <v>1.36625</v>
      </c>
      <c r="P1389">
        <f t="shared" si="90"/>
        <v>70.063999999999993</v>
      </c>
      <c r="Q1389" t="s">
        <v>8325</v>
      </c>
      <c r="R1389" t="s">
        <v>8326</v>
      </c>
      <c r="S1389" s="9">
        <f t="shared" si="88"/>
        <v>42126.92123842593</v>
      </c>
      <c r="T1389" s="9">
        <f t="shared" si="89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7"/>
        <v>1.348074</v>
      </c>
      <c r="P1390">
        <f t="shared" si="90"/>
        <v>60.182000000000002</v>
      </c>
      <c r="Q1390" t="s">
        <v>8325</v>
      </c>
      <c r="R1390" t="s">
        <v>8326</v>
      </c>
      <c r="S1390" s="9">
        <f t="shared" si="88"/>
        <v>42634.614780092597</v>
      </c>
      <c r="T1390" s="9">
        <f t="shared" si="89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7"/>
        <v>1.454</v>
      </c>
      <c r="P1391">
        <f t="shared" si="90"/>
        <v>21.382000000000001</v>
      </c>
      <c r="Q1391" t="s">
        <v>8325</v>
      </c>
      <c r="R1391" t="s">
        <v>8326</v>
      </c>
      <c r="S1391" s="9">
        <f t="shared" si="88"/>
        <v>42565.480983796297</v>
      </c>
      <c r="T1391" s="9">
        <f t="shared" si="89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7"/>
        <v>1.0910714285714285</v>
      </c>
      <c r="P1392">
        <f t="shared" si="90"/>
        <v>160.78899999999999</v>
      </c>
      <c r="Q1392" t="s">
        <v>8325</v>
      </c>
      <c r="R1392" t="s">
        <v>8326</v>
      </c>
      <c r="S1392" s="9">
        <f t="shared" si="88"/>
        <v>42087.803310185183</v>
      </c>
      <c r="T1392" s="9">
        <f t="shared" si="89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7"/>
        <v>1.1020000000000001</v>
      </c>
      <c r="P1393">
        <f t="shared" si="90"/>
        <v>42.384999999999998</v>
      </c>
      <c r="Q1393" t="s">
        <v>8325</v>
      </c>
      <c r="R1393" t="s">
        <v>8326</v>
      </c>
      <c r="S1393" s="9">
        <f t="shared" si="88"/>
        <v>42193.650671296295</v>
      </c>
      <c r="T1393" s="9">
        <f t="shared" si="89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7"/>
        <v>1.1364000000000001</v>
      </c>
      <c r="P1394">
        <f t="shared" si="90"/>
        <v>27.317</v>
      </c>
      <c r="Q1394" t="s">
        <v>8325</v>
      </c>
      <c r="R1394" t="s">
        <v>8326</v>
      </c>
      <c r="S1394" s="9">
        <f t="shared" si="88"/>
        <v>42401.154930555553</v>
      </c>
      <c r="T1394" s="9">
        <f t="shared" si="89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7"/>
        <v>1.0235000000000001</v>
      </c>
      <c r="P1395">
        <f t="shared" si="90"/>
        <v>196.827</v>
      </c>
      <c r="Q1395" t="s">
        <v>8325</v>
      </c>
      <c r="R1395" t="s">
        <v>8326</v>
      </c>
      <c r="S1395" s="9">
        <f t="shared" si="88"/>
        <v>42553.681979166664</v>
      </c>
      <c r="T1395" s="9">
        <f t="shared" si="89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7"/>
        <v>1.2213333333333334</v>
      </c>
      <c r="P1396">
        <f t="shared" si="90"/>
        <v>53.881999999999998</v>
      </c>
      <c r="Q1396" t="s">
        <v>8325</v>
      </c>
      <c r="R1396" t="s">
        <v>8326</v>
      </c>
      <c r="S1396" s="9">
        <f t="shared" si="88"/>
        <v>42752.144976851851</v>
      </c>
      <c r="T1396" s="9">
        <f t="shared" si="89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7"/>
        <v>1.1188571428571428</v>
      </c>
      <c r="P1397">
        <f t="shared" si="90"/>
        <v>47.756</v>
      </c>
      <c r="Q1397" t="s">
        <v>8325</v>
      </c>
      <c r="R1397" t="s">
        <v>8326</v>
      </c>
      <c r="S1397" s="9">
        <f t="shared" si="88"/>
        <v>42719.90834490741</v>
      </c>
      <c r="T1397" s="9">
        <f t="shared" si="89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7"/>
        <v>1.073</v>
      </c>
      <c r="P1398">
        <f t="shared" si="90"/>
        <v>88.191999999999993</v>
      </c>
      <c r="Q1398" t="s">
        <v>8325</v>
      </c>
      <c r="R1398" t="s">
        <v>8326</v>
      </c>
      <c r="S1398" s="9">
        <f t="shared" si="88"/>
        <v>42018.99863425926</v>
      </c>
      <c r="T1398" s="9">
        <f t="shared" si="89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7"/>
        <v>1.1385000000000001</v>
      </c>
      <c r="P1399">
        <f t="shared" si="90"/>
        <v>72.057000000000002</v>
      </c>
      <c r="Q1399" t="s">
        <v>8325</v>
      </c>
      <c r="R1399" t="s">
        <v>8326</v>
      </c>
      <c r="S1399" s="9">
        <f t="shared" si="88"/>
        <v>42640.917939814812</v>
      </c>
      <c r="T1399" s="9">
        <f t="shared" si="89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7"/>
        <v>1.0968181818181819</v>
      </c>
      <c r="P1400">
        <f t="shared" si="90"/>
        <v>74.245999999999995</v>
      </c>
      <c r="Q1400" t="s">
        <v>8325</v>
      </c>
      <c r="R1400" t="s">
        <v>8326</v>
      </c>
      <c r="S1400" s="9">
        <f t="shared" si="88"/>
        <v>42526.874236111107</v>
      </c>
      <c r="T1400" s="9">
        <f t="shared" si="89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7"/>
        <v>1.2614444444444444</v>
      </c>
      <c r="P1401">
        <f t="shared" si="90"/>
        <v>61.701000000000001</v>
      </c>
      <c r="Q1401" t="s">
        <v>8325</v>
      </c>
      <c r="R1401" t="s">
        <v>8326</v>
      </c>
      <c r="S1401" s="9">
        <f t="shared" si="88"/>
        <v>41889.004317129627</v>
      </c>
      <c r="T1401" s="9">
        <f t="shared" si="89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7"/>
        <v>1.6742857142857144</v>
      </c>
      <c r="P1402">
        <f t="shared" si="90"/>
        <v>17.234999999999999</v>
      </c>
      <c r="Q1402" t="s">
        <v>8325</v>
      </c>
      <c r="R1402" t="s">
        <v>8326</v>
      </c>
      <c r="S1402" s="9">
        <f t="shared" si="88"/>
        <v>42498.341122685189</v>
      </c>
      <c r="T1402" s="9">
        <f t="shared" si="89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7"/>
        <v>4.9652000000000003</v>
      </c>
      <c r="P1403">
        <f t="shared" si="90"/>
        <v>51.720999999999997</v>
      </c>
      <c r="Q1403" t="s">
        <v>8325</v>
      </c>
      <c r="R1403" t="s">
        <v>8326</v>
      </c>
      <c r="S1403" s="9">
        <f t="shared" si="88"/>
        <v>41399.99622685185</v>
      </c>
      <c r="T1403" s="9">
        <f t="shared" si="89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7"/>
        <v>1.0915999999999999</v>
      </c>
      <c r="P1404">
        <f t="shared" si="90"/>
        <v>24.15</v>
      </c>
      <c r="Q1404" t="s">
        <v>8325</v>
      </c>
      <c r="R1404" t="s">
        <v>8326</v>
      </c>
      <c r="S1404" s="9">
        <f t="shared" si="88"/>
        <v>42065.053368055553</v>
      </c>
      <c r="T1404" s="9">
        <f t="shared" si="89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7"/>
        <v>1.0257499999999999</v>
      </c>
      <c r="P1405">
        <f t="shared" si="90"/>
        <v>62.167000000000002</v>
      </c>
      <c r="Q1405" t="s">
        <v>8325</v>
      </c>
      <c r="R1405" t="s">
        <v>8326</v>
      </c>
      <c r="S1405" s="9">
        <f t="shared" si="88"/>
        <v>41451.062905092593</v>
      </c>
      <c r="T1405" s="9">
        <f t="shared" si="89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7"/>
        <v>1.6620689655172414E-2</v>
      </c>
      <c r="P1406">
        <f t="shared" si="90"/>
        <v>48.2</v>
      </c>
      <c r="Q1406" t="s">
        <v>8322</v>
      </c>
      <c r="R1406" t="s">
        <v>8341</v>
      </c>
      <c r="S1406" s="9">
        <f t="shared" si="88"/>
        <v>42032.510243055556</v>
      </c>
      <c r="T1406" s="9">
        <f t="shared" si="89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7"/>
        <v>4.1999999999999997E-3</v>
      </c>
      <c r="P1407">
        <f t="shared" si="90"/>
        <v>6.1760000000000002</v>
      </c>
      <c r="Q1407" t="s">
        <v>8322</v>
      </c>
      <c r="R1407" t="s">
        <v>8341</v>
      </c>
      <c r="S1407" s="9">
        <f t="shared" si="88"/>
        <v>41941.680567129632</v>
      </c>
      <c r="T1407" s="9">
        <f t="shared" si="89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7"/>
        <v>1.25E-3</v>
      </c>
      <c r="P1408">
        <f t="shared" si="90"/>
        <v>5</v>
      </c>
      <c r="Q1408" t="s">
        <v>8322</v>
      </c>
      <c r="R1408" t="s">
        <v>8341</v>
      </c>
      <c r="S1408" s="9">
        <f t="shared" si="88"/>
        <v>42297.432951388888</v>
      </c>
      <c r="T1408" s="9">
        <f t="shared" si="89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7"/>
        <v>5.0000000000000001E-3</v>
      </c>
      <c r="P1409">
        <f t="shared" si="90"/>
        <v>7.5</v>
      </c>
      <c r="Q1409" t="s">
        <v>8322</v>
      </c>
      <c r="R1409" t="s">
        <v>8341</v>
      </c>
      <c r="S1409" s="9">
        <f t="shared" si="88"/>
        <v>41838.536782407406</v>
      </c>
      <c r="T1409" s="9">
        <f t="shared" si="89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7"/>
        <v>7.1999999999999995E-2</v>
      </c>
      <c r="P1410">
        <f t="shared" si="90"/>
        <v>12</v>
      </c>
      <c r="Q1410" t="s">
        <v>8322</v>
      </c>
      <c r="R1410" t="s">
        <v>8341</v>
      </c>
      <c r="S1410" s="9">
        <f t="shared" si="88"/>
        <v>42291.872175925921</v>
      </c>
      <c r="T1410" s="9">
        <f t="shared" si="89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1">E1411/D1411</f>
        <v>0</v>
      </c>
      <c r="P1411">
        <f t="shared" si="90"/>
        <v>0</v>
      </c>
      <c r="Q1411" t="s">
        <v>8322</v>
      </c>
      <c r="R1411" t="s">
        <v>8341</v>
      </c>
      <c r="S1411" s="9">
        <f t="shared" ref="S1411:S1474" si="92">(((J1411/60)/60)/24)+DATE(1970,1,1)</f>
        <v>41945.133506944447</v>
      </c>
      <c r="T1411" s="9">
        <f t="shared" ref="T1411:T1474" si="93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1"/>
        <v>1.6666666666666666E-4</v>
      </c>
      <c r="P1412">
        <f t="shared" si="90"/>
        <v>1</v>
      </c>
      <c r="Q1412" t="s">
        <v>8322</v>
      </c>
      <c r="R1412" t="s">
        <v>8341</v>
      </c>
      <c r="S1412" s="9">
        <f t="shared" si="92"/>
        <v>42479.318518518514</v>
      </c>
      <c r="T1412" s="9">
        <f t="shared" si="93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1"/>
        <v>2.3333333333333335E-3</v>
      </c>
      <c r="P1413">
        <f t="shared" si="90"/>
        <v>2.3330000000000002</v>
      </c>
      <c r="Q1413" t="s">
        <v>8322</v>
      </c>
      <c r="R1413" t="s">
        <v>8341</v>
      </c>
      <c r="S1413" s="9">
        <f t="shared" si="92"/>
        <v>42013.059027777781</v>
      </c>
      <c r="T1413" s="9">
        <f t="shared" si="93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1"/>
        <v>4.5714285714285714E-2</v>
      </c>
      <c r="P1414">
        <f t="shared" si="90"/>
        <v>24.614999999999998</v>
      </c>
      <c r="Q1414" t="s">
        <v>8322</v>
      </c>
      <c r="R1414" t="s">
        <v>8341</v>
      </c>
      <c r="S1414" s="9">
        <f t="shared" si="92"/>
        <v>41947.063645833332</v>
      </c>
      <c r="T1414" s="9">
        <f t="shared" si="93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1"/>
        <v>0.05</v>
      </c>
      <c r="P1415">
        <f t="shared" si="90"/>
        <v>100</v>
      </c>
      <c r="Q1415" t="s">
        <v>8322</v>
      </c>
      <c r="R1415" t="s">
        <v>8341</v>
      </c>
      <c r="S1415" s="9">
        <f t="shared" si="92"/>
        <v>42360.437152777777</v>
      </c>
      <c r="T1415" s="9">
        <f t="shared" si="93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1"/>
        <v>2E-3</v>
      </c>
      <c r="P1416">
        <f t="shared" si="90"/>
        <v>1</v>
      </c>
      <c r="Q1416" t="s">
        <v>8322</v>
      </c>
      <c r="R1416" t="s">
        <v>8341</v>
      </c>
      <c r="S1416" s="9">
        <f t="shared" si="92"/>
        <v>42708.25309027778</v>
      </c>
      <c r="T1416" s="9">
        <f t="shared" si="93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1"/>
        <v>0.18181818181818182</v>
      </c>
      <c r="P1417">
        <f t="shared" ref="P1417:P1480" si="94">IF(L1417=0, 0, ROUND(E1417/L1417, 3))</f>
        <v>88.888999999999996</v>
      </c>
      <c r="Q1417" t="s">
        <v>8322</v>
      </c>
      <c r="R1417" t="s">
        <v>8341</v>
      </c>
      <c r="S1417" s="9">
        <f t="shared" si="92"/>
        <v>42192.675821759258</v>
      </c>
      <c r="T1417" s="9">
        <f t="shared" si="93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1"/>
        <v>0</v>
      </c>
      <c r="P1418">
        <f t="shared" si="94"/>
        <v>0</v>
      </c>
      <c r="Q1418" t="s">
        <v>8322</v>
      </c>
      <c r="R1418" t="s">
        <v>8341</v>
      </c>
      <c r="S1418" s="9">
        <f t="shared" si="92"/>
        <v>42299.926145833335</v>
      </c>
      <c r="T1418" s="9">
        <f t="shared" si="93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1"/>
        <v>1.2222222222222223E-2</v>
      </c>
      <c r="P1419">
        <f t="shared" si="94"/>
        <v>27.5</v>
      </c>
      <c r="Q1419" t="s">
        <v>8322</v>
      </c>
      <c r="R1419" t="s">
        <v>8341</v>
      </c>
      <c r="S1419" s="9">
        <f t="shared" si="92"/>
        <v>42232.15016203704</v>
      </c>
      <c r="T1419" s="9">
        <f t="shared" si="93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1"/>
        <v>2E-3</v>
      </c>
      <c r="P1420">
        <f t="shared" si="94"/>
        <v>6</v>
      </c>
      <c r="Q1420" t="s">
        <v>8322</v>
      </c>
      <c r="R1420" t="s">
        <v>8341</v>
      </c>
      <c r="S1420" s="9">
        <f t="shared" si="92"/>
        <v>42395.456412037034</v>
      </c>
      <c r="T1420" s="9">
        <f t="shared" si="93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1"/>
        <v>7.0634920634920634E-2</v>
      </c>
      <c r="P1421">
        <f t="shared" si="94"/>
        <v>44.5</v>
      </c>
      <c r="Q1421" t="s">
        <v>8322</v>
      </c>
      <c r="R1421" t="s">
        <v>8341</v>
      </c>
      <c r="S1421" s="9">
        <f t="shared" si="92"/>
        <v>42622.456238425926</v>
      </c>
      <c r="T1421" s="9">
        <f t="shared" si="93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1"/>
        <v>2.7272727272727271E-2</v>
      </c>
      <c r="P1422">
        <f t="shared" si="94"/>
        <v>1</v>
      </c>
      <c r="Q1422" t="s">
        <v>8322</v>
      </c>
      <c r="R1422" t="s">
        <v>8341</v>
      </c>
      <c r="S1422" s="9">
        <f t="shared" si="92"/>
        <v>42524.667662037042</v>
      </c>
      <c r="T1422" s="9">
        <f t="shared" si="93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1"/>
        <v>1E-3</v>
      </c>
      <c r="P1423">
        <f t="shared" si="94"/>
        <v>100</v>
      </c>
      <c r="Q1423" t="s">
        <v>8322</v>
      </c>
      <c r="R1423" t="s">
        <v>8341</v>
      </c>
      <c r="S1423" s="9">
        <f t="shared" si="92"/>
        <v>42013.915613425925</v>
      </c>
      <c r="T1423" s="9">
        <f t="shared" si="93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1"/>
        <v>1.0399999999999999E-3</v>
      </c>
      <c r="P1424">
        <f t="shared" si="94"/>
        <v>13</v>
      </c>
      <c r="Q1424" t="s">
        <v>8322</v>
      </c>
      <c r="R1424" t="s">
        <v>8341</v>
      </c>
      <c r="S1424" s="9">
        <f t="shared" si="92"/>
        <v>42604.239629629628</v>
      </c>
      <c r="T1424" s="9">
        <f t="shared" si="93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1"/>
        <v>3.3333333333333335E-3</v>
      </c>
      <c r="P1425">
        <f t="shared" si="94"/>
        <v>100</v>
      </c>
      <c r="Q1425" t="s">
        <v>8322</v>
      </c>
      <c r="R1425" t="s">
        <v>8341</v>
      </c>
      <c r="S1425" s="9">
        <f t="shared" si="92"/>
        <v>42340.360312500001</v>
      </c>
      <c r="T1425" s="9">
        <f t="shared" si="93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1"/>
        <v>0.2036</v>
      </c>
      <c r="P1426">
        <f t="shared" si="94"/>
        <v>109.071</v>
      </c>
      <c r="Q1426" t="s">
        <v>8322</v>
      </c>
      <c r="R1426" t="s">
        <v>8341</v>
      </c>
      <c r="S1426" s="9">
        <f t="shared" si="92"/>
        <v>42676.717615740738</v>
      </c>
      <c r="T1426" s="9">
        <f t="shared" si="93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1"/>
        <v>0</v>
      </c>
      <c r="P1427">
        <f t="shared" si="94"/>
        <v>0</v>
      </c>
      <c r="Q1427" t="s">
        <v>8322</v>
      </c>
      <c r="R1427" t="s">
        <v>8341</v>
      </c>
      <c r="S1427" s="9">
        <f t="shared" si="92"/>
        <v>42093.131469907406</v>
      </c>
      <c r="T1427" s="9">
        <f t="shared" si="93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1"/>
        <v>0</v>
      </c>
      <c r="P1428">
        <f t="shared" si="94"/>
        <v>0</v>
      </c>
      <c r="Q1428" t="s">
        <v>8322</v>
      </c>
      <c r="R1428" t="s">
        <v>8341</v>
      </c>
      <c r="S1428" s="9">
        <f t="shared" si="92"/>
        <v>42180.390277777777</v>
      </c>
      <c r="T1428" s="9">
        <f t="shared" si="93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1"/>
        <v>8.3799999999999999E-2</v>
      </c>
      <c r="P1429">
        <f t="shared" si="94"/>
        <v>104.75</v>
      </c>
      <c r="Q1429" t="s">
        <v>8322</v>
      </c>
      <c r="R1429" t="s">
        <v>8341</v>
      </c>
      <c r="S1429" s="9">
        <f t="shared" si="92"/>
        <v>42601.851678240739</v>
      </c>
      <c r="T1429" s="9">
        <f t="shared" si="93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1"/>
        <v>4.4999999999999998E-2</v>
      </c>
      <c r="P1430">
        <f t="shared" si="94"/>
        <v>15</v>
      </c>
      <c r="Q1430" t="s">
        <v>8322</v>
      </c>
      <c r="R1430" t="s">
        <v>8341</v>
      </c>
      <c r="S1430" s="9">
        <f t="shared" si="92"/>
        <v>42432.379826388889</v>
      </c>
      <c r="T1430" s="9">
        <f t="shared" si="93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1"/>
        <v>0</v>
      </c>
      <c r="P1431">
        <f t="shared" si="94"/>
        <v>0</v>
      </c>
      <c r="Q1431" t="s">
        <v>8322</v>
      </c>
      <c r="R1431" t="s">
        <v>8341</v>
      </c>
      <c r="S1431" s="9">
        <f t="shared" si="92"/>
        <v>42074.060671296291</v>
      </c>
      <c r="T1431" s="9">
        <f t="shared" si="93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1"/>
        <v>8.0600000000000005E-2</v>
      </c>
      <c r="P1432">
        <f t="shared" si="94"/>
        <v>80.599999999999994</v>
      </c>
      <c r="Q1432" t="s">
        <v>8322</v>
      </c>
      <c r="R1432" t="s">
        <v>8341</v>
      </c>
      <c r="S1432" s="9">
        <f t="shared" si="92"/>
        <v>41961.813518518517</v>
      </c>
      <c r="T1432" s="9">
        <f t="shared" si="93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1"/>
        <v>0.31947058823529412</v>
      </c>
      <c r="P1433">
        <f t="shared" si="94"/>
        <v>115.553</v>
      </c>
      <c r="Q1433" t="s">
        <v>8322</v>
      </c>
      <c r="R1433" t="s">
        <v>8341</v>
      </c>
      <c r="S1433" s="9">
        <f t="shared" si="92"/>
        <v>42304.210833333331</v>
      </c>
      <c r="T1433" s="9">
        <f t="shared" si="93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1"/>
        <v>0</v>
      </c>
      <c r="P1434">
        <f t="shared" si="94"/>
        <v>0</v>
      </c>
      <c r="Q1434" t="s">
        <v>8322</v>
      </c>
      <c r="R1434" t="s">
        <v>8341</v>
      </c>
      <c r="S1434" s="9">
        <f t="shared" si="92"/>
        <v>42175.780416666668</v>
      </c>
      <c r="T1434" s="9">
        <f t="shared" si="93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1"/>
        <v>6.7083333333333328E-2</v>
      </c>
      <c r="P1435">
        <f t="shared" si="94"/>
        <v>80.5</v>
      </c>
      <c r="Q1435" t="s">
        <v>8322</v>
      </c>
      <c r="R1435" t="s">
        <v>8341</v>
      </c>
      <c r="S1435" s="9">
        <f t="shared" si="92"/>
        <v>42673.625868055555</v>
      </c>
      <c r="T1435" s="9">
        <f t="shared" si="93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1"/>
        <v>9.987804878048781E-2</v>
      </c>
      <c r="P1436">
        <f t="shared" si="94"/>
        <v>744.54499999999996</v>
      </c>
      <c r="Q1436" t="s">
        <v>8322</v>
      </c>
      <c r="R1436" t="s">
        <v>8341</v>
      </c>
      <c r="S1436" s="9">
        <f t="shared" si="92"/>
        <v>42142.767106481479</v>
      </c>
      <c r="T1436" s="9">
        <f t="shared" si="93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1"/>
        <v>1E-3</v>
      </c>
      <c r="P1437">
        <f t="shared" si="94"/>
        <v>7.5</v>
      </c>
      <c r="Q1437" t="s">
        <v>8322</v>
      </c>
      <c r="R1437" t="s">
        <v>8341</v>
      </c>
      <c r="S1437" s="9">
        <f t="shared" si="92"/>
        <v>42258.780324074076</v>
      </c>
      <c r="T1437" s="9">
        <f t="shared" si="93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1"/>
        <v>7.7000000000000002E-3</v>
      </c>
      <c r="P1438">
        <f t="shared" si="94"/>
        <v>38.5</v>
      </c>
      <c r="Q1438" t="s">
        <v>8322</v>
      </c>
      <c r="R1438" t="s">
        <v>8341</v>
      </c>
      <c r="S1438" s="9">
        <f t="shared" si="92"/>
        <v>42391.35019675926</v>
      </c>
      <c r="T1438" s="9">
        <f t="shared" si="93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1"/>
        <v>0.26900000000000002</v>
      </c>
      <c r="P1439">
        <f t="shared" si="94"/>
        <v>36.682000000000002</v>
      </c>
      <c r="Q1439" t="s">
        <v>8322</v>
      </c>
      <c r="R1439" t="s">
        <v>8341</v>
      </c>
      <c r="S1439" s="9">
        <f t="shared" si="92"/>
        <v>41796.531701388885</v>
      </c>
      <c r="T1439" s="9">
        <f t="shared" si="93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1"/>
        <v>0.03</v>
      </c>
      <c r="P1440">
        <f t="shared" si="94"/>
        <v>75</v>
      </c>
      <c r="Q1440" t="s">
        <v>8322</v>
      </c>
      <c r="R1440" t="s">
        <v>8341</v>
      </c>
      <c r="S1440" s="9">
        <f t="shared" si="92"/>
        <v>42457.871516203704</v>
      </c>
      <c r="T1440" s="9">
        <f t="shared" si="93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1"/>
        <v>6.6055045871559637E-2</v>
      </c>
      <c r="P1441">
        <f t="shared" si="94"/>
        <v>30</v>
      </c>
      <c r="Q1441" t="s">
        <v>8322</v>
      </c>
      <c r="R1441" t="s">
        <v>8341</v>
      </c>
      <c r="S1441" s="9">
        <f t="shared" si="92"/>
        <v>42040.829872685179</v>
      </c>
      <c r="T1441" s="9">
        <f t="shared" si="93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1"/>
        <v>7.6923076923076926E-5</v>
      </c>
      <c r="P1442">
        <f t="shared" si="94"/>
        <v>1</v>
      </c>
      <c r="Q1442" t="s">
        <v>8322</v>
      </c>
      <c r="R1442" t="s">
        <v>8341</v>
      </c>
      <c r="S1442" s="9">
        <f t="shared" si="92"/>
        <v>42486.748414351852</v>
      </c>
      <c r="T1442" s="9">
        <f t="shared" si="93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1"/>
        <v>1.1222222222222222E-2</v>
      </c>
      <c r="P1443">
        <f t="shared" si="94"/>
        <v>673.33299999999997</v>
      </c>
      <c r="Q1443" t="s">
        <v>8322</v>
      </c>
      <c r="R1443" t="s">
        <v>8341</v>
      </c>
      <c r="S1443" s="9">
        <f t="shared" si="92"/>
        <v>42198.765844907408</v>
      </c>
      <c r="T1443" s="9">
        <f t="shared" si="93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1"/>
        <v>0</v>
      </c>
      <c r="P1444">
        <f t="shared" si="94"/>
        <v>0</v>
      </c>
      <c r="Q1444" t="s">
        <v>8322</v>
      </c>
      <c r="R1444" t="s">
        <v>8341</v>
      </c>
      <c r="S1444" s="9">
        <f t="shared" si="92"/>
        <v>42485.64534722222</v>
      </c>
      <c r="T1444" s="9">
        <f t="shared" si="93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1"/>
        <v>0</v>
      </c>
      <c r="P1445">
        <f t="shared" si="94"/>
        <v>0</v>
      </c>
      <c r="Q1445" t="s">
        <v>8322</v>
      </c>
      <c r="R1445" t="s">
        <v>8341</v>
      </c>
      <c r="S1445" s="9">
        <f t="shared" si="92"/>
        <v>42707.926030092596</v>
      </c>
      <c r="T1445" s="9">
        <f t="shared" si="93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1"/>
        <v>0</v>
      </c>
      <c r="P1446">
        <f t="shared" si="94"/>
        <v>0</v>
      </c>
      <c r="Q1446" t="s">
        <v>8322</v>
      </c>
      <c r="R1446" t="s">
        <v>8341</v>
      </c>
      <c r="S1446" s="9">
        <f t="shared" si="92"/>
        <v>42199.873402777783</v>
      </c>
      <c r="T1446" s="9">
        <f t="shared" si="93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1"/>
        <v>0</v>
      </c>
      <c r="P1447">
        <f t="shared" si="94"/>
        <v>0</v>
      </c>
      <c r="Q1447" t="s">
        <v>8322</v>
      </c>
      <c r="R1447" t="s">
        <v>8341</v>
      </c>
      <c r="S1447" s="9">
        <f t="shared" si="92"/>
        <v>42139.542303240742</v>
      </c>
      <c r="T1447" s="9">
        <f t="shared" si="93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1"/>
        <v>0</v>
      </c>
      <c r="P1448">
        <f t="shared" si="94"/>
        <v>0</v>
      </c>
      <c r="Q1448" t="s">
        <v>8322</v>
      </c>
      <c r="R1448" t="s">
        <v>8341</v>
      </c>
      <c r="S1448" s="9">
        <f t="shared" si="92"/>
        <v>42461.447662037041</v>
      </c>
      <c r="T1448" s="9">
        <f t="shared" si="93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1"/>
        <v>1.4999999999999999E-4</v>
      </c>
      <c r="P1449">
        <f t="shared" si="94"/>
        <v>25</v>
      </c>
      <c r="Q1449" t="s">
        <v>8322</v>
      </c>
      <c r="R1449" t="s">
        <v>8341</v>
      </c>
      <c r="S1449" s="9">
        <f t="shared" si="92"/>
        <v>42529.730717592596</v>
      </c>
      <c r="T1449" s="9">
        <f t="shared" si="93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1"/>
        <v>0</v>
      </c>
      <c r="P1450">
        <f t="shared" si="94"/>
        <v>0</v>
      </c>
      <c r="Q1450" t="s">
        <v>8322</v>
      </c>
      <c r="R1450" t="s">
        <v>8341</v>
      </c>
      <c r="S1450" s="9">
        <f t="shared" si="92"/>
        <v>42115.936550925922</v>
      </c>
      <c r="T1450" s="9">
        <f t="shared" si="93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1"/>
        <v>0</v>
      </c>
      <c r="P1451">
        <f t="shared" si="94"/>
        <v>0</v>
      </c>
      <c r="Q1451" t="s">
        <v>8322</v>
      </c>
      <c r="R1451" t="s">
        <v>8341</v>
      </c>
      <c r="S1451" s="9">
        <f t="shared" si="92"/>
        <v>42086.811400462961</v>
      </c>
      <c r="T1451" s="9">
        <f t="shared" si="93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1"/>
        <v>1.0000000000000001E-5</v>
      </c>
      <c r="P1452">
        <f t="shared" si="94"/>
        <v>1</v>
      </c>
      <c r="Q1452" t="s">
        <v>8322</v>
      </c>
      <c r="R1452" t="s">
        <v>8341</v>
      </c>
      <c r="S1452" s="9">
        <f t="shared" si="92"/>
        <v>42390.171261574069</v>
      </c>
      <c r="T1452" s="9">
        <f t="shared" si="93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1"/>
        <v>1.0554089709762533E-4</v>
      </c>
      <c r="P1453">
        <f t="shared" si="94"/>
        <v>1</v>
      </c>
      <c r="Q1453" t="s">
        <v>8322</v>
      </c>
      <c r="R1453" t="s">
        <v>8341</v>
      </c>
      <c r="S1453" s="9">
        <f t="shared" si="92"/>
        <v>41931.959016203706</v>
      </c>
      <c r="T1453" s="9">
        <f t="shared" si="93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1"/>
        <v>0</v>
      </c>
      <c r="P1454">
        <f t="shared" si="94"/>
        <v>0</v>
      </c>
      <c r="Q1454" t="s">
        <v>8322</v>
      </c>
      <c r="R1454" t="s">
        <v>8341</v>
      </c>
      <c r="S1454" s="9">
        <f t="shared" si="92"/>
        <v>41818.703275462962</v>
      </c>
      <c r="T1454" s="9">
        <f t="shared" si="93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1"/>
        <v>0</v>
      </c>
      <c r="P1455">
        <f t="shared" si="94"/>
        <v>0</v>
      </c>
      <c r="Q1455" t="s">
        <v>8322</v>
      </c>
      <c r="R1455" t="s">
        <v>8341</v>
      </c>
      <c r="S1455" s="9">
        <f t="shared" si="92"/>
        <v>42795.696145833332</v>
      </c>
      <c r="T1455" s="9">
        <f t="shared" si="93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1"/>
        <v>8.5714285714285719E-3</v>
      </c>
      <c r="P1456">
        <f t="shared" si="94"/>
        <v>15</v>
      </c>
      <c r="Q1456" t="s">
        <v>8322</v>
      </c>
      <c r="R1456" t="s">
        <v>8341</v>
      </c>
      <c r="S1456" s="9">
        <f t="shared" si="92"/>
        <v>42463.866666666669</v>
      </c>
      <c r="T1456" s="9">
        <f t="shared" si="93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1"/>
        <v>0.105</v>
      </c>
      <c r="P1457">
        <f t="shared" si="94"/>
        <v>225</v>
      </c>
      <c r="Q1457" t="s">
        <v>8322</v>
      </c>
      <c r="R1457" t="s">
        <v>8341</v>
      </c>
      <c r="S1457" s="9">
        <f t="shared" si="92"/>
        <v>41832.672685185185</v>
      </c>
      <c r="T1457" s="9">
        <f t="shared" si="93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1"/>
        <v>2.9000000000000001E-2</v>
      </c>
      <c r="P1458">
        <f t="shared" si="94"/>
        <v>48.332999999999998</v>
      </c>
      <c r="Q1458" t="s">
        <v>8322</v>
      </c>
      <c r="R1458" t="s">
        <v>8341</v>
      </c>
      <c r="S1458" s="9">
        <f t="shared" si="92"/>
        <v>42708.668576388889</v>
      </c>
      <c r="T1458" s="9">
        <f t="shared" si="93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1"/>
        <v>0</v>
      </c>
      <c r="P1459">
        <f t="shared" si="94"/>
        <v>0</v>
      </c>
      <c r="Q1459" t="s">
        <v>8322</v>
      </c>
      <c r="R1459" t="s">
        <v>8341</v>
      </c>
      <c r="S1459" s="9">
        <f t="shared" si="92"/>
        <v>42289.89634259259</v>
      </c>
      <c r="T1459" s="9">
        <f t="shared" si="93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1"/>
        <v>0</v>
      </c>
      <c r="P1460">
        <f t="shared" si="94"/>
        <v>0</v>
      </c>
      <c r="Q1460" t="s">
        <v>8322</v>
      </c>
      <c r="R1460" t="s">
        <v>8341</v>
      </c>
      <c r="S1460" s="9">
        <f t="shared" si="92"/>
        <v>41831.705555555556</v>
      </c>
      <c r="T1460" s="9">
        <f t="shared" si="93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1"/>
        <v>0</v>
      </c>
      <c r="P1461">
        <f t="shared" si="94"/>
        <v>0</v>
      </c>
      <c r="Q1461" t="s">
        <v>8322</v>
      </c>
      <c r="R1461" t="s">
        <v>8341</v>
      </c>
      <c r="S1461" s="9">
        <f t="shared" si="92"/>
        <v>42312.204814814817</v>
      </c>
      <c r="T1461" s="9">
        <f t="shared" si="93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1"/>
        <v>0</v>
      </c>
      <c r="P1462">
        <f t="shared" si="94"/>
        <v>0</v>
      </c>
      <c r="Q1462" t="s">
        <v>8322</v>
      </c>
      <c r="R1462" t="s">
        <v>8341</v>
      </c>
      <c r="S1462" s="9">
        <f t="shared" si="92"/>
        <v>41915.896967592591</v>
      </c>
      <c r="T1462" s="9">
        <f t="shared" si="93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1"/>
        <v>1.012446</v>
      </c>
      <c r="P1463">
        <f t="shared" si="94"/>
        <v>44.667000000000002</v>
      </c>
      <c r="Q1463" t="s">
        <v>8322</v>
      </c>
      <c r="R1463" t="s">
        <v>8342</v>
      </c>
      <c r="S1463" s="9">
        <f t="shared" si="92"/>
        <v>41899.645300925928</v>
      </c>
      <c r="T1463" s="9">
        <f t="shared" si="93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1"/>
        <v>1.085175</v>
      </c>
      <c r="P1464">
        <f t="shared" si="94"/>
        <v>28.937999999999999</v>
      </c>
      <c r="Q1464" t="s">
        <v>8322</v>
      </c>
      <c r="R1464" t="s">
        <v>8342</v>
      </c>
      <c r="S1464" s="9">
        <f t="shared" si="92"/>
        <v>41344.662858796299</v>
      </c>
      <c r="T1464" s="9">
        <f t="shared" si="93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1"/>
        <v>1.4766666666666666</v>
      </c>
      <c r="P1465">
        <f t="shared" si="94"/>
        <v>35.44</v>
      </c>
      <c r="Q1465" t="s">
        <v>8322</v>
      </c>
      <c r="R1465" t="s">
        <v>8342</v>
      </c>
      <c r="S1465" s="9">
        <f t="shared" si="92"/>
        <v>41326.911319444444</v>
      </c>
      <c r="T1465" s="9">
        <f t="shared" si="93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1"/>
        <v>1.6319999999999999</v>
      </c>
      <c r="P1466">
        <f t="shared" si="94"/>
        <v>34.872</v>
      </c>
      <c r="Q1466" t="s">
        <v>8322</v>
      </c>
      <c r="R1466" t="s">
        <v>8342</v>
      </c>
      <c r="S1466" s="9">
        <f t="shared" si="92"/>
        <v>41291.661550925928</v>
      </c>
      <c r="T1466" s="9">
        <f t="shared" si="93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1"/>
        <v>4.5641449999999999</v>
      </c>
      <c r="P1467">
        <f t="shared" si="94"/>
        <v>52.622999999999998</v>
      </c>
      <c r="Q1467" t="s">
        <v>8322</v>
      </c>
      <c r="R1467" t="s">
        <v>8342</v>
      </c>
      <c r="S1467" s="9">
        <f t="shared" si="92"/>
        <v>40959.734398148146</v>
      </c>
      <c r="T1467" s="9">
        <f t="shared" si="93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1"/>
        <v>1.0787731249999999</v>
      </c>
      <c r="P1468">
        <f t="shared" si="94"/>
        <v>69.597999999999999</v>
      </c>
      <c r="Q1468" t="s">
        <v>8322</v>
      </c>
      <c r="R1468" t="s">
        <v>8342</v>
      </c>
      <c r="S1468" s="9">
        <f t="shared" si="92"/>
        <v>42340.172060185185</v>
      </c>
      <c r="T1468" s="9">
        <f t="shared" si="93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1"/>
        <v>1.1508</v>
      </c>
      <c r="P1469">
        <f t="shared" si="94"/>
        <v>76.72</v>
      </c>
      <c r="Q1469" t="s">
        <v>8322</v>
      </c>
      <c r="R1469" t="s">
        <v>8342</v>
      </c>
      <c r="S1469" s="9">
        <f t="shared" si="92"/>
        <v>40933.80190972222</v>
      </c>
      <c r="T1469" s="9">
        <f t="shared" si="93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1"/>
        <v>1.0236842105263158</v>
      </c>
      <c r="P1470">
        <f t="shared" si="94"/>
        <v>33.191000000000003</v>
      </c>
      <c r="Q1470" t="s">
        <v>8322</v>
      </c>
      <c r="R1470" t="s">
        <v>8342</v>
      </c>
      <c r="S1470" s="9">
        <f t="shared" si="92"/>
        <v>40646.014456018522</v>
      </c>
      <c r="T1470" s="9">
        <f t="shared" si="93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1"/>
        <v>1.0842485875706214</v>
      </c>
      <c r="P1471">
        <f t="shared" si="94"/>
        <v>149.464</v>
      </c>
      <c r="Q1471" t="s">
        <v>8322</v>
      </c>
      <c r="R1471" t="s">
        <v>8342</v>
      </c>
      <c r="S1471" s="9">
        <f t="shared" si="92"/>
        <v>41290.598483796297</v>
      </c>
      <c r="T1471" s="9">
        <f t="shared" si="93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1"/>
        <v>1.2513333333333334</v>
      </c>
      <c r="P1472">
        <f t="shared" si="94"/>
        <v>23.172999999999998</v>
      </c>
      <c r="Q1472" t="s">
        <v>8322</v>
      </c>
      <c r="R1472" t="s">
        <v>8342</v>
      </c>
      <c r="S1472" s="9">
        <f t="shared" si="92"/>
        <v>41250.827118055553</v>
      </c>
      <c r="T1472" s="9">
        <f t="shared" si="93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1"/>
        <v>1.03840625</v>
      </c>
      <c r="P1473">
        <f t="shared" si="94"/>
        <v>96.878</v>
      </c>
      <c r="Q1473" t="s">
        <v>8322</v>
      </c>
      <c r="R1473" t="s">
        <v>8342</v>
      </c>
      <c r="S1473" s="9">
        <f t="shared" si="92"/>
        <v>42073.957569444443</v>
      </c>
      <c r="T1473" s="9">
        <f t="shared" si="93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1"/>
        <v>1.3870400000000001</v>
      </c>
      <c r="P1474">
        <f t="shared" si="94"/>
        <v>103.202</v>
      </c>
      <c r="Q1474" t="s">
        <v>8322</v>
      </c>
      <c r="R1474" t="s">
        <v>8342</v>
      </c>
      <c r="S1474" s="9">
        <f t="shared" si="92"/>
        <v>41533.542858796296</v>
      </c>
      <c r="T1474" s="9">
        <f t="shared" si="93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5">E1475/D1475</f>
        <v>1.20516</v>
      </c>
      <c r="P1475">
        <f t="shared" si="94"/>
        <v>38.463000000000001</v>
      </c>
      <c r="Q1475" t="s">
        <v>8322</v>
      </c>
      <c r="R1475" t="s">
        <v>8342</v>
      </c>
      <c r="S1475" s="9">
        <f t="shared" ref="S1475:S1538" si="96">(((J1475/60)/60)/24)+DATE(1970,1,1)</f>
        <v>40939.979618055557</v>
      </c>
      <c r="T1475" s="9">
        <f t="shared" ref="T1475:T1538" si="97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5"/>
        <v>1.1226666666666667</v>
      </c>
      <c r="P1476">
        <f t="shared" si="94"/>
        <v>44.316000000000003</v>
      </c>
      <c r="Q1476" t="s">
        <v>8322</v>
      </c>
      <c r="R1476" t="s">
        <v>8342</v>
      </c>
      <c r="S1476" s="9">
        <f t="shared" si="96"/>
        <v>41500.727916666663</v>
      </c>
      <c r="T1476" s="9">
        <f t="shared" si="97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5"/>
        <v>1.8866966666666667</v>
      </c>
      <c r="P1477">
        <f t="shared" si="94"/>
        <v>64.173000000000002</v>
      </c>
      <c r="Q1477" t="s">
        <v>8322</v>
      </c>
      <c r="R1477" t="s">
        <v>8342</v>
      </c>
      <c r="S1477" s="9">
        <f t="shared" si="96"/>
        <v>41960.722951388889</v>
      </c>
      <c r="T1477" s="9">
        <f t="shared" si="97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5"/>
        <v>6.6155466666666669</v>
      </c>
      <c r="P1478">
        <f t="shared" si="94"/>
        <v>43.332999999999998</v>
      </c>
      <c r="Q1478" t="s">
        <v>8322</v>
      </c>
      <c r="R1478" t="s">
        <v>8342</v>
      </c>
      <c r="S1478" s="9">
        <f t="shared" si="96"/>
        <v>40766.041921296295</v>
      </c>
      <c r="T1478" s="9">
        <f t="shared" si="97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5"/>
        <v>1.1131</v>
      </c>
      <c r="P1479">
        <f t="shared" si="94"/>
        <v>90.495999999999995</v>
      </c>
      <c r="Q1479" t="s">
        <v>8322</v>
      </c>
      <c r="R1479" t="s">
        <v>8342</v>
      </c>
      <c r="S1479" s="9">
        <f t="shared" si="96"/>
        <v>40840.615787037037</v>
      </c>
      <c r="T1479" s="9">
        <f t="shared" si="97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5"/>
        <v>11.8161422</v>
      </c>
      <c r="P1480">
        <f t="shared" si="94"/>
        <v>29.187000000000001</v>
      </c>
      <c r="Q1480" t="s">
        <v>8322</v>
      </c>
      <c r="R1480" t="s">
        <v>8342</v>
      </c>
      <c r="S1480" s="9">
        <f t="shared" si="96"/>
        <v>41394.871678240743</v>
      </c>
      <c r="T1480" s="9">
        <f t="shared" si="97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5"/>
        <v>1.37375</v>
      </c>
      <c r="P1481">
        <f t="shared" ref="P1481:P1544" si="98">IF(L1481=0, 0, ROUND(E1481/L1481, 3))</f>
        <v>30.957999999999998</v>
      </c>
      <c r="Q1481" t="s">
        <v>8322</v>
      </c>
      <c r="R1481" t="s">
        <v>8342</v>
      </c>
      <c r="S1481" s="9">
        <f t="shared" si="96"/>
        <v>41754.745243055557</v>
      </c>
      <c r="T1481" s="9">
        <f t="shared" si="97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5"/>
        <v>1.170404</v>
      </c>
      <c r="P1482">
        <f t="shared" si="98"/>
        <v>92.158000000000001</v>
      </c>
      <c r="Q1482" t="s">
        <v>8322</v>
      </c>
      <c r="R1482" t="s">
        <v>8342</v>
      </c>
      <c r="S1482" s="9">
        <f t="shared" si="96"/>
        <v>41464.934016203704</v>
      </c>
      <c r="T1482" s="9">
        <f t="shared" si="97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5"/>
        <v>2.1000000000000001E-2</v>
      </c>
      <c r="P1483">
        <f t="shared" si="98"/>
        <v>17.5</v>
      </c>
      <c r="Q1483" t="s">
        <v>8322</v>
      </c>
      <c r="R1483" t="s">
        <v>8324</v>
      </c>
      <c r="S1483" s="9">
        <f t="shared" si="96"/>
        <v>41550.922974537039</v>
      </c>
      <c r="T1483" s="9">
        <f t="shared" si="97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5"/>
        <v>1E-3</v>
      </c>
      <c r="P1484">
        <f t="shared" si="98"/>
        <v>5</v>
      </c>
      <c r="Q1484" t="s">
        <v>8322</v>
      </c>
      <c r="R1484" t="s">
        <v>8324</v>
      </c>
      <c r="S1484" s="9">
        <f t="shared" si="96"/>
        <v>41136.85805555556</v>
      </c>
      <c r="T1484" s="9">
        <f t="shared" si="97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5"/>
        <v>7.1428571428571426E-3</v>
      </c>
      <c r="P1485">
        <f t="shared" si="98"/>
        <v>25</v>
      </c>
      <c r="Q1485" t="s">
        <v>8322</v>
      </c>
      <c r="R1485" t="s">
        <v>8324</v>
      </c>
      <c r="S1485" s="9">
        <f t="shared" si="96"/>
        <v>42548.192997685182</v>
      </c>
      <c r="T1485" s="9">
        <f t="shared" si="97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5"/>
        <v>0</v>
      </c>
      <c r="P1486">
        <f t="shared" si="98"/>
        <v>0</v>
      </c>
      <c r="Q1486" t="s">
        <v>8322</v>
      </c>
      <c r="R1486" t="s">
        <v>8324</v>
      </c>
      <c r="S1486" s="9">
        <f t="shared" si="96"/>
        <v>41053.200960648144</v>
      </c>
      <c r="T1486" s="9">
        <f t="shared" si="97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5"/>
        <v>2.2388059701492536E-2</v>
      </c>
      <c r="P1487">
        <f t="shared" si="98"/>
        <v>50</v>
      </c>
      <c r="Q1487" t="s">
        <v>8322</v>
      </c>
      <c r="R1487" t="s">
        <v>8324</v>
      </c>
      <c r="S1487" s="9">
        <f t="shared" si="96"/>
        <v>42130.795983796299</v>
      </c>
      <c r="T1487" s="9">
        <f t="shared" si="97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5"/>
        <v>2.3999999999999998E-3</v>
      </c>
      <c r="P1488">
        <f t="shared" si="98"/>
        <v>16</v>
      </c>
      <c r="Q1488" t="s">
        <v>8322</v>
      </c>
      <c r="R1488" t="s">
        <v>8324</v>
      </c>
      <c r="S1488" s="9">
        <f t="shared" si="96"/>
        <v>42032.168530092589</v>
      </c>
      <c r="T1488" s="9">
        <f t="shared" si="97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5"/>
        <v>0</v>
      </c>
      <c r="P1489">
        <f t="shared" si="98"/>
        <v>0</v>
      </c>
      <c r="Q1489" t="s">
        <v>8322</v>
      </c>
      <c r="R1489" t="s">
        <v>8324</v>
      </c>
      <c r="S1489" s="9">
        <f t="shared" si="96"/>
        <v>42554.917488425926</v>
      </c>
      <c r="T1489" s="9">
        <f t="shared" si="97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5"/>
        <v>2.4E-2</v>
      </c>
      <c r="P1490">
        <f t="shared" si="98"/>
        <v>60</v>
      </c>
      <c r="Q1490" t="s">
        <v>8322</v>
      </c>
      <c r="R1490" t="s">
        <v>8324</v>
      </c>
      <c r="S1490" s="9">
        <f t="shared" si="96"/>
        <v>41614.563194444447</v>
      </c>
      <c r="T1490" s="9">
        <f t="shared" si="97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5"/>
        <v>0</v>
      </c>
      <c r="P1491">
        <f t="shared" si="98"/>
        <v>0</v>
      </c>
      <c r="Q1491" t="s">
        <v>8322</v>
      </c>
      <c r="R1491" t="s">
        <v>8324</v>
      </c>
      <c r="S1491" s="9">
        <f t="shared" si="96"/>
        <v>41198.611712962964</v>
      </c>
      <c r="T1491" s="9">
        <f t="shared" si="97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5"/>
        <v>0.30862068965517242</v>
      </c>
      <c r="P1492">
        <f t="shared" si="98"/>
        <v>47.104999999999997</v>
      </c>
      <c r="Q1492" t="s">
        <v>8322</v>
      </c>
      <c r="R1492" t="s">
        <v>8324</v>
      </c>
      <c r="S1492" s="9">
        <f t="shared" si="96"/>
        <v>41520.561041666668</v>
      </c>
      <c r="T1492" s="9">
        <f t="shared" si="97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5"/>
        <v>8.3333333333333329E-2</v>
      </c>
      <c r="P1493">
        <f t="shared" si="98"/>
        <v>100</v>
      </c>
      <c r="Q1493" t="s">
        <v>8322</v>
      </c>
      <c r="R1493" t="s">
        <v>8324</v>
      </c>
      <c r="S1493" s="9">
        <f t="shared" si="96"/>
        <v>41991.713460648149</v>
      </c>
      <c r="T1493" s="9">
        <f t="shared" si="97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5"/>
        <v>7.4999999999999997E-3</v>
      </c>
      <c r="P1494">
        <f t="shared" si="98"/>
        <v>15</v>
      </c>
      <c r="Q1494" t="s">
        <v>8322</v>
      </c>
      <c r="R1494" t="s">
        <v>8324</v>
      </c>
      <c r="S1494" s="9">
        <f t="shared" si="96"/>
        <v>40682.884791666671</v>
      </c>
      <c r="T1494" s="9">
        <f t="shared" si="97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5"/>
        <v>0</v>
      </c>
      <c r="P1495">
        <f t="shared" si="98"/>
        <v>0</v>
      </c>
      <c r="Q1495" t="s">
        <v>8322</v>
      </c>
      <c r="R1495" t="s">
        <v>8324</v>
      </c>
      <c r="S1495" s="9">
        <f t="shared" si="96"/>
        <v>41411.866608796299</v>
      </c>
      <c r="T1495" s="9">
        <f t="shared" si="97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5"/>
        <v>8.8999999999999996E-2</v>
      </c>
      <c r="P1496">
        <f t="shared" si="98"/>
        <v>40.454999999999998</v>
      </c>
      <c r="Q1496" t="s">
        <v>8322</v>
      </c>
      <c r="R1496" t="s">
        <v>8324</v>
      </c>
      <c r="S1496" s="9">
        <f t="shared" si="96"/>
        <v>42067.722372685181</v>
      </c>
      <c r="T1496" s="9">
        <f t="shared" si="97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5"/>
        <v>0</v>
      </c>
      <c r="P1497">
        <f t="shared" si="98"/>
        <v>0</v>
      </c>
      <c r="Q1497" t="s">
        <v>8322</v>
      </c>
      <c r="R1497" t="s">
        <v>8324</v>
      </c>
      <c r="S1497" s="9">
        <f t="shared" si="96"/>
        <v>40752.789710648147</v>
      </c>
      <c r="T1497" s="9">
        <f t="shared" si="97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5"/>
        <v>0</v>
      </c>
      <c r="P1498">
        <f t="shared" si="98"/>
        <v>0</v>
      </c>
      <c r="Q1498" t="s">
        <v>8322</v>
      </c>
      <c r="R1498" t="s">
        <v>8324</v>
      </c>
      <c r="S1498" s="9">
        <f t="shared" si="96"/>
        <v>41838.475219907406</v>
      </c>
      <c r="T1498" s="9">
        <f t="shared" si="97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5"/>
        <v>6.666666666666667E-5</v>
      </c>
      <c r="P1499">
        <f t="shared" si="98"/>
        <v>1</v>
      </c>
      <c r="Q1499" t="s">
        <v>8322</v>
      </c>
      <c r="R1499" t="s">
        <v>8324</v>
      </c>
      <c r="S1499" s="9">
        <f t="shared" si="96"/>
        <v>41444.64261574074</v>
      </c>
      <c r="T1499" s="9">
        <f t="shared" si="97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5"/>
        <v>1.9E-2</v>
      </c>
      <c r="P1500">
        <f t="shared" si="98"/>
        <v>19</v>
      </c>
      <c r="Q1500" t="s">
        <v>8322</v>
      </c>
      <c r="R1500" t="s">
        <v>8324</v>
      </c>
      <c r="S1500" s="9">
        <f t="shared" si="96"/>
        <v>41840.983541666668</v>
      </c>
      <c r="T1500" s="9">
        <f t="shared" si="97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5"/>
        <v>2.5000000000000001E-3</v>
      </c>
      <c r="P1501">
        <f t="shared" si="98"/>
        <v>5</v>
      </c>
      <c r="Q1501" t="s">
        <v>8322</v>
      </c>
      <c r="R1501" t="s">
        <v>8324</v>
      </c>
      <c r="S1501" s="9">
        <f t="shared" si="96"/>
        <v>42527.007326388892</v>
      </c>
      <c r="T1501" s="9">
        <f t="shared" si="97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5"/>
        <v>0.25035714285714283</v>
      </c>
      <c r="P1502">
        <f t="shared" si="98"/>
        <v>46.732999999999997</v>
      </c>
      <c r="Q1502" t="s">
        <v>8322</v>
      </c>
      <c r="R1502" t="s">
        <v>8324</v>
      </c>
      <c r="S1502" s="9">
        <f t="shared" si="96"/>
        <v>41365.904594907406</v>
      </c>
      <c r="T1502" s="9">
        <f t="shared" si="97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5"/>
        <v>1.6633076923076924</v>
      </c>
      <c r="P1503">
        <f t="shared" si="98"/>
        <v>97.730999999999995</v>
      </c>
      <c r="Q1503" t="s">
        <v>8338</v>
      </c>
      <c r="R1503" t="s">
        <v>8339</v>
      </c>
      <c r="S1503" s="9">
        <f t="shared" si="96"/>
        <v>42163.583599537036</v>
      </c>
      <c r="T1503" s="9">
        <f t="shared" si="97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5"/>
        <v>1.0144545454545455</v>
      </c>
      <c r="P1504">
        <f t="shared" si="98"/>
        <v>67.835999999999999</v>
      </c>
      <c r="Q1504" t="s">
        <v>8338</v>
      </c>
      <c r="R1504" t="s">
        <v>8339</v>
      </c>
      <c r="S1504" s="9">
        <f t="shared" si="96"/>
        <v>42426.542592592596</v>
      </c>
      <c r="T1504" s="9">
        <f t="shared" si="97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5"/>
        <v>1.0789146666666667</v>
      </c>
      <c r="P1505">
        <f t="shared" si="98"/>
        <v>56.984999999999999</v>
      </c>
      <c r="Q1505" t="s">
        <v>8338</v>
      </c>
      <c r="R1505" t="s">
        <v>8339</v>
      </c>
      <c r="S1505" s="9">
        <f t="shared" si="96"/>
        <v>42606.347233796296</v>
      </c>
      <c r="T1505" s="9">
        <f t="shared" si="97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5"/>
        <v>2.7793846153846156</v>
      </c>
      <c r="P1506">
        <f t="shared" si="98"/>
        <v>67.16</v>
      </c>
      <c r="Q1506" t="s">
        <v>8338</v>
      </c>
      <c r="R1506" t="s">
        <v>8339</v>
      </c>
      <c r="S1506" s="9">
        <f t="shared" si="96"/>
        <v>41772.657685185186</v>
      </c>
      <c r="T1506" s="9">
        <f t="shared" si="97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5"/>
        <v>1.0358125</v>
      </c>
      <c r="P1507">
        <f t="shared" si="98"/>
        <v>48.037999999999997</v>
      </c>
      <c r="Q1507" t="s">
        <v>8338</v>
      </c>
      <c r="R1507" t="s">
        <v>8339</v>
      </c>
      <c r="S1507" s="9">
        <f t="shared" si="96"/>
        <v>42414.44332175926</v>
      </c>
      <c r="T1507" s="9">
        <f t="shared" si="97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5"/>
        <v>1.1140000000000001</v>
      </c>
      <c r="P1508">
        <f t="shared" si="98"/>
        <v>38.86</v>
      </c>
      <c r="Q1508" t="s">
        <v>8338</v>
      </c>
      <c r="R1508" t="s">
        <v>8339</v>
      </c>
      <c r="S1508" s="9">
        <f t="shared" si="96"/>
        <v>41814.785925925928</v>
      </c>
      <c r="T1508" s="9">
        <f t="shared" si="97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5"/>
        <v>2.15</v>
      </c>
      <c r="P1509">
        <f t="shared" si="98"/>
        <v>78.182000000000002</v>
      </c>
      <c r="Q1509" t="s">
        <v>8338</v>
      </c>
      <c r="R1509" t="s">
        <v>8339</v>
      </c>
      <c r="S1509" s="9">
        <f t="shared" si="96"/>
        <v>40254.450335648151</v>
      </c>
      <c r="T1509" s="9">
        <f t="shared" si="97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5"/>
        <v>1.1076216216216217</v>
      </c>
      <c r="P1510">
        <f t="shared" si="98"/>
        <v>97.114000000000004</v>
      </c>
      <c r="Q1510" t="s">
        <v>8338</v>
      </c>
      <c r="R1510" t="s">
        <v>8339</v>
      </c>
      <c r="S1510" s="9">
        <f t="shared" si="96"/>
        <v>41786.614363425928</v>
      </c>
      <c r="T1510" s="9">
        <f t="shared" si="97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5"/>
        <v>1.2364125714285714</v>
      </c>
      <c r="P1511">
        <f t="shared" si="98"/>
        <v>110.39400000000001</v>
      </c>
      <c r="Q1511" t="s">
        <v>8338</v>
      </c>
      <c r="R1511" t="s">
        <v>8339</v>
      </c>
      <c r="S1511" s="9">
        <f t="shared" si="96"/>
        <v>42751.533391203702</v>
      </c>
      <c r="T1511" s="9">
        <f t="shared" si="97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5"/>
        <v>1.0103500000000001</v>
      </c>
      <c r="P1512">
        <f t="shared" si="98"/>
        <v>39.914999999999999</v>
      </c>
      <c r="Q1512" t="s">
        <v>8338</v>
      </c>
      <c r="R1512" t="s">
        <v>8339</v>
      </c>
      <c r="S1512" s="9">
        <f t="shared" si="96"/>
        <v>41809.385162037033</v>
      </c>
      <c r="T1512" s="9">
        <f t="shared" si="97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5"/>
        <v>1.1179285714285714</v>
      </c>
      <c r="P1513">
        <f t="shared" si="98"/>
        <v>75.975999999999999</v>
      </c>
      <c r="Q1513" t="s">
        <v>8338</v>
      </c>
      <c r="R1513" t="s">
        <v>8339</v>
      </c>
      <c r="S1513" s="9">
        <f t="shared" si="96"/>
        <v>42296.583379629628</v>
      </c>
      <c r="T1513" s="9">
        <f t="shared" si="97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5"/>
        <v>5.5877142857142861</v>
      </c>
      <c r="P1514">
        <f t="shared" si="98"/>
        <v>58.378999999999998</v>
      </c>
      <c r="Q1514" t="s">
        <v>8338</v>
      </c>
      <c r="R1514" t="s">
        <v>8339</v>
      </c>
      <c r="S1514" s="9">
        <f t="shared" si="96"/>
        <v>42741.684479166666</v>
      </c>
      <c r="T1514" s="9">
        <f t="shared" si="97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5"/>
        <v>1.5001875</v>
      </c>
      <c r="P1515">
        <f t="shared" si="98"/>
        <v>55.820999999999998</v>
      </c>
      <c r="Q1515" t="s">
        <v>8338</v>
      </c>
      <c r="R1515" t="s">
        <v>8339</v>
      </c>
      <c r="S1515" s="9">
        <f t="shared" si="96"/>
        <v>41806.637337962966</v>
      </c>
      <c r="T1515" s="9">
        <f t="shared" si="97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5"/>
        <v>1.0647599999999999</v>
      </c>
      <c r="P1516">
        <f t="shared" si="98"/>
        <v>151.244</v>
      </c>
      <c r="Q1516" t="s">
        <v>8338</v>
      </c>
      <c r="R1516" t="s">
        <v>8339</v>
      </c>
      <c r="S1516" s="9">
        <f t="shared" si="96"/>
        <v>42234.597685185188</v>
      </c>
      <c r="T1516" s="9">
        <f t="shared" si="97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5"/>
        <v>1.57189</v>
      </c>
      <c r="P1517">
        <f t="shared" si="98"/>
        <v>849.67</v>
      </c>
      <c r="Q1517" t="s">
        <v>8338</v>
      </c>
      <c r="R1517" t="s">
        <v>8339</v>
      </c>
      <c r="S1517" s="9">
        <f t="shared" si="96"/>
        <v>42415.253437499996</v>
      </c>
      <c r="T1517" s="9">
        <f t="shared" si="97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5"/>
        <v>1.0865882352941176</v>
      </c>
      <c r="P1518">
        <f t="shared" si="98"/>
        <v>159.24100000000001</v>
      </c>
      <c r="Q1518" t="s">
        <v>8338</v>
      </c>
      <c r="R1518" t="s">
        <v>8339</v>
      </c>
      <c r="S1518" s="9">
        <f t="shared" si="96"/>
        <v>42619.466342592597</v>
      </c>
      <c r="T1518" s="9">
        <f t="shared" si="97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5"/>
        <v>1.6197999999999999</v>
      </c>
      <c r="P1519">
        <f t="shared" si="98"/>
        <v>39.506999999999998</v>
      </c>
      <c r="Q1519" t="s">
        <v>8338</v>
      </c>
      <c r="R1519" t="s">
        <v>8339</v>
      </c>
      <c r="S1519" s="9">
        <f t="shared" si="96"/>
        <v>41948.56658564815</v>
      </c>
      <c r="T1519" s="9">
        <f t="shared" si="97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5"/>
        <v>2.0536666666666665</v>
      </c>
      <c r="P1520">
        <f t="shared" si="98"/>
        <v>130.53</v>
      </c>
      <c r="Q1520" t="s">
        <v>8338</v>
      </c>
      <c r="R1520" t="s">
        <v>8339</v>
      </c>
      <c r="S1520" s="9">
        <f t="shared" si="96"/>
        <v>41760.8200462963</v>
      </c>
      <c r="T1520" s="9">
        <f t="shared" si="97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5"/>
        <v>1.033638888888889</v>
      </c>
      <c r="P1521">
        <f t="shared" si="98"/>
        <v>64.156999999999996</v>
      </c>
      <c r="Q1521" t="s">
        <v>8338</v>
      </c>
      <c r="R1521" t="s">
        <v>8339</v>
      </c>
      <c r="S1521" s="9">
        <f t="shared" si="96"/>
        <v>41782.741701388892</v>
      </c>
      <c r="T1521" s="9">
        <f t="shared" si="97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5"/>
        <v>1.0347222222222223</v>
      </c>
      <c r="P1522">
        <f t="shared" si="98"/>
        <v>111.527</v>
      </c>
      <c r="Q1522" t="s">
        <v>8338</v>
      </c>
      <c r="R1522" t="s">
        <v>8339</v>
      </c>
      <c r="S1522" s="9">
        <f t="shared" si="96"/>
        <v>41955.857789351852</v>
      </c>
      <c r="T1522" s="9">
        <f t="shared" si="97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5"/>
        <v>1.0681333333333334</v>
      </c>
      <c r="P1523">
        <f t="shared" si="98"/>
        <v>170.447</v>
      </c>
      <c r="Q1523" t="s">
        <v>8338</v>
      </c>
      <c r="R1523" t="s">
        <v>8339</v>
      </c>
      <c r="S1523" s="9">
        <f t="shared" si="96"/>
        <v>42493.167719907404</v>
      </c>
      <c r="T1523" s="9">
        <f t="shared" si="97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5"/>
        <v>1.3896574712643677</v>
      </c>
      <c r="P1524">
        <f t="shared" si="98"/>
        <v>133.739</v>
      </c>
      <c r="Q1524" t="s">
        <v>8338</v>
      </c>
      <c r="R1524" t="s">
        <v>8339</v>
      </c>
      <c r="S1524" s="9">
        <f t="shared" si="96"/>
        <v>41899.830312500002</v>
      </c>
      <c r="T1524" s="9">
        <f t="shared" si="97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5"/>
        <v>1.2484324324324325</v>
      </c>
      <c r="P1525">
        <f t="shared" si="98"/>
        <v>95.834000000000003</v>
      </c>
      <c r="Q1525" t="s">
        <v>8338</v>
      </c>
      <c r="R1525" t="s">
        <v>8339</v>
      </c>
      <c r="S1525" s="9">
        <f t="shared" si="96"/>
        <v>41964.751342592594</v>
      </c>
      <c r="T1525" s="9">
        <f t="shared" si="97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5"/>
        <v>2.0699999999999998</v>
      </c>
      <c r="P1526">
        <f t="shared" si="98"/>
        <v>221.786</v>
      </c>
      <c r="Q1526" t="s">
        <v>8338</v>
      </c>
      <c r="R1526" t="s">
        <v>8339</v>
      </c>
      <c r="S1526" s="9">
        <f t="shared" si="96"/>
        <v>42756.501041666663</v>
      </c>
      <c r="T1526" s="9">
        <f t="shared" si="97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5"/>
        <v>1.7400576923076922</v>
      </c>
      <c r="P1527">
        <f t="shared" si="98"/>
        <v>32.314999999999998</v>
      </c>
      <c r="Q1527" t="s">
        <v>8338</v>
      </c>
      <c r="R1527" t="s">
        <v>8339</v>
      </c>
      <c r="S1527" s="9">
        <f t="shared" si="96"/>
        <v>42570.702986111108</v>
      </c>
      <c r="T1527" s="9">
        <f t="shared" si="97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5"/>
        <v>1.2032608695652174</v>
      </c>
      <c r="P1528">
        <f t="shared" si="98"/>
        <v>98.838999999999999</v>
      </c>
      <c r="Q1528" t="s">
        <v>8338</v>
      </c>
      <c r="R1528" t="s">
        <v>8339</v>
      </c>
      <c r="S1528" s="9">
        <f t="shared" si="96"/>
        <v>42339.276006944448</v>
      </c>
      <c r="T1528" s="9">
        <f t="shared" si="97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5"/>
        <v>1.1044428571428573</v>
      </c>
      <c r="P1529">
        <f t="shared" si="98"/>
        <v>55.222000000000001</v>
      </c>
      <c r="Q1529" t="s">
        <v>8338</v>
      </c>
      <c r="R1529" t="s">
        <v>8339</v>
      </c>
      <c r="S1529" s="9">
        <f t="shared" si="96"/>
        <v>42780.600532407407</v>
      </c>
      <c r="T1529" s="9">
        <f t="shared" si="97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5"/>
        <v>2.8156666666666665</v>
      </c>
      <c r="P1530">
        <f t="shared" si="98"/>
        <v>52.793999999999997</v>
      </c>
      <c r="Q1530" t="s">
        <v>8338</v>
      </c>
      <c r="R1530" t="s">
        <v>8339</v>
      </c>
      <c r="S1530" s="9">
        <f t="shared" si="96"/>
        <v>42736.732893518521</v>
      </c>
      <c r="T1530" s="9">
        <f t="shared" si="97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5"/>
        <v>1.0067894736842105</v>
      </c>
      <c r="P1531">
        <f t="shared" si="98"/>
        <v>135.667</v>
      </c>
      <c r="Q1531" t="s">
        <v>8338</v>
      </c>
      <c r="R1531" t="s">
        <v>8339</v>
      </c>
      <c r="S1531" s="9">
        <f t="shared" si="96"/>
        <v>42052.628703703704</v>
      </c>
      <c r="T1531" s="9">
        <f t="shared" si="97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5"/>
        <v>1.3482571428571428</v>
      </c>
      <c r="P1532">
        <f t="shared" si="98"/>
        <v>53.991999999999997</v>
      </c>
      <c r="Q1532" t="s">
        <v>8338</v>
      </c>
      <c r="R1532" t="s">
        <v>8339</v>
      </c>
      <c r="S1532" s="9">
        <f t="shared" si="96"/>
        <v>42275.767303240747</v>
      </c>
      <c r="T1532" s="9">
        <f t="shared" si="97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5"/>
        <v>1.7595744680851064</v>
      </c>
      <c r="P1533">
        <f t="shared" si="98"/>
        <v>56.643999999999998</v>
      </c>
      <c r="Q1533" t="s">
        <v>8338</v>
      </c>
      <c r="R1533" t="s">
        <v>8339</v>
      </c>
      <c r="S1533" s="9">
        <f t="shared" si="96"/>
        <v>41941.802384259259</v>
      </c>
      <c r="T1533" s="9">
        <f t="shared" si="97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5"/>
        <v>4.8402000000000003</v>
      </c>
      <c r="P1534">
        <f t="shared" si="98"/>
        <v>82.316000000000003</v>
      </c>
      <c r="Q1534" t="s">
        <v>8338</v>
      </c>
      <c r="R1534" t="s">
        <v>8339</v>
      </c>
      <c r="S1534" s="9">
        <f t="shared" si="96"/>
        <v>42391.475289351853</v>
      </c>
      <c r="T1534" s="9">
        <f t="shared" si="97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5"/>
        <v>1.4514</v>
      </c>
      <c r="P1535">
        <f t="shared" si="98"/>
        <v>88.260999999999996</v>
      </c>
      <c r="Q1535" t="s">
        <v>8338</v>
      </c>
      <c r="R1535" t="s">
        <v>8339</v>
      </c>
      <c r="S1535" s="9">
        <f t="shared" si="96"/>
        <v>42443.00204861111</v>
      </c>
      <c r="T1535" s="9">
        <f t="shared" si="97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5"/>
        <v>4.1773333333333333</v>
      </c>
      <c r="P1536">
        <f t="shared" si="98"/>
        <v>84.905000000000001</v>
      </c>
      <c r="Q1536" t="s">
        <v>8338</v>
      </c>
      <c r="R1536" t="s">
        <v>8339</v>
      </c>
      <c r="S1536" s="9">
        <f t="shared" si="96"/>
        <v>42221.67432870371</v>
      </c>
      <c r="T1536" s="9">
        <f t="shared" si="97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5"/>
        <v>1.3242499999999999</v>
      </c>
      <c r="P1537">
        <f t="shared" si="98"/>
        <v>48.155000000000001</v>
      </c>
      <c r="Q1537" t="s">
        <v>8338</v>
      </c>
      <c r="R1537" t="s">
        <v>8339</v>
      </c>
      <c r="S1537" s="9">
        <f t="shared" si="96"/>
        <v>42484.829062500001</v>
      </c>
      <c r="T1537" s="9">
        <f t="shared" si="97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5"/>
        <v>2.5030841666666666</v>
      </c>
      <c r="P1538">
        <f t="shared" si="98"/>
        <v>66.015000000000001</v>
      </c>
      <c r="Q1538" t="s">
        <v>8338</v>
      </c>
      <c r="R1538" t="s">
        <v>8339</v>
      </c>
      <c r="S1538" s="9">
        <f t="shared" si="96"/>
        <v>42213.802199074074</v>
      </c>
      <c r="T1538" s="9">
        <f t="shared" si="97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9">E1539/D1539</f>
        <v>1.7989999999999999</v>
      </c>
      <c r="P1539">
        <f t="shared" si="98"/>
        <v>96.375</v>
      </c>
      <c r="Q1539" t="s">
        <v>8338</v>
      </c>
      <c r="R1539" t="s">
        <v>8339</v>
      </c>
      <c r="S1539" s="9">
        <f t="shared" ref="S1539:S1602" si="100">(((J1539/60)/60)/24)+DATE(1970,1,1)</f>
        <v>42552.315127314811</v>
      </c>
      <c r="T1539" s="9">
        <f t="shared" ref="T1539:T1602" si="101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9"/>
        <v>1.0262857142857142</v>
      </c>
      <c r="P1540">
        <f t="shared" si="98"/>
        <v>156.17400000000001</v>
      </c>
      <c r="Q1540" t="s">
        <v>8338</v>
      </c>
      <c r="R1540" t="s">
        <v>8339</v>
      </c>
      <c r="S1540" s="9">
        <f t="shared" si="100"/>
        <v>41981.782060185185</v>
      </c>
      <c r="T1540" s="9">
        <f t="shared" si="101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9"/>
        <v>1.359861</v>
      </c>
      <c r="P1541">
        <f t="shared" si="98"/>
        <v>95.765000000000001</v>
      </c>
      <c r="Q1541" t="s">
        <v>8338</v>
      </c>
      <c r="R1541" t="s">
        <v>8339</v>
      </c>
      <c r="S1541" s="9">
        <f t="shared" si="100"/>
        <v>42705.919201388882</v>
      </c>
      <c r="T1541" s="9">
        <f t="shared" si="101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9"/>
        <v>1.1786666666666668</v>
      </c>
      <c r="P1542">
        <f t="shared" si="98"/>
        <v>180.40799999999999</v>
      </c>
      <c r="Q1542" t="s">
        <v>8338</v>
      </c>
      <c r="R1542" t="s">
        <v>8339</v>
      </c>
      <c r="S1542" s="9">
        <f t="shared" si="100"/>
        <v>41939.00712962963</v>
      </c>
      <c r="T1542" s="9">
        <f t="shared" si="101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9"/>
        <v>3.3333333333333332E-4</v>
      </c>
      <c r="P1543">
        <f t="shared" si="98"/>
        <v>3</v>
      </c>
      <c r="Q1543" t="s">
        <v>8338</v>
      </c>
      <c r="R1543" t="s">
        <v>8343</v>
      </c>
      <c r="S1543" s="9">
        <f t="shared" si="100"/>
        <v>41974.712245370371</v>
      </c>
      <c r="T1543" s="9">
        <f t="shared" si="101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9"/>
        <v>0.04</v>
      </c>
      <c r="P1544">
        <f t="shared" si="98"/>
        <v>20</v>
      </c>
      <c r="Q1544" t="s">
        <v>8338</v>
      </c>
      <c r="R1544" t="s">
        <v>8343</v>
      </c>
      <c r="S1544" s="9">
        <f t="shared" si="100"/>
        <v>42170.996527777781</v>
      </c>
      <c r="T1544" s="9">
        <f t="shared" si="101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9"/>
        <v>4.4444444444444444E-3</v>
      </c>
      <c r="P1545">
        <f t="shared" ref="P1545:P1608" si="102">IF(L1545=0, 0, ROUND(E1545/L1545, 3))</f>
        <v>10</v>
      </c>
      <c r="Q1545" t="s">
        <v>8338</v>
      </c>
      <c r="R1545" t="s">
        <v>8343</v>
      </c>
      <c r="S1545" s="9">
        <f t="shared" si="100"/>
        <v>41935.509652777779</v>
      </c>
      <c r="T1545" s="9">
        <f t="shared" si="101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9"/>
        <v>0</v>
      </c>
      <c r="P1546">
        <f t="shared" si="102"/>
        <v>0</v>
      </c>
      <c r="Q1546" t="s">
        <v>8338</v>
      </c>
      <c r="R1546" t="s">
        <v>8343</v>
      </c>
      <c r="S1546" s="9">
        <f t="shared" si="100"/>
        <v>42053.051203703704</v>
      </c>
      <c r="T1546" s="9">
        <f t="shared" si="101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9"/>
        <v>3.3333333333333332E-4</v>
      </c>
      <c r="P1547">
        <f t="shared" si="102"/>
        <v>1</v>
      </c>
      <c r="Q1547" t="s">
        <v>8338</v>
      </c>
      <c r="R1547" t="s">
        <v>8343</v>
      </c>
      <c r="S1547" s="9">
        <f t="shared" si="100"/>
        <v>42031.884652777779</v>
      </c>
      <c r="T1547" s="9">
        <f t="shared" si="101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9"/>
        <v>0.28899999999999998</v>
      </c>
      <c r="P1548">
        <f t="shared" si="102"/>
        <v>26.273</v>
      </c>
      <c r="Q1548" t="s">
        <v>8338</v>
      </c>
      <c r="R1548" t="s">
        <v>8343</v>
      </c>
      <c r="S1548" s="9">
        <f t="shared" si="100"/>
        <v>41839.212951388887</v>
      </c>
      <c r="T1548" s="9">
        <f t="shared" si="101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9"/>
        <v>0</v>
      </c>
      <c r="P1549">
        <f t="shared" si="102"/>
        <v>0</v>
      </c>
      <c r="Q1549" t="s">
        <v>8338</v>
      </c>
      <c r="R1549" t="s">
        <v>8343</v>
      </c>
      <c r="S1549" s="9">
        <f t="shared" si="100"/>
        <v>42782.426875000005</v>
      </c>
      <c r="T1549" s="9">
        <f t="shared" si="101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9"/>
        <v>8.5714285714285715E-2</v>
      </c>
      <c r="P1550">
        <f t="shared" si="102"/>
        <v>60</v>
      </c>
      <c r="Q1550" t="s">
        <v>8338</v>
      </c>
      <c r="R1550" t="s">
        <v>8343</v>
      </c>
      <c r="S1550" s="9">
        <f t="shared" si="100"/>
        <v>42286.88217592593</v>
      </c>
      <c r="T1550" s="9">
        <f t="shared" si="101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9"/>
        <v>0.34</v>
      </c>
      <c r="P1551">
        <f t="shared" si="102"/>
        <v>28.332999999999998</v>
      </c>
      <c r="Q1551" t="s">
        <v>8338</v>
      </c>
      <c r="R1551" t="s">
        <v>8343</v>
      </c>
      <c r="S1551" s="9">
        <f t="shared" si="100"/>
        <v>42281.136099537034</v>
      </c>
      <c r="T1551" s="9">
        <f t="shared" si="101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9"/>
        <v>0.13466666666666666</v>
      </c>
      <c r="P1552">
        <f t="shared" si="102"/>
        <v>14.429</v>
      </c>
      <c r="Q1552" t="s">
        <v>8338</v>
      </c>
      <c r="R1552" t="s">
        <v>8343</v>
      </c>
      <c r="S1552" s="9">
        <f t="shared" si="100"/>
        <v>42472.449467592596</v>
      </c>
      <c r="T1552" s="9">
        <f t="shared" si="101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9"/>
        <v>0</v>
      </c>
      <c r="P1553">
        <f t="shared" si="102"/>
        <v>0</v>
      </c>
      <c r="Q1553" t="s">
        <v>8338</v>
      </c>
      <c r="R1553" t="s">
        <v>8343</v>
      </c>
      <c r="S1553" s="9">
        <f t="shared" si="100"/>
        <v>42121.824525462958</v>
      </c>
      <c r="T1553" s="9">
        <f t="shared" si="101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9"/>
        <v>0.49186046511627907</v>
      </c>
      <c r="P1554">
        <f t="shared" si="102"/>
        <v>132.18799999999999</v>
      </c>
      <c r="Q1554" t="s">
        <v>8338</v>
      </c>
      <c r="R1554" t="s">
        <v>8343</v>
      </c>
      <c r="S1554" s="9">
        <f t="shared" si="100"/>
        <v>41892.688750000001</v>
      </c>
      <c r="T1554" s="9">
        <f t="shared" si="101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9"/>
        <v>0</v>
      </c>
      <c r="P1555">
        <f t="shared" si="102"/>
        <v>0</v>
      </c>
      <c r="Q1555" t="s">
        <v>8338</v>
      </c>
      <c r="R1555" t="s">
        <v>8343</v>
      </c>
      <c r="S1555" s="9">
        <f t="shared" si="100"/>
        <v>42219.282951388886</v>
      </c>
      <c r="T1555" s="9">
        <f t="shared" si="101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9"/>
        <v>0</v>
      </c>
      <c r="P1556">
        <f t="shared" si="102"/>
        <v>0</v>
      </c>
      <c r="Q1556" t="s">
        <v>8338</v>
      </c>
      <c r="R1556" t="s">
        <v>8343</v>
      </c>
      <c r="S1556" s="9">
        <f t="shared" si="100"/>
        <v>42188.252199074079</v>
      </c>
      <c r="T1556" s="9">
        <f t="shared" si="101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9"/>
        <v>0</v>
      </c>
      <c r="P1557">
        <f t="shared" si="102"/>
        <v>0</v>
      </c>
      <c r="Q1557" t="s">
        <v>8338</v>
      </c>
      <c r="R1557" t="s">
        <v>8343</v>
      </c>
      <c r="S1557" s="9">
        <f t="shared" si="100"/>
        <v>42241.613796296297</v>
      </c>
      <c r="T1557" s="9">
        <f t="shared" si="101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9"/>
        <v>0.45133333333333331</v>
      </c>
      <c r="P1558">
        <f t="shared" si="102"/>
        <v>56.417000000000002</v>
      </c>
      <c r="Q1558" t="s">
        <v>8338</v>
      </c>
      <c r="R1558" t="s">
        <v>8343</v>
      </c>
      <c r="S1558" s="9">
        <f t="shared" si="100"/>
        <v>42525.153055555551</v>
      </c>
      <c r="T1558" s="9">
        <f t="shared" si="101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9"/>
        <v>0.04</v>
      </c>
      <c r="P1559">
        <f t="shared" si="102"/>
        <v>100</v>
      </c>
      <c r="Q1559" t="s">
        <v>8338</v>
      </c>
      <c r="R1559" t="s">
        <v>8343</v>
      </c>
      <c r="S1559" s="9">
        <f t="shared" si="100"/>
        <v>41871.65315972222</v>
      </c>
      <c r="T1559" s="9">
        <f t="shared" si="101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9"/>
        <v>4.6666666666666669E-2</v>
      </c>
      <c r="P1560">
        <f t="shared" si="102"/>
        <v>11.667</v>
      </c>
      <c r="Q1560" t="s">
        <v>8338</v>
      </c>
      <c r="R1560" t="s">
        <v>8343</v>
      </c>
      <c r="S1560" s="9">
        <f t="shared" si="100"/>
        <v>42185.397673611107</v>
      </c>
      <c r="T1560" s="9">
        <f t="shared" si="101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9"/>
        <v>3.3333333333333335E-3</v>
      </c>
      <c r="P1561">
        <f t="shared" si="102"/>
        <v>50</v>
      </c>
      <c r="Q1561" t="s">
        <v>8338</v>
      </c>
      <c r="R1561" t="s">
        <v>8343</v>
      </c>
      <c r="S1561" s="9">
        <f t="shared" si="100"/>
        <v>42108.05322916666</v>
      </c>
      <c r="T1561" s="9">
        <f t="shared" si="101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9"/>
        <v>3.7600000000000001E-2</v>
      </c>
      <c r="P1562">
        <f t="shared" si="102"/>
        <v>23.5</v>
      </c>
      <c r="Q1562" t="s">
        <v>8338</v>
      </c>
      <c r="R1562" t="s">
        <v>8343</v>
      </c>
      <c r="S1562" s="9">
        <f t="shared" si="100"/>
        <v>41936.020752314813</v>
      </c>
      <c r="T1562" s="9">
        <f t="shared" si="101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9"/>
        <v>6.7000000000000002E-3</v>
      </c>
      <c r="P1563">
        <f t="shared" si="102"/>
        <v>67</v>
      </c>
      <c r="Q1563" t="s">
        <v>8322</v>
      </c>
      <c r="R1563" t="s">
        <v>8344</v>
      </c>
      <c r="S1563" s="9">
        <f t="shared" si="100"/>
        <v>41555.041701388887</v>
      </c>
      <c r="T1563" s="9">
        <f t="shared" si="101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9"/>
        <v>0</v>
      </c>
      <c r="P1564">
        <f t="shared" si="102"/>
        <v>0</v>
      </c>
      <c r="Q1564" t="s">
        <v>8322</v>
      </c>
      <c r="R1564" t="s">
        <v>8344</v>
      </c>
      <c r="S1564" s="9">
        <f t="shared" si="100"/>
        <v>40079.566157407404</v>
      </c>
      <c r="T1564" s="9">
        <f t="shared" si="101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9"/>
        <v>1.4166666666666666E-2</v>
      </c>
      <c r="P1565">
        <f t="shared" si="102"/>
        <v>42.5</v>
      </c>
      <c r="Q1565" t="s">
        <v>8322</v>
      </c>
      <c r="R1565" t="s">
        <v>8344</v>
      </c>
      <c r="S1565" s="9">
        <f t="shared" si="100"/>
        <v>41652.742488425924</v>
      </c>
      <c r="T1565" s="9">
        <f t="shared" si="101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9"/>
        <v>1E-3</v>
      </c>
      <c r="P1566">
        <f t="shared" si="102"/>
        <v>10</v>
      </c>
      <c r="Q1566" t="s">
        <v>8322</v>
      </c>
      <c r="R1566" t="s">
        <v>8344</v>
      </c>
      <c r="S1566" s="9">
        <f t="shared" si="100"/>
        <v>42121.367002314815</v>
      </c>
      <c r="T1566" s="9">
        <f t="shared" si="101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9"/>
        <v>2.5000000000000001E-2</v>
      </c>
      <c r="P1567">
        <f t="shared" si="102"/>
        <v>100</v>
      </c>
      <c r="Q1567" t="s">
        <v>8322</v>
      </c>
      <c r="R1567" t="s">
        <v>8344</v>
      </c>
      <c r="S1567" s="9">
        <f t="shared" si="100"/>
        <v>40672.729872685188</v>
      </c>
      <c r="T1567" s="9">
        <f t="shared" si="101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9"/>
        <v>0.21249999999999999</v>
      </c>
      <c r="P1568">
        <f t="shared" si="102"/>
        <v>108.051</v>
      </c>
      <c r="Q1568" t="s">
        <v>8322</v>
      </c>
      <c r="R1568" t="s">
        <v>8344</v>
      </c>
      <c r="S1568" s="9">
        <f t="shared" si="100"/>
        <v>42549.916712962964</v>
      </c>
      <c r="T1568" s="9">
        <f t="shared" si="101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9"/>
        <v>4.1176470588235294E-2</v>
      </c>
      <c r="P1569">
        <f t="shared" si="102"/>
        <v>26.922999999999998</v>
      </c>
      <c r="Q1569" t="s">
        <v>8322</v>
      </c>
      <c r="R1569" t="s">
        <v>8344</v>
      </c>
      <c r="S1569" s="9">
        <f t="shared" si="100"/>
        <v>41671.936863425923</v>
      </c>
      <c r="T1569" s="9">
        <f t="shared" si="101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9"/>
        <v>0.13639999999999999</v>
      </c>
      <c r="P1570">
        <f t="shared" si="102"/>
        <v>155</v>
      </c>
      <c r="Q1570" t="s">
        <v>8322</v>
      </c>
      <c r="R1570" t="s">
        <v>8344</v>
      </c>
      <c r="S1570" s="9">
        <f t="shared" si="100"/>
        <v>41962.062326388885</v>
      </c>
      <c r="T1570" s="9">
        <f t="shared" si="101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9"/>
        <v>0</v>
      </c>
      <c r="P1571">
        <f t="shared" si="102"/>
        <v>0</v>
      </c>
      <c r="Q1571" t="s">
        <v>8322</v>
      </c>
      <c r="R1571" t="s">
        <v>8344</v>
      </c>
      <c r="S1571" s="9">
        <f t="shared" si="100"/>
        <v>41389.679560185185</v>
      </c>
      <c r="T1571" s="9">
        <f t="shared" si="101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9"/>
        <v>0.41399999999999998</v>
      </c>
      <c r="P1572">
        <f t="shared" si="102"/>
        <v>47.768999999999998</v>
      </c>
      <c r="Q1572" t="s">
        <v>8322</v>
      </c>
      <c r="R1572" t="s">
        <v>8344</v>
      </c>
      <c r="S1572" s="9">
        <f t="shared" si="100"/>
        <v>42438.813449074078</v>
      </c>
      <c r="T1572" s="9">
        <f t="shared" si="101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9"/>
        <v>6.6115702479338841E-3</v>
      </c>
      <c r="P1573">
        <f t="shared" si="102"/>
        <v>20</v>
      </c>
      <c r="Q1573" t="s">
        <v>8322</v>
      </c>
      <c r="R1573" t="s">
        <v>8344</v>
      </c>
      <c r="S1573" s="9">
        <f t="shared" si="100"/>
        <v>42144.769479166673</v>
      </c>
      <c r="T1573" s="9">
        <f t="shared" si="101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9"/>
        <v>0.05</v>
      </c>
      <c r="P1574">
        <f t="shared" si="102"/>
        <v>41.667000000000002</v>
      </c>
      <c r="Q1574" t="s">
        <v>8322</v>
      </c>
      <c r="R1574" t="s">
        <v>8344</v>
      </c>
      <c r="S1574" s="9">
        <f t="shared" si="100"/>
        <v>42404.033090277779</v>
      </c>
      <c r="T1574" s="9">
        <f t="shared" si="101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9"/>
        <v>2.4777777777777777E-2</v>
      </c>
      <c r="P1575">
        <f t="shared" si="102"/>
        <v>74.332999999999998</v>
      </c>
      <c r="Q1575" t="s">
        <v>8322</v>
      </c>
      <c r="R1575" t="s">
        <v>8344</v>
      </c>
      <c r="S1575" s="9">
        <f t="shared" si="100"/>
        <v>42786.000023148154</v>
      </c>
      <c r="T1575" s="9">
        <f t="shared" si="101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9"/>
        <v>5.0599999999999999E-2</v>
      </c>
      <c r="P1576">
        <f t="shared" si="102"/>
        <v>84.332999999999998</v>
      </c>
      <c r="Q1576" t="s">
        <v>8322</v>
      </c>
      <c r="R1576" t="s">
        <v>8344</v>
      </c>
      <c r="S1576" s="9">
        <f t="shared" si="100"/>
        <v>42017.927418981482</v>
      </c>
      <c r="T1576" s="9">
        <f t="shared" si="101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9"/>
        <v>0.2291</v>
      </c>
      <c r="P1577">
        <f t="shared" si="102"/>
        <v>65.456999999999994</v>
      </c>
      <c r="Q1577" t="s">
        <v>8322</v>
      </c>
      <c r="R1577" t="s">
        <v>8344</v>
      </c>
      <c r="S1577" s="9">
        <f t="shared" si="100"/>
        <v>41799.524259259262</v>
      </c>
      <c r="T1577" s="9">
        <f t="shared" si="101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9"/>
        <v>0.13</v>
      </c>
      <c r="P1578">
        <f t="shared" si="102"/>
        <v>65</v>
      </c>
      <c r="Q1578" t="s">
        <v>8322</v>
      </c>
      <c r="R1578" t="s">
        <v>8344</v>
      </c>
      <c r="S1578" s="9">
        <f t="shared" si="100"/>
        <v>42140.879259259258</v>
      </c>
      <c r="T1578" s="9">
        <f t="shared" si="101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9"/>
        <v>5.4999999999999997E-3</v>
      </c>
      <c r="P1579">
        <f t="shared" si="102"/>
        <v>27.5</v>
      </c>
      <c r="Q1579" t="s">
        <v>8322</v>
      </c>
      <c r="R1579" t="s">
        <v>8344</v>
      </c>
      <c r="S1579" s="9">
        <f t="shared" si="100"/>
        <v>41054.847777777781</v>
      </c>
      <c r="T1579" s="9">
        <f t="shared" si="101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9"/>
        <v>0.10806536636794939</v>
      </c>
      <c r="P1580">
        <f t="shared" si="102"/>
        <v>51.25</v>
      </c>
      <c r="Q1580" t="s">
        <v>8322</v>
      </c>
      <c r="R1580" t="s">
        <v>8344</v>
      </c>
      <c r="S1580" s="9">
        <f t="shared" si="100"/>
        <v>40399.065868055557</v>
      </c>
      <c r="T1580" s="9">
        <f t="shared" si="101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9"/>
        <v>8.4008400840084006E-3</v>
      </c>
      <c r="P1581">
        <f t="shared" si="102"/>
        <v>14</v>
      </c>
      <c r="Q1581" t="s">
        <v>8322</v>
      </c>
      <c r="R1581" t="s">
        <v>8344</v>
      </c>
      <c r="S1581" s="9">
        <f t="shared" si="100"/>
        <v>41481.996423611112</v>
      </c>
      <c r="T1581" s="9">
        <f t="shared" si="101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9"/>
        <v>0</v>
      </c>
      <c r="P1582">
        <f t="shared" si="102"/>
        <v>0</v>
      </c>
      <c r="Q1582" t="s">
        <v>8322</v>
      </c>
      <c r="R1582" t="s">
        <v>8344</v>
      </c>
      <c r="S1582" s="9">
        <f t="shared" si="100"/>
        <v>40990.050069444449</v>
      </c>
      <c r="T1582" s="9">
        <f t="shared" si="101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9"/>
        <v>5.0000000000000001E-3</v>
      </c>
      <c r="P1583">
        <f t="shared" si="102"/>
        <v>5</v>
      </c>
      <c r="Q1583" t="s">
        <v>8338</v>
      </c>
      <c r="R1583" t="s">
        <v>8345</v>
      </c>
      <c r="S1583" s="9">
        <f t="shared" si="100"/>
        <v>42325.448958333334</v>
      </c>
      <c r="T1583" s="9">
        <f t="shared" si="101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9"/>
        <v>9.2999999999999999E-2</v>
      </c>
      <c r="P1584">
        <f t="shared" si="102"/>
        <v>31</v>
      </c>
      <c r="Q1584" t="s">
        <v>8338</v>
      </c>
      <c r="R1584" t="s">
        <v>8345</v>
      </c>
      <c r="S1584" s="9">
        <f t="shared" si="100"/>
        <v>42246.789965277778</v>
      </c>
      <c r="T1584" s="9">
        <f t="shared" si="101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9"/>
        <v>7.5000000000000002E-4</v>
      </c>
      <c r="P1585">
        <f t="shared" si="102"/>
        <v>15</v>
      </c>
      <c r="Q1585" t="s">
        <v>8338</v>
      </c>
      <c r="R1585" t="s">
        <v>8345</v>
      </c>
      <c r="S1585" s="9">
        <f t="shared" si="100"/>
        <v>41877.904988425929</v>
      </c>
      <c r="T1585" s="9">
        <f t="shared" si="101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9"/>
        <v>0</v>
      </c>
      <c r="P1586">
        <f t="shared" si="102"/>
        <v>0</v>
      </c>
      <c r="Q1586" t="s">
        <v>8338</v>
      </c>
      <c r="R1586" t="s">
        <v>8345</v>
      </c>
      <c r="S1586" s="9">
        <f t="shared" si="100"/>
        <v>41779.649317129632</v>
      </c>
      <c r="T1586" s="9">
        <f t="shared" si="101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9"/>
        <v>0.79</v>
      </c>
      <c r="P1587">
        <f t="shared" si="102"/>
        <v>131.667</v>
      </c>
      <c r="Q1587" t="s">
        <v>8338</v>
      </c>
      <c r="R1587" t="s">
        <v>8345</v>
      </c>
      <c r="S1587" s="9">
        <f t="shared" si="100"/>
        <v>42707.895462962959</v>
      </c>
      <c r="T1587" s="9">
        <f t="shared" si="101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9"/>
        <v>0</v>
      </c>
      <c r="P1588">
        <f t="shared" si="102"/>
        <v>0</v>
      </c>
      <c r="Q1588" t="s">
        <v>8338</v>
      </c>
      <c r="R1588" t="s">
        <v>8345</v>
      </c>
      <c r="S1588" s="9">
        <f t="shared" si="100"/>
        <v>42069.104421296302</v>
      </c>
      <c r="T1588" s="9">
        <f t="shared" si="101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9"/>
        <v>1.3333333333333334E-4</v>
      </c>
      <c r="P1589">
        <f t="shared" si="102"/>
        <v>1</v>
      </c>
      <c r="Q1589" t="s">
        <v>8338</v>
      </c>
      <c r="R1589" t="s">
        <v>8345</v>
      </c>
      <c r="S1589" s="9">
        <f t="shared" si="100"/>
        <v>41956.950983796298</v>
      </c>
      <c r="T1589" s="9">
        <f t="shared" si="101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9"/>
        <v>0</v>
      </c>
      <c r="P1590">
        <f t="shared" si="102"/>
        <v>0</v>
      </c>
      <c r="Q1590" t="s">
        <v>8338</v>
      </c>
      <c r="R1590" t="s">
        <v>8345</v>
      </c>
      <c r="S1590" s="9">
        <f t="shared" si="100"/>
        <v>42005.24998842593</v>
      </c>
      <c r="T1590" s="9">
        <f t="shared" si="101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9"/>
        <v>0</v>
      </c>
      <c r="P1591">
        <f t="shared" si="102"/>
        <v>0</v>
      </c>
      <c r="Q1591" t="s">
        <v>8338</v>
      </c>
      <c r="R1591" t="s">
        <v>8345</v>
      </c>
      <c r="S1591" s="9">
        <f t="shared" si="100"/>
        <v>42256.984791666662</v>
      </c>
      <c r="T1591" s="9">
        <f t="shared" si="101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9"/>
        <v>1.7000000000000001E-2</v>
      </c>
      <c r="P1592">
        <f t="shared" si="102"/>
        <v>510</v>
      </c>
      <c r="Q1592" t="s">
        <v>8338</v>
      </c>
      <c r="R1592" t="s">
        <v>8345</v>
      </c>
      <c r="S1592" s="9">
        <f t="shared" si="100"/>
        <v>42240.857222222221</v>
      </c>
      <c r="T1592" s="9">
        <f t="shared" si="101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9"/>
        <v>0.29228571428571426</v>
      </c>
      <c r="P1593">
        <f t="shared" si="102"/>
        <v>44.478000000000002</v>
      </c>
      <c r="Q1593" t="s">
        <v>8338</v>
      </c>
      <c r="R1593" t="s">
        <v>8345</v>
      </c>
      <c r="S1593" s="9">
        <f t="shared" si="100"/>
        <v>42433.726168981477</v>
      </c>
      <c r="T1593" s="9">
        <f t="shared" si="101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9"/>
        <v>0</v>
      </c>
      <c r="P1594">
        <f t="shared" si="102"/>
        <v>0</v>
      </c>
      <c r="Q1594" t="s">
        <v>8338</v>
      </c>
      <c r="R1594" t="s">
        <v>8345</v>
      </c>
      <c r="S1594" s="9">
        <f t="shared" si="100"/>
        <v>42046.072743055556</v>
      </c>
      <c r="T1594" s="9">
        <f t="shared" si="101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9"/>
        <v>1.3636363636363637E-4</v>
      </c>
      <c r="P1595">
        <f t="shared" si="102"/>
        <v>1</v>
      </c>
      <c r="Q1595" t="s">
        <v>8338</v>
      </c>
      <c r="R1595" t="s">
        <v>8345</v>
      </c>
      <c r="S1595" s="9">
        <f t="shared" si="100"/>
        <v>42033.845543981486</v>
      </c>
      <c r="T1595" s="9">
        <f t="shared" si="101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9"/>
        <v>0.20499999999999999</v>
      </c>
      <c r="P1596">
        <f t="shared" si="102"/>
        <v>20.5</v>
      </c>
      <c r="Q1596" t="s">
        <v>8338</v>
      </c>
      <c r="R1596" t="s">
        <v>8345</v>
      </c>
      <c r="S1596" s="9">
        <f t="shared" si="100"/>
        <v>42445.712754629625</v>
      </c>
      <c r="T1596" s="9">
        <f t="shared" si="101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9"/>
        <v>2.8E-3</v>
      </c>
      <c r="P1597">
        <f t="shared" si="102"/>
        <v>40</v>
      </c>
      <c r="Q1597" t="s">
        <v>8338</v>
      </c>
      <c r="R1597" t="s">
        <v>8345</v>
      </c>
      <c r="S1597" s="9">
        <f t="shared" si="100"/>
        <v>41780.050092592595</v>
      </c>
      <c r="T1597" s="9">
        <f t="shared" si="101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9"/>
        <v>2.3076923076923078E-2</v>
      </c>
      <c r="P1598">
        <f t="shared" si="102"/>
        <v>25</v>
      </c>
      <c r="Q1598" t="s">
        <v>8338</v>
      </c>
      <c r="R1598" t="s">
        <v>8345</v>
      </c>
      <c r="S1598" s="9">
        <f t="shared" si="100"/>
        <v>41941.430196759262</v>
      </c>
      <c r="T1598" s="9">
        <f t="shared" si="101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9"/>
        <v>0</v>
      </c>
      <c r="P1599">
        <f t="shared" si="102"/>
        <v>0</v>
      </c>
      <c r="Q1599" t="s">
        <v>8338</v>
      </c>
      <c r="R1599" t="s">
        <v>8345</v>
      </c>
      <c r="S1599" s="9">
        <f t="shared" si="100"/>
        <v>42603.354131944448</v>
      </c>
      <c r="T1599" s="9">
        <f t="shared" si="101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9"/>
        <v>1.25E-3</v>
      </c>
      <c r="P1600">
        <f t="shared" si="102"/>
        <v>1</v>
      </c>
      <c r="Q1600" t="s">
        <v>8338</v>
      </c>
      <c r="R1600" t="s">
        <v>8345</v>
      </c>
      <c r="S1600" s="9">
        <f t="shared" si="100"/>
        <v>42151.667337962965</v>
      </c>
      <c r="T1600" s="9">
        <f t="shared" si="101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9"/>
        <v>0</v>
      </c>
      <c r="P1601">
        <f t="shared" si="102"/>
        <v>0</v>
      </c>
      <c r="Q1601" t="s">
        <v>8338</v>
      </c>
      <c r="R1601" t="s">
        <v>8345</v>
      </c>
      <c r="S1601" s="9">
        <f t="shared" si="100"/>
        <v>42438.53907407407</v>
      </c>
      <c r="T1601" s="9">
        <f t="shared" si="101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9"/>
        <v>7.3400000000000007E-2</v>
      </c>
      <c r="P1602">
        <f t="shared" si="102"/>
        <v>40.777999999999999</v>
      </c>
      <c r="Q1602" t="s">
        <v>8338</v>
      </c>
      <c r="R1602" t="s">
        <v>8345</v>
      </c>
      <c r="S1602" s="9">
        <f t="shared" si="100"/>
        <v>41791.057314814818</v>
      </c>
      <c r="T1602" s="9">
        <f t="shared" si="101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3">E1603/D1603</f>
        <v>1.082492</v>
      </c>
      <c r="P1603">
        <f t="shared" si="102"/>
        <v>48.326000000000001</v>
      </c>
      <c r="Q1603" t="s">
        <v>8325</v>
      </c>
      <c r="R1603" t="s">
        <v>8326</v>
      </c>
      <c r="S1603" s="9">
        <f t="shared" ref="S1603:S1666" si="104">(((J1603/60)/60)/24)+DATE(1970,1,1)</f>
        <v>40638.092974537038</v>
      </c>
      <c r="T1603" s="9">
        <f t="shared" ref="T1603:T1666" si="10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3"/>
        <v>1.0016666666666667</v>
      </c>
      <c r="P1604">
        <f t="shared" si="102"/>
        <v>46.953000000000003</v>
      </c>
      <c r="Q1604" t="s">
        <v>8325</v>
      </c>
      <c r="R1604" t="s">
        <v>8326</v>
      </c>
      <c r="S1604" s="9">
        <f t="shared" si="104"/>
        <v>40788.297650462962</v>
      </c>
      <c r="T1604" s="9">
        <f t="shared" si="10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3"/>
        <v>1.0003299999999999</v>
      </c>
      <c r="P1605">
        <f t="shared" si="102"/>
        <v>66.688999999999993</v>
      </c>
      <c r="Q1605" t="s">
        <v>8325</v>
      </c>
      <c r="R1605" t="s">
        <v>8326</v>
      </c>
      <c r="S1605" s="9">
        <f t="shared" si="104"/>
        <v>40876.169664351852</v>
      </c>
      <c r="T1605" s="9">
        <f t="shared" si="10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3"/>
        <v>1.2210714285714286</v>
      </c>
      <c r="P1606">
        <f t="shared" si="102"/>
        <v>48.843000000000004</v>
      </c>
      <c r="Q1606" t="s">
        <v>8325</v>
      </c>
      <c r="R1606" t="s">
        <v>8326</v>
      </c>
      <c r="S1606" s="9">
        <f t="shared" si="104"/>
        <v>40945.845312500001</v>
      </c>
      <c r="T1606" s="9">
        <f t="shared" si="10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3"/>
        <v>1.0069333333333335</v>
      </c>
      <c r="P1607">
        <f t="shared" si="102"/>
        <v>137.309</v>
      </c>
      <c r="Q1607" t="s">
        <v>8325</v>
      </c>
      <c r="R1607" t="s">
        <v>8326</v>
      </c>
      <c r="S1607" s="9">
        <f t="shared" si="104"/>
        <v>40747.012881944444</v>
      </c>
      <c r="T1607" s="9">
        <f t="shared" si="10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3"/>
        <v>1.01004125</v>
      </c>
      <c r="P1608">
        <f t="shared" si="102"/>
        <v>87.83</v>
      </c>
      <c r="Q1608" t="s">
        <v>8325</v>
      </c>
      <c r="R1608" t="s">
        <v>8326</v>
      </c>
      <c r="S1608" s="9">
        <f t="shared" si="104"/>
        <v>40536.111550925925</v>
      </c>
      <c r="T1608" s="9">
        <f t="shared" si="10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3"/>
        <v>1.4511000000000001</v>
      </c>
      <c r="P1609">
        <f t="shared" ref="P1609:P1672" si="106">IF(L1609=0, 0, ROUND(E1609/L1609, 3))</f>
        <v>70.784999999999997</v>
      </c>
      <c r="Q1609" t="s">
        <v>8325</v>
      </c>
      <c r="R1609" t="s">
        <v>8326</v>
      </c>
      <c r="S1609" s="9">
        <f t="shared" si="104"/>
        <v>41053.80846064815</v>
      </c>
      <c r="T1609" s="9">
        <f t="shared" si="10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3"/>
        <v>1.0125</v>
      </c>
      <c r="P1610">
        <f t="shared" si="106"/>
        <v>52.826000000000001</v>
      </c>
      <c r="Q1610" t="s">
        <v>8325</v>
      </c>
      <c r="R1610" t="s">
        <v>8326</v>
      </c>
      <c r="S1610" s="9">
        <f t="shared" si="104"/>
        <v>41607.83085648148</v>
      </c>
      <c r="T1610" s="9">
        <f t="shared" si="10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3"/>
        <v>1.1833333333333333</v>
      </c>
      <c r="P1611">
        <f t="shared" si="106"/>
        <v>443.75</v>
      </c>
      <c r="Q1611" t="s">
        <v>8325</v>
      </c>
      <c r="R1611" t="s">
        <v>8326</v>
      </c>
      <c r="S1611" s="9">
        <f t="shared" si="104"/>
        <v>40796.001261574071</v>
      </c>
      <c r="T1611" s="9">
        <f t="shared" si="10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3"/>
        <v>2.7185000000000001</v>
      </c>
      <c r="P1612">
        <f t="shared" si="106"/>
        <v>48.545000000000002</v>
      </c>
      <c r="Q1612" t="s">
        <v>8325</v>
      </c>
      <c r="R1612" t="s">
        <v>8326</v>
      </c>
      <c r="S1612" s="9">
        <f t="shared" si="104"/>
        <v>41228.924884259257</v>
      </c>
      <c r="T1612" s="9">
        <f t="shared" si="10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3"/>
        <v>1.25125</v>
      </c>
      <c r="P1613">
        <f t="shared" si="106"/>
        <v>37.073999999999998</v>
      </c>
      <c r="Q1613" t="s">
        <v>8325</v>
      </c>
      <c r="R1613" t="s">
        <v>8326</v>
      </c>
      <c r="S1613" s="9">
        <f t="shared" si="104"/>
        <v>41409.00037037037</v>
      </c>
      <c r="T1613" s="9">
        <f t="shared" si="10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3"/>
        <v>1.1000000000000001</v>
      </c>
      <c r="P1614">
        <f t="shared" si="106"/>
        <v>50</v>
      </c>
      <c r="Q1614" t="s">
        <v>8325</v>
      </c>
      <c r="R1614" t="s">
        <v>8326</v>
      </c>
      <c r="S1614" s="9">
        <f t="shared" si="104"/>
        <v>41246.874814814815</v>
      </c>
      <c r="T1614" s="9">
        <f t="shared" si="10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3"/>
        <v>1.0149999999999999</v>
      </c>
      <c r="P1615">
        <f t="shared" si="106"/>
        <v>39.037999999999997</v>
      </c>
      <c r="Q1615" t="s">
        <v>8325</v>
      </c>
      <c r="R1615" t="s">
        <v>8326</v>
      </c>
      <c r="S1615" s="9">
        <f t="shared" si="104"/>
        <v>41082.069467592592</v>
      </c>
      <c r="T1615" s="9">
        <f t="shared" si="10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3"/>
        <v>1.0269999999999999</v>
      </c>
      <c r="P1616">
        <f t="shared" si="106"/>
        <v>66.688000000000002</v>
      </c>
      <c r="Q1616" t="s">
        <v>8325</v>
      </c>
      <c r="R1616" t="s">
        <v>8326</v>
      </c>
      <c r="S1616" s="9">
        <f t="shared" si="104"/>
        <v>41794.981122685182</v>
      </c>
      <c r="T1616" s="9">
        <f t="shared" si="10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3"/>
        <v>1.1412500000000001</v>
      </c>
      <c r="P1617">
        <f t="shared" si="106"/>
        <v>67.132000000000005</v>
      </c>
      <c r="Q1617" t="s">
        <v>8325</v>
      </c>
      <c r="R1617" t="s">
        <v>8326</v>
      </c>
      <c r="S1617" s="9">
        <f t="shared" si="104"/>
        <v>40845.050879629627</v>
      </c>
      <c r="T1617" s="9">
        <f t="shared" si="10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3"/>
        <v>1.042</v>
      </c>
      <c r="P1618">
        <f t="shared" si="106"/>
        <v>66.369</v>
      </c>
      <c r="Q1618" t="s">
        <v>8325</v>
      </c>
      <c r="R1618" t="s">
        <v>8326</v>
      </c>
      <c r="S1618" s="9">
        <f t="shared" si="104"/>
        <v>41194.715520833335</v>
      </c>
      <c r="T1618" s="9">
        <f t="shared" si="10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3"/>
        <v>1.4585714285714286</v>
      </c>
      <c r="P1619">
        <f t="shared" si="106"/>
        <v>64.62</v>
      </c>
      <c r="Q1619" t="s">
        <v>8325</v>
      </c>
      <c r="R1619" t="s">
        <v>8326</v>
      </c>
      <c r="S1619" s="9">
        <f t="shared" si="104"/>
        <v>41546.664212962962</v>
      </c>
      <c r="T1619" s="9">
        <f t="shared" si="10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3"/>
        <v>1.0506666666666666</v>
      </c>
      <c r="P1620">
        <f t="shared" si="106"/>
        <v>58.37</v>
      </c>
      <c r="Q1620" t="s">
        <v>8325</v>
      </c>
      <c r="R1620" t="s">
        <v>8326</v>
      </c>
      <c r="S1620" s="9">
        <f t="shared" si="104"/>
        <v>41301.654340277775</v>
      </c>
      <c r="T1620" s="9">
        <f t="shared" si="10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3"/>
        <v>1.3333333333333333</v>
      </c>
      <c r="P1621">
        <f t="shared" si="106"/>
        <v>86.956999999999994</v>
      </c>
      <c r="Q1621" t="s">
        <v>8325</v>
      </c>
      <c r="R1621" t="s">
        <v>8326</v>
      </c>
      <c r="S1621" s="9">
        <f t="shared" si="104"/>
        <v>41876.18618055556</v>
      </c>
      <c r="T1621" s="9">
        <f t="shared" si="10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3"/>
        <v>1.1299999999999999</v>
      </c>
      <c r="P1622">
        <f t="shared" si="106"/>
        <v>66.471000000000004</v>
      </c>
      <c r="Q1622" t="s">
        <v>8325</v>
      </c>
      <c r="R1622" t="s">
        <v>8326</v>
      </c>
      <c r="S1622" s="9">
        <f t="shared" si="104"/>
        <v>41321.339583333334</v>
      </c>
      <c r="T1622" s="9">
        <f t="shared" si="10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3"/>
        <v>1.212</v>
      </c>
      <c r="P1623">
        <f t="shared" si="106"/>
        <v>163.78399999999999</v>
      </c>
      <c r="Q1623" t="s">
        <v>8325</v>
      </c>
      <c r="R1623" t="s">
        <v>8326</v>
      </c>
      <c r="S1623" s="9">
        <f t="shared" si="104"/>
        <v>41003.60665509259</v>
      </c>
      <c r="T1623" s="9">
        <f t="shared" si="10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3"/>
        <v>1.0172463768115942</v>
      </c>
      <c r="P1624">
        <f t="shared" si="106"/>
        <v>107.985</v>
      </c>
      <c r="Q1624" t="s">
        <v>8325</v>
      </c>
      <c r="R1624" t="s">
        <v>8326</v>
      </c>
      <c r="S1624" s="9">
        <f t="shared" si="104"/>
        <v>41950.29483796296</v>
      </c>
      <c r="T1624" s="9">
        <f t="shared" si="10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3"/>
        <v>1.0106666666666666</v>
      </c>
      <c r="P1625">
        <f t="shared" si="106"/>
        <v>42.110999999999997</v>
      </c>
      <c r="Q1625" t="s">
        <v>8325</v>
      </c>
      <c r="R1625" t="s">
        <v>8326</v>
      </c>
      <c r="S1625" s="9">
        <f t="shared" si="104"/>
        <v>41453.688530092593</v>
      </c>
      <c r="T1625" s="9">
        <f t="shared" si="10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3"/>
        <v>1.18</v>
      </c>
      <c r="P1626">
        <f t="shared" si="106"/>
        <v>47.2</v>
      </c>
      <c r="Q1626" t="s">
        <v>8325</v>
      </c>
      <c r="R1626" t="s">
        <v>8326</v>
      </c>
      <c r="S1626" s="9">
        <f t="shared" si="104"/>
        <v>41243.367303240739</v>
      </c>
      <c r="T1626" s="9">
        <f t="shared" si="10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3"/>
        <v>1.5533333333333332</v>
      </c>
      <c r="P1627">
        <f t="shared" si="106"/>
        <v>112.01900000000001</v>
      </c>
      <c r="Q1627" t="s">
        <v>8325</v>
      </c>
      <c r="R1627" t="s">
        <v>8326</v>
      </c>
      <c r="S1627" s="9">
        <f t="shared" si="104"/>
        <v>41135.699687500004</v>
      </c>
      <c r="T1627" s="9">
        <f t="shared" si="10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3"/>
        <v>1.0118750000000001</v>
      </c>
      <c r="P1628">
        <f t="shared" si="106"/>
        <v>74.953999999999994</v>
      </c>
      <c r="Q1628" t="s">
        <v>8325</v>
      </c>
      <c r="R1628" t="s">
        <v>8326</v>
      </c>
      <c r="S1628" s="9">
        <f t="shared" si="104"/>
        <v>41579.847997685189</v>
      </c>
      <c r="T1628" s="9">
        <f t="shared" si="10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3"/>
        <v>1.17</v>
      </c>
      <c r="P1629">
        <f t="shared" si="106"/>
        <v>61.579000000000001</v>
      </c>
      <c r="Q1629" t="s">
        <v>8325</v>
      </c>
      <c r="R1629" t="s">
        <v>8326</v>
      </c>
      <c r="S1629" s="9">
        <f t="shared" si="104"/>
        <v>41205.707048611112</v>
      </c>
      <c r="T1629" s="9">
        <f t="shared" si="10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3"/>
        <v>1.00925</v>
      </c>
      <c r="P1630">
        <f t="shared" si="106"/>
        <v>45.875</v>
      </c>
      <c r="Q1630" t="s">
        <v>8325</v>
      </c>
      <c r="R1630" t="s">
        <v>8326</v>
      </c>
      <c r="S1630" s="9">
        <f t="shared" si="104"/>
        <v>41774.737060185187</v>
      </c>
      <c r="T1630" s="9">
        <f t="shared" si="10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3"/>
        <v>1.0366666666666666</v>
      </c>
      <c r="P1631">
        <f t="shared" si="106"/>
        <v>75.853999999999999</v>
      </c>
      <c r="Q1631" t="s">
        <v>8325</v>
      </c>
      <c r="R1631" t="s">
        <v>8326</v>
      </c>
      <c r="S1631" s="9">
        <f t="shared" si="104"/>
        <v>41645.867280092592</v>
      </c>
      <c r="T1631" s="9">
        <f t="shared" si="10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3"/>
        <v>2.6524999999999999</v>
      </c>
      <c r="P1632">
        <f t="shared" si="106"/>
        <v>84.206000000000003</v>
      </c>
      <c r="Q1632" t="s">
        <v>8325</v>
      </c>
      <c r="R1632" t="s">
        <v>8326</v>
      </c>
      <c r="S1632" s="9">
        <f t="shared" si="104"/>
        <v>40939.837673611109</v>
      </c>
      <c r="T1632" s="9">
        <f t="shared" si="10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3"/>
        <v>1.5590999999999999</v>
      </c>
      <c r="P1633">
        <f t="shared" si="106"/>
        <v>117.226</v>
      </c>
      <c r="Q1633" t="s">
        <v>8325</v>
      </c>
      <c r="R1633" t="s">
        <v>8326</v>
      </c>
      <c r="S1633" s="9">
        <f t="shared" si="104"/>
        <v>41164.859502314815</v>
      </c>
      <c r="T1633" s="9">
        <f t="shared" si="10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3"/>
        <v>1.0162500000000001</v>
      </c>
      <c r="P1634">
        <f t="shared" si="106"/>
        <v>86.489000000000004</v>
      </c>
      <c r="Q1634" t="s">
        <v>8325</v>
      </c>
      <c r="R1634" t="s">
        <v>8326</v>
      </c>
      <c r="S1634" s="9">
        <f t="shared" si="104"/>
        <v>40750.340902777774</v>
      </c>
      <c r="T1634" s="9">
        <f t="shared" si="10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3"/>
        <v>1</v>
      </c>
      <c r="P1635">
        <f t="shared" si="106"/>
        <v>172.41399999999999</v>
      </c>
      <c r="Q1635" t="s">
        <v>8325</v>
      </c>
      <c r="R1635" t="s">
        <v>8326</v>
      </c>
      <c r="S1635" s="9">
        <f t="shared" si="104"/>
        <v>40896.883750000001</v>
      </c>
      <c r="T1635" s="9">
        <f t="shared" si="10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3"/>
        <v>1.0049999999999999</v>
      </c>
      <c r="P1636">
        <f t="shared" si="106"/>
        <v>62.813000000000002</v>
      </c>
      <c r="Q1636" t="s">
        <v>8325</v>
      </c>
      <c r="R1636" t="s">
        <v>8326</v>
      </c>
      <c r="S1636" s="9">
        <f t="shared" si="104"/>
        <v>40658.189826388887</v>
      </c>
      <c r="T1636" s="9">
        <f t="shared" si="10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3"/>
        <v>1.2529999999999999</v>
      </c>
      <c r="P1637">
        <f t="shared" si="106"/>
        <v>67.73</v>
      </c>
      <c r="Q1637" t="s">
        <v>8325</v>
      </c>
      <c r="R1637" t="s">
        <v>8326</v>
      </c>
      <c r="S1637" s="9">
        <f t="shared" si="104"/>
        <v>42502.868761574078</v>
      </c>
      <c r="T1637" s="9">
        <f t="shared" si="10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3"/>
        <v>1.0355555555555556</v>
      </c>
      <c r="P1638">
        <f t="shared" si="106"/>
        <v>53.563000000000002</v>
      </c>
      <c r="Q1638" t="s">
        <v>8325</v>
      </c>
      <c r="R1638" t="s">
        <v>8326</v>
      </c>
      <c r="S1638" s="9">
        <f t="shared" si="104"/>
        <v>40663.08666666667</v>
      </c>
      <c r="T1638" s="9">
        <f t="shared" si="10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3"/>
        <v>1.038</v>
      </c>
      <c r="P1639">
        <f t="shared" si="106"/>
        <v>34.6</v>
      </c>
      <c r="Q1639" t="s">
        <v>8325</v>
      </c>
      <c r="R1639" t="s">
        <v>8326</v>
      </c>
      <c r="S1639" s="9">
        <f t="shared" si="104"/>
        <v>40122.751620370371</v>
      </c>
      <c r="T1639" s="9">
        <f t="shared" si="10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3"/>
        <v>1.05</v>
      </c>
      <c r="P1640">
        <f t="shared" si="106"/>
        <v>38.889000000000003</v>
      </c>
      <c r="Q1640" t="s">
        <v>8325</v>
      </c>
      <c r="R1640" t="s">
        <v>8326</v>
      </c>
      <c r="S1640" s="9">
        <f t="shared" si="104"/>
        <v>41288.68712962963</v>
      </c>
      <c r="T1640" s="9">
        <f t="shared" si="10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3"/>
        <v>1</v>
      </c>
      <c r="P1641">
        <f t="shared" si="106"/>
        <v>94.736999999999995</v>
      </c>
      <c r="Q1641" t="s">
        <v>8325</v>
      </c>
      <c r="R1641" t="s">
        <v>8326</v>
      </c>
      <c r="S1641" s="9">
        <f t="shared" si="104"/>
        <v>40941.652372685188</v>
      </c>
      <c r="T1641" s="9">
        <f t="shared" si="10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3"/>
        <v>1.6986000000000001</v>
      </c>
      <c r="P1642">
        <f t="shared" si="106"/>
        <v>39.966999999999999</v>
      </c>
      <c r="Q1642" t="s">
        <v>8325</v>
      </c>
      <c r="R1642" t="s">
        <v>8326</v>
      </c>
      <c r="S1642" s="9">
        <f t="shared" si="104"/>
        <v>40379.23096064815</v>
      </c>
      <c r="T1642" s="9">
        <f t="shared" si="10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3"/>
        <v>1.014</v>
      </c>
      <c r="P1643">
        <f t="shared" si="106"/>
        <v>97.5</v>
      </c>
      <c r="Q1643" t="s">
        <v>8325</v>
      </c>
      <c r="R1643" t="s">
        <v>8346</v>
      </c>
      <c r="S1643" s="9">
        <f t="shared" si="104"/>
        <v>41962.596574074079</v>
      </c>
      <c r="T1643" s="9">
        <f t="shared" si="10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3"/>
        <v>1</v>
      </c>
      <c r="P1644">
        <f t="shared" si="106"/>
        <v>42.856999999999999</v>
      </c>
      <c r="Q1644" t="s">
        <v>8325</v>
      </c>
      <c r="R1644" t="s">
        <v>8346</v>
      </c>
      <c r="S1644" s="9">
        <f t="shared" si="104"/>
        <v>40688.024618055555</v>
      </c>
      <c r="T1644" s="9">
        <f t="shared" si="10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3"/>
        <v>1.2470000000000001</v>
      </c>
      <c r="P1645">
        <f t="shared" si="106"/>
        <v>168.51400000000001</v>
      </c>
      <c r="Q1645" t="s">
        <v>8325</v>
      </c>
      <c r="R1645" t="s">
        <v>8346</v>
      </c>
      <c r="S1645" s="9">
        <f t="shared" si="104"/>
        <v>41146.824212962965</v>
      </c>
      <c r="T1645" s="9">
        <f t="shared" si="10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3"/>
        <v>1.095</v>
      </c>
      <c r="P1646">
        <f t="shared" si="106"/>
        <v>85.546999999999997</v>
      </c>
      <c r="Q1646" t="s">
        <v>8325</v>
      </c>
      <c r="R1646" t="s">
        <v>8346</v>
      </c>
      <c r="S1646" s="9">
        <f t="shared" si="104"/>
        <v>41175.05972222222</v>
      </c>
      <c r="T1646" s="9">
        <f t="shared" si="10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3"/>
        <v>1.1080000000000001</v>
      </c>
      <c r="P1647">
        <f t="shared" si="106"/>
        <v>554</v>
      </c>
      <c r="Q1647" t="s">
        <v>8325</v>
      </c>
      <c r="R1647" t="s">
        <v>8346</v>
      </c>
      <c r="S1647" s="9">
        <f t="shared" si="104"/>
        <v>41521.617361111108</v>
      </c>
      <c r="T1647" s="9">
        <f t="shared" si="10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3"/>
        <v>1.1020000000000001</v>
      </c>
      <c r="P1648">
        <f t="shared" si="106"/>
        <v>26.553999999999998</v>
      </c>
      <c r="Q1648" t="s">
        <v>8325</v>
      </c>
      <c r="R1648" t="s">
        <v>8346</v>
      </c>
      <c r="S1648" s="9">
        <f t="shared" si="104"/>
        <v>41833.450266203705</v>
      </c>
      <c r="T1648" s="9">
        <f t="shared" si="10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3"/>
        <v>1.0471999999999999</v>
      </c>
      <c r="P1649">
        <f t="shared" si="106"/>
        <v>113.82599999999999</v>
      </c>
      <c r="Q1649" t="s">
        <v>8325</v>
      </c>
      <c r="R1649" t="s">
        <v>8346</v>
      </c>
      <c r="S1649" s="9">
        <f t="shared" si="104"/>
        <v>41039.409456018519</v>
      </c>
      <c r="T1649" s="9">
        <f t="shared" si="10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3"/>
        <v>1.2526086956521738</v>
      </c>
      <c r="P1650">
        <f t="shared" si="106"/>
        <v>32.011000000000003</v>
      </c>
      <c r="Q1650" t="s">
        <v>8325</v>
      </c>
      <c r="R1650" t="s">
        <v>8346</v>
      </c>
      <c r="S1650" s="9">
        <f t="shared" si="104"/>
        <v>40592.704652777778</v>
      </c>
      <c r="T1650" s="9">
        <f t="shared" si="10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3"/>
        <v>1.0058763157894737</v>
      </c>
      <c r="P1651">
        <f t="shared" si="106"/>
        <v>47.189</v>
      </c>
      <c r="Q1651" t="s">
        <v>8325</v>
      </c>
      <c r="R1651" t="s">
        <v>8346</v>
      </c>
      <c r="S1651" s="9">
        <f t="shared" si="104"/>
        <v>41737.684664351851</v>
      </c>
      <c r="T1651" s="9">
        <f t="shared" si="10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3"/>
        <v>1.4155</v>
      </c>
      <c r="P1652">
        <f t="shared" si="106"/>
        <v>88.468999999999994</v>
      </c>
      <c r="Q1652" t="s">
        <v>8325</v>
      </c>
      <c r="R1652" t="s">
        <v>8346</v>
      </c>
      <c r="S1652" s="9">
        <f t="shared" si="104"/>
        <v>41526.435613425929</v>
      </c>
      <c r="T1652" s="9">
        <f t="shared" si="10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3"/>
        <v>1.0075000000000001</v>
      </c>
      <c r="P1653">
        <f t="shared" si="106"/>
        <v>100.75</v>
      </c>
      <c r="Q1653" t="s">
        <v>8325</v>
      </c>
      <c r="R1653" t="s">
        <v>8346</v>
      </c>
      <c r="S1653" s="9">
        <f t="shared" si="104"/>
        <v>40625.900694444441</v>
      </c>
      <c r="T1653" s="9">
        <f t="shared" si="10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3"/>
        <v>1.0066666666666666</v>
      </c>
      <c r="P1654">
        <f t="shared" si="106"/>
        <v>64.713999999999999</v>
      </c>
      <c r="Q1654" t="s">
        <v>8325</v>
      </c>
      <c r="R1654" t="s">
        <v>8346</v>
      </c>
      <c r="S1654" s="9">
        <f t="shared" si="104"/>
        <v>41572.492974537039</v>
      </c>
      <c r="T1654" s="9">
        <f t="shared" si="10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3"/>
        <v>1.7423040000000001</v>
      </c>
      <c r="P1655">
        <f t="shared" si="106"/>
        <v>51.853999999999999</v>
      </c>
      <c r="Q1655" t="s">
        <v>8325</v>
      </c>
      <c r="R1655" t="s">
        <v>8346</v>
      </c>
      <c r="S1655" s="9">
        <f t="shared" si="104"/>
        <v>40626.834444444445</v>
      </c>
      <c r="T1655" s="9">
        <f t="shared" si="10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3"/>
        <v>1.199090909090909</v>
      </c>
      <c r="P1656">
        <f t="shared" si="106"/>
        <v>38.793999999999997</v>
      </c>
      <c r="Q1656" t="s">
        <v>8325</v>
      </c>
      <c r="R1656" t="s">
        <v>8346</v>
      </c>
      <c r="S1656" s="9">
        <f t="shared" si="104"/>
        <v>40987.890740740739</v>
      </c>
      <c r="T1656" s="9">
        <f t="shared" si="10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3"/>
        <v>1.4286666666666668</v>
      </c>
      <c r="P1657">
        <f t="shared" si="106"/>
        <v>44.646000000000001</v>
      </c>
      <c r="Q1657" t="s">
        <v>8325</v>
      </c>
      <c r="R1657" t="s">
        <v>8346</v>
      </c>
      <c r="S1657" s="9">
        <f t="shared" si="104"/>
        <v>40974.791898148149</v>
      </c>
      <c r="T1657" s="9">
        <f t="shared" si="10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3"/>
        <v>1.0033493333333334</v>
      </c>
      <c r="P1658">
        <f t="shared" si="106"/>
        <v>156.773</v>
      </c>
      <c r="Q1658" t="s">
        <v>8325</v>
      </c>
      <c r="R1658" t="s">
        <v>8346</v>
      </c>
      <c r="S1658" s="9">
        <f t="shared" si="104"/>
        <v>41226.928842592592</v>
      </c>
      <c r="T1658" s="9">
        <f t="shared" si="10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3"/>
        <v>1.0493380000000001</v>
      </c>
      <c r="P1659">
        <f t="shared" si="106"/>
        <v>118.703</v>
      </c>
      <c r="Q1659" t="s">
        <v>8325</v>
      </c>
      <c r="R1659" t="s">
        <v>8346</v>
      </c>
      <c r="S1659" s="9">
        <f t="shared" si="104"/>
        <v>41023.782037037039</v>
      </c>
      <c r="T1659" s="9">
        <f t="shared" si="10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3"/>
        <v>1.3223333333333334</v>
      </c>
      <c r="P1660">
        <f t="shared" si="106"/>
        <v>74.150000000000006</v>
      </c>
      <c r="Q1660" t="s">
        <v>8325</v>
      </c>
      <c r="R1660" t="s">
        <v>8346</v>
      </c>
      <c r="S1660" s="9">
        <f t="shared" si="104"/>
        <v>41223.22184027778</v>
      </c>
      <c r="T1660" s="9">
        <f t="shared" si="10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3"/>
        <v>1.1279999999999999</v>
      </c>
      <c r="P1661">
        <f t="shared" si="106"/>
        <v>12.532999999999999</v>
      </c>
      <c r="Q1661" t="s">
        <v>8325</v>
      </c>
      <c r="R1661" t="s">
        <v>8346</v>
      </c>
      <c r="S1661" s="9">
        <f t="shared" si="104"/>
        <v>41596.913437499999</v>
      </c>
      <c r="T1661" s="9">
        <f t="shared" si="10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3"/>
        <v>12.5375</v>
      </c>
      <c r="P1662">
        <f t="shared" si="106"/>
        <v>27.861000000000001</v>
      </c>
      <c r="Q1662" t="s">
        <v>8325</v>
      </c>
      <c r="R1662" t="s">
        <v>8346</v>
      </c>
      <c r="S1662" s="9">
        <f t="shared" si="104"/>
        <v>42459.693865740745</v>
      </c>
      <c r="T1662" s="9">
        <f t="shared" si="10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3"/>
        <v>1.0250632911392406</v>
      </c>
      <c r="P1663">
        <f t="shared" si="106"/>
        <v>80.177999999999997</v>
      </c>
      <c r="Q1663" t="s">
        <v>8325</v>
      </c>
      <c r="R1663" t="s">
        <v>8346</v>
      </c>
      <c r="S1663" s="9">
        <f t="shared" si="104"/>
        <v>42343.998043981483</v>
      </c>
      <c r="T1663" s="9">
        <f t="shared" si="10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3"/>
        <v>1.026375</v>
      </c>
      <c r="P1664">
        <f t="shared" si="106"/>
        <v>132.435</v>
      </c>
      <c r="Q1664" t="s">
        <v>8325</v>
      </c>
      <c r="R1664" t="s">
        <v>8346</v>
      </c>
      <c r="S1664" s="9">
        <f t="shared" si="104"/>
        <v>40848.198333333334</v>
      </c>
      <c r="T1664" s="9">
        <f t="shared" si="10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3"/>
        <v>1.08</v>
      </c>
      <c r="P1665">
        <f t="shared" si="106"/>
        <v>33.75</v>
      </c>
      <c r="Q1665" t="s">
        <v>8325</v>
      </c>
      <c r="R1665" t="s">
        <v>8346</v>
      </c>
      <c r="S1665" s="9">
        <f t="shared" si="104"/>
        <v>42006.02207175926</v>
      </c>
      <c r="T1665" s="9">
        <f t="shared" si="10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3"/>
        <v>1.2240879999999998</v>
      </c>
      <c r="P1666">
        <f t="shared" si="106"/>
        <v>34.384</v>
      </c>
      <c r="Q1666" t="s">
        <v>8325</v>
      </c>
      <c r="R1666" t="s">
        <v>8346</v>
      </c>
      <c r="S1666" s="9">
        <f t="shared" si="104"/>
        <v>40939.761782407404</v>
      </c>
      <c r="T1666" s="9">
        <f t="shared" si="10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7">E1667/D1667</f>
        <v>1.1945714285714286</v>
      </c>
      <c r="P1667">
        <f t="shared" si="106"/>
        <v>44.957000000000001</v>
      </c>
      <c r="Q1667" t="s">
        <v>8325</v>
      </c>
      <c r="R1667" t="s">
        <v>8346</v>
      </c>
      <c r="S1667" s="9">
        <f t="shared" ref="S1667:S1730" si="108">(((J1667/60)/60)/24)+DATE(1970,1,1)</f>
        <v>40564.649456018517</v>
      </c>
      <c r="T1667" s="9">
        <f t="shared" ref="T1667:T1730" si="109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7"/>
        <v>1.6088</v>
      </c>
      <c r="P1668">
        <f t="shared" si="106"/>
        <v>41.040999999999997</v>
      </c>
      <c r="Q1668" t="s">
        <v>8325</v>
      </c>
      <c r="R1668" t="s">
        <v>8346</v>
      </c>
      <c r="S1668" s="9">
        <f t="shared" si="108"/>
        <v>41331.253159722226</v>
      </c>
      <c r="T1668" s="9">
        <f t="shared" si="109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7"/>
        <v>1.2685294117647059</v>
      </c>
      <c r="P1669">
        <f t="shared" si="106"/>
        <v>52.597999999999999</v>
      </c>
      <c r="Q1669" t="s">
        <v>8325</v>
      </c>
      <c r="R1669" t="s">
        <v>8346</v>
      </c>
      <c r="S1669" s="9">
        <f t="shared" si="108"/>
        <v>41682.0705787037</v>
      </c>
      <c r="T1669" s="9">
        <f t="shared" si="109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7"/>
        <v>1.026375</v>
      </c>
      <c r="P1670">
        <f t="shared" si="106"/>
        <v>70.784000000000006</v>
      </c>
      <c r="Q1670" t="s">
        <v>8325</v>
      </c>
      <c r="R1670" t="s">
        <v>8346</v>
      </c>
      <c r="S1670" s="9">
        <f t="shared" si="108"/>
        <v>40845.14975694444</v>
      </c>
      <c r="T1670" s="9">
        <f t="shared" si="109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7"/>
        <v>1.3975</v>
      </c>
      <c r="P1671">
        <f t="shared" si="106"/>
        <v>53.75</v>
      </c>
      <c r="Q1671" t="s">
        <v>8325</v>
      </c>
      <c r="R1671" t="s">
        <v>8346</v>
      </c>
      <c r="S1671" s="9">
        <f t="shared" si="108"/>
        <v>42461.885138888887</v>
      </c>
      <c r="T1671" s="9">
        <f t="shared" si="109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7"/>
        <v>1.026</v>
      </c>
      <c r="P1672">
        <f t="shared" si="106"/>
        <v>44.609000000000002</v>
      </c>
      <c r="Q1672" t="s">
        <v>8325</v>
      </c>
      <c r="R1672" t="s">
        <v>8346</v>
      </c>
      <c r="S1672" s="9">
        <f t="shared" si="108"/>
        <v>40313.930543981485</v>
      </c>
      <c r="T1672" s="9">
        <f t="shared" si="109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7"/>
        <v>1.0067349999999999</v>
      </c>
      <c r="P1673">
        <f t="shared" ref="P1673:P1736" si="110">IF(L1673=0, 0, ROUND(E1673/L1673, 3))</f>
        <v>26.149000000000001</v>
      </c>
      <c r="Q1673" t="s">
        <v>8325</v>
      </c>
      <c r="R1673" t="s">
        <v>8346</v>
      </c>
      <c r="S1673" s="9">
        <f t="shared" si="108"/>
        <v>42553.54414351852</v>
      </c>
      <c r="T1673" s="9">
        <f t="shared" si="109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7"/>
        <v>1.1294117647058823</v>
      </c>
      <c r="P1674">
        <f t="shared" si="110"/>
        <v>39.183999999999997</v>
      </c>
      <c r="Q1674" t="s">
        <v>8325</v>
      </c>
      <c r="R1674" t="s">
        <v>8346</v>
      </c>
      <c r="S1674" s="9">
        <f t="shared" si="108"/>
        <v>41034.656597222223</v>
      </c>
      <c r="T1674" s="9">
        <f t="shared" si="109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7"/>
        <v>1.2809523809523808</v>
      </c>
      <c r="P1675">
        <f t="shared" si="110"/>
        <v>45.593000000000004</v>
      </c>
      <c r="Q1675" t="s">
        <v>8325</v>
      </c>
      <c r="R1675" t="s">
        <v>8346</v>
      </c>
      <c r="S1675" s="9">
        <f t="shared" si="108"/>
        <v>42039.878379629634</v>
      </c>
      <c r="T1675" s="9">
        <f t="shared" si="109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7"/>
        <v>2.0169999999999999</v>
      </c>
      <c r="P1676">
        <f t="shared" si="110"/>
        <v>89.248000000000005</v>
      </c>
      <c r="Q1676" t="s">
        <v>8325</v>
      </c>
      <c r="R1676" t="s">
        <v>8346</v>
      </c>
      <c r="S1676" s="9">
        <f t="shared" si="108"/>
        <v>42569.605393518519</v>
      </c>
      <c r="T1676" s="9">
        <f t="shared" si="109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7"/>
        <v>1.37416</v>
      </c>
      <c r="P1677">
        <f t="shared" si="110"/>
        <v>40.415999999999997</v>
      </c>
      <c r="Q1677" t="s">
        <v>8325</v>
      </c>
      <c r="R1677" t="s">
        <v>8346</v>
      </c>
      <c r="S1677" s="9">
        <f t="shared" si="108"/>
        <v>40802.733101851853</v>
      </c>
      <c r="T1677" s="9">
        <f t="shared" si="109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7"/>
        <v>1.1533333333333333</v>
      </c>
      <c r="P1678">
        <f t="shared" si="110"/>
        <v>82.381</v>
      </c>
      <c r="Q1678" t="s">
        <v>8325</v>
      </c>
      <c r="R1678" t="s">
        <v>8346</v>
      </c>
      <c r="S1678" s="9">
        <f t="shared" si="108"/>
        <v>40973.72623842593</v>
      </c>
      <c r="T1678" s="9">
        <f t="shared" si="109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7"/>
        <v>1.1166666666666667</v>
      </c>
      <c r="P1679">
        <f t="shared" si="110"/>
        <v>159.524</v>
      </c>
      <c r="Q1679" t="s">
        <v>8325</v>
      </c>
      <c r="R1679" t="s">
        <v>8346</v>
      </c>
      <c r="S1679" s="9">
        <f t="shared" si="108"/>
        <v>42416.407129629632</v>
      </c>
      <c r="T1679" s="9">
        <f t="shared" si="109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7"/>
        <v>1.1839999999999999</v>
      </c>
      <c r="P1680">
        <f t="shared" si="110"/>
        <v>36.244999999999997</v>
      </c>
      <c r="Q1680" t="s">
        <v>8325</v>
      </c>
      <c r="R1680" t="s">
        <v>8346</v>
      </c>
      <c r="S1680" s="9">
        <f t="shared" si="108"/>
        <v>41662.854988425926</v>
      </c>
      <c r="T1680" s="9">
        <f t="shared" si="109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7"/>
        <v>1.75</v>
      </c>
      <c r="P1681">
        <f t="shared" si="110"/>
        <v>62.5</v>
      </c>
      <c r="Q1681" t="s">
        <v>8325</v>
      </c>
      <c r="R1681" t="s">
        <v>8346</v>
      </c>
      <c r="S1681" s="9">
        <f t="shared" si="108"/>
        <v>40723.068807870368</v>
      </c>
      <c r="T1681" s="9">
        <f t="shared" si="109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7"/>
        <v>1.175</v>
      </c>
      <c r="P1682">
        <f t="shared" si="110"/>
        <v>47</v>
      </c>
      <c r="Q1682" t="s">
        <v>8325</v>
      </c>
      <c r="R1682" t="s">
        <v>8346</v>
      </c>
      <c r="S1682" s="9">
        <f t="shared" si="108"/>
        <v>41802.757719907408</v>
      </c>
      <c r="T1682" s="9">
        <f t="shared" si="109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7"/>
        <v>1.0142212307692309</v>
      </c>
      <c r="P1683">
        <f t="shared" si="110"/>
        <v>74.575000000000003</v>
      </c>
      <c r="Q1683" t="s">
        <v>8325</v>
      </c>
      <c r="R1683" t="s">
        <v>8347</v>
      </c>
      <c r="S1683" s="9">
        <f t="shared" si="108"/>
        <v>42774.121342592596</v>
      </c>
      <c r="T1683" s="9">
        <f t="shared" si="109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7"/>
        <v>0</v>
      </c>
      <c r="P1684">
        <f t="shared" si="110"/>
        <v>0</v>
      </c>
      <c r="Q1684" t="s">
        <v>8325</v>
      </c>
      <c r="R1684" t="s">
        <v>8347</v>
      </c>
      <c r="S1684" s="9">
        <f t="shared" si="108"/>
        <v>42779.21365740741</v>
      </c>
      <c r="T1684" s="9">
        <f t="shared" si="109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7"/>
        <v>0.21714285714285714</v>
      </c>
      <c r="P1685">
        <f t="shared" si="110"/>
        <v>76</v>
      </c>
      <c r="Q1685" t="s">
        <v>8325</v>
      </c>
      <c r="R1685" t="s">
        <v>8347</v>
      </c>
      <c r="S1685" s="9">
        <f t="shared" si="108"/>
        <v>42808.781689814816</v>
      </c>
      <c r="T1685" s="9">
        <f t="shared" si="109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7"/>
        <v>1.0912500000000001</v>
      </c>
      <c r="P1686">
        <f t="shared" si="110"/>
        <v>86.436000000000007</v>
      </c>
      <c r="Q1686" t="s">
        <v>8325</v>
      </c>
      <c r="R1686" t="s">
        <v>8347</v>
      </c>
      <c r="S1686" s="9">
        <f t="shared" si="108"/>
        <v>42783.815289351856</v>
      </c>
      <c r="T1686" s="9">
        <f t="shared" si="109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7"/>
        <v>1.0285714285714285</v>
      </c>
      <c r="P1687">
        <f t="shared" si="110"/>
        <v>24</v>
      </c>
      <c r="Q1687" t="s">
        <v>8325</v>
      </c>
      <c r="R1687" t="s">
        <v>8347</v>
      </c>
      <c r="S1687" s="9">
        <f t="shared" si="108"/>
        <v>42788.2502662037</v>
      </c>
      <c r="T1687" s="9">
        <f t="shared" si="109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7"/>
        <v>3.5999999999999999E-3</v>
      </c>
      <c r="P1688">
        <f t="shared" si="110"/>
        <v>18</v>
      </c>
      <c r="Q1688" t="s">
        <v>8325</v>
      </c>
      <c r="R1688" t="s">
        <v>8347</v>
      </c>
      <c r="S1688" s="9">
        <f t="shared" si="108"/>
        <v>42792.843969907408</v>
      </c>
      <c r="T1688" s="9">
        <f t="shared" si="109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7"/>
        <v>0.3125</v>
      </c>
      <c r="P1689">
        <f t="shared" si="110"/>
        <v>80.128</v>
      </c>
      <c r="Q1689" t="s">
        <v>8325</v>
      </c>
      <c r="R1689" t="s">
        <v>8347</v>
      </c>
      <c r="S1689" s="9">
        <f t="shared" si="108"/>
        <v>42802.046817129631</v>
      </c>
      <c r="T1689" s="9">
        <f t="shared" si="109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7"/>
        <v>0.443</v>
      </c>
      <c r="P1690">
        <f t="shared" si="110"/>
        <v>253.143</v>
      </c>
      <c r="Q1690" t="s">
        <v>8325</v>
      </c>
      <c r="R1690" t="s">
        <v>8347</v>
      </c>
      <c r="S1690" s="9">
        <f t="shared" si="108"/>
        <v>42804.534652777773</v>
      </c>
      <c r="T1690" s="9">
        <f t="shared" si="109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7"/>
        <v>1</v>
      </c>
      <c r="P1691">
        <f t="shared" si="110"/>
        <v>171.429</v>
      </c>
      <c r="Q1691" t="s">
        <v>8325</v>
      </c>
      <c r="R1691" t="s">
        <v>8347</v>
      </c>
      <c r="S1691" s="9">
        <f t="shared" si="108"/>
        <v>42780.942476851851</v>
      </c>
      <c r="T1691" s="9">
        <f t="shared" si="109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7"/>
        <v>0.254</v>
      </c>
      <c r="P1692">
        <f t="shared" si="110"/>
        <v>57.726999999999997</v>
      </c>
      <c r="Q1692" t="s">
        <v>8325</v>
      </c>
      <c r="R1692" t="s">
        <v>8347</v>
      </c>
      <c r="S1692" s="9">
        <f t="shared" si="108"/>
        <v>42801.43104166667</v>
      </c>
      <c r="T1692" s="9">
        <f t="shared" si="109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7"/>
        <v>0.33473333333333333</v>
      </c>
      <c r="P1693">
        <f t="shared" si="110"/>
        <v>264.26299999999998</v>
      </c>
      <c r="Q1693" t="s">
        <v>8325</v>
      </c>
      <c r="R1693" t="s">
        <v>8347</v>
      </c>
      <c r="S1693" s="9">
        <f t="shared" si="108"/>
        <v>42795.701481481476</v>
      </c>
      <c r="T1693" s="9">
        <f t="shared" si="109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7"/>
        <v>0.47799999999999998</v>
      </c>
      <c r="P1694">
        <f t="shared" si="110"/>
        <v>159.333</v>
      </c>
      <c r="Q1694" t="s">
        <v>8325</v>
      </c>
      <c r="R1694" t="s">
        <v>8347</v>
      </c>
      <c r="S1694" s="9">
        <f t="shared" si="108"/>
        <v>42788.151238425926</v>
      </c>
      <c r="T1694" s="9">
        <f t="shared" si="109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7"/>
        <v>9.3333333333333338E-2</v>
      </c>
      <c r="P1695">
        <f t="shared" si="110"/>
        <v>35</v>
      </c>
      <c r="Q1695" t="s">
        <v>8325</v>
      </c>
      <c r="R1695" t="s">
        <v>8347</v>
      </c>
      <c r="S1695" s="9">
        <f t="shared" si="108"/>
        <v>42803.920277777783</v>
      </c>
      <c r="T1695" s="9">
        <f t="shared" si="109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7"/>
        <v>5.0000000000000001E-4</v>
      </c>
      <c r="P1696">
        <f t="shared" si="110"/>
        <v>5</v>
      </c>
      <c r="Q1696" t="s">
        <v>8325</v>
      </c>
      <c r="R1696" t="s">
        <v>8347</v>
      </c>
      <c r="S1696" s="9">
        <f t="shared" si="108"/>
        <v>42791.669837962967</v>
      </c>
      <c r="T1696" s="9">
        <f t="shared" si="109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7"/>
        <v>0.11708333333333333</v>
      </c>
      <c r="P1697">
        <f t="shared" si="110"/>
        <v>61.087000000000003</v>
      </c>
      <c r="Q1697" t="s">
        <v>8325</v>
      </c>
      <c r="R1697" t="s">
        <v>8347</v>
      </c>
      <c r="S1697" s="9">
        <f t="shared" si="108"/>
        <v>42801.031412037039</v>
      </c>
      <c r="T1697" s="9">
        <f t="shared" si="109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7"/>
        <v>0</v>
      </c>
      <c r="P1698">
        <f t="shared" si="110"/>
        <v>0</v>
      </c>
      <c r="Q1698" t="s">
        <v>8325</v>
      </c>
      <c r="R1698" t="s">
        <v>8347</v>
      </c>
      <c r="S1698" s="9">
        <f t="shared" si="108"/>
        <v>42796.069571759261</v>
      </c>
      <c r="T1698" s="9">
        <f t="shared" si="109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7"/>
        <v>0.20208000000000001</v>
      </c>
      <c r="P1699">
        <f t="shared" si="110"/>
        <v>114.818</v>
      </c>
      <c r="Q1699" t="s">
        <v>8325</v>
      </c>
      <c r="R1699" t="s">
        <v>8347</v>
      </c>
      <c r="S1699" s="9">
        <f t="shared" si="108"/>
        <v>42805.032962962956</v>
      </c>
      <c r="T1699" s="9">
        <f t="shared" si="109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7"/>
        <v>0</v>
      </c>
      <c r="P1700">
        <f t="shared" si="110"/>
        <v>0</v>
      </c>
      <c r="Q1700" t="s">
        <v>8325</v>
      </c>
      <c r="R1700" t="s">
        <v>8347</v>
      </c>
      <c r="S1700" s="9">
        <f t="shared" si="108"/>
        <v>42796.207870370374</v>
      </c>
      <c r="T1700" s="9">
        <f t="shared" si="109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7"/>
        <v>4.2311459353574929E-2</v>
      </c>
      <c r="P1701">
        <f t="shared" si="110"/>
        <v>54</v>
      </c>
      <c r="Q1701" t="s">
        <v>8325</v>
      </c>
      <c r="R1701" t="s">
        <v>8347</v>
      </c>
      <c r="S1701" s="9">
        <f t="shared" si="108"/>
        <v>42806.863946759258</v>
      </c>
      <c r="T1701" s="9">
        <f t="shared" si="109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7"/>
        <v>0.2606</v>
      </c>
      <c r="P1702">
        <f t="shared" si="110"/>
        <v>65.974999999999994</v>
      </c>
      <c r="Q1702" t="s">
        <v>8325</v>
      </c>
      <c r="R1702" t="s">
        <v>8347</v>
      </c>
      <c r="S1702" s="9">
        <f t="shared" si="108"/>
        <v>42796.071643518517</v>
      </c>
      <c r="T1702" s="9">
        <f t="shared" si="109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7"/>
        <v>1.9801980198019802E-3</v>
      </c>
      <c r="P1703">
        <f t="shared" si="110"/>
        <v>5</v>
      </c>
      <c r="Q1703" t="s">
        <v>8325</v>
      </c>
      <c r="R1703" t="s">
        <v>8347</v>
      </c>
      <c r="S1703" s="9">
        <f t="shared" si="108"/>
        <v>41989.664409722223</v>
      </c>
      <c r="T1703" s="9">
        <f t="shared" si="109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7"/>
        <v>6.0606060606060605E-5</v>
      </c>
      <c r="P1704">
        <f t="shared" si="110"/>
        <v>1</v>
      </c>
      <c r="Q1704" t="s">
        <v>8325</v>
      </c>
      <c r="R1704" t="s">
        <v>8347</v>
      </c>
      <c r="S1704" s="9">
        <f t="shared" si="108"/>
        <v>42063.869791666672</v>
      </c>
      <c r="T1704" s="9">
        <f t="shared" si="109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7"/>
        <v>1.0200000000000001E-2</v>
      </c>
      <c r="P1705">
        <f t="shared" si="110"/>
        <v>25.5</v>
      </c>
      <c r="Q1705" t="s">
        <v>8325</v>
      </c>
      <c r="R1705" t="s">
        <v>8347</v>
      </c>
      <c r="S1705" s="9">
        <f t="shared" si="108"/>
        <v>42187.281678240746</v>
      </c>
      <c r="T1705" s="9">
        <f t="shared" si="109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7"/>
        <v>0.65100000000000002</v>
      </c>
      <c r="P1706">
        <f t="shared" si="110"/>
        <v>118.364</v>
      </c>
      <c r="Q1706" t="s">
        <v>8325</v>
      </c>
      <c r="R1706" t="s">
        <v>8347</v>
      </c>
      <c r="S1706" s="9">
        <f t="shared" si="108"/>
        <v>42021.139733796299</v>
      </c>
      <c r="T1706" s="9">
        <f t="shared" si="109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7"/>
        <v>0</v>
      </c>
      <c r="P1707">
        <f t="shared" si="110"/>
        <v>0</v>
      </c>
      <c r="Q1707" t="s">
        <v>8325</v>
      </c>
      <c r="R1707" t="s">
        <v>8347</v>
      </c>
      <c r="S1707" s="9">
        <f t="shared" si="108"/>
        <v>42245.016736111109</v>
      </c>
      <c r="T1707" s="9">
        <f t="shared" si="109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7"/>
        <v>0</v>
      </c>
      <c r="P1708">
        <f t="shared" si="110"/>
        <v>0</v>
      </c>
      <c r="Q1708" t="s">
        <v>8325</v>
      </c>
      <c r="R1708" t="s">
        <v>8347</v>
      </c>
      <c r="S1708" s="9">
        <f t="shared" si="108"/>
        <v>42179.306388888886</v>
      </c>
      <c r="T1708" s="9">
        <f t="shared" si="109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7"/>
        <v>9.74E-2</v>
      </c>
      <c r="P1709">
        <f t="shared" si="110"/>
        <v>54.110999999999997</v>
      </c>
      <c r="Q1709" t="s">
        <v>8325</v>
      </c>
      <c r="R1709" t="s">
        <v>8347</v>
      </c>
      <c r="S1709" s="9">
        <f t="shared" si="108"/>
        <v>42427.721006944441</v>
      </c>
      <c r="T1709" s="9">
        <f t="shared" si="109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7"/>
        <v>0</v>
      </c>
      <c r="P1710">
        <f t="shared" si="110"/>
        <v>0</v>
      </c>
      <c r="Q1710" t="s">
        <v>8325</v>
      </c>
      <c r="R1710" t="s">
        <v>8347</v>
      </c>
      <c r="S1710" s="9">
        <f t="shared" si="108"/>
        <v>42451.866967592592</v>
      </c>
      <c r="T1710" s="9">
        <f t="shared" si="109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7"/>
        <v>4.8571428571428571E-2</v>
      </c>
      <c r="P1711">
        <f t="shared" si="110"/>
        <v>21.25</v>
      </c>
      <c r="Q1711" t="s">
        <v>8325</v>
      </c>
      <c r="R1711" t="s">
        <v>8347</v>
      </c>
      <c r="S1711" s="9">
        <f t="shared" si="108"/>
        <v>41841.56381944444</v>
      </c>
      <c r="T1711" s="9">
        <f t="shared" si="109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7"/>
        <v>6.7999999999999996E-3</v>
      </c>
      <c r="P1712">
        <f t="shared" si="110"/>
        <v>34</v>
      </c>
      <c r="Q1712" t="s">
        <v>8325</v>
      </c>
      <c r="R1712" t="s">
        <v>8347</v>
      </c>
      <c r="S1712" s="9">
        <f t="shared" si="108"/>
        <v>42341.59129629629</v>
      </c>
      <c r="T1712" s="9">
        <f t="shared" si="109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7"/>
        <v>0.105</v>
      </c>
      <c r="P1713">
        <f t="shared" si="110"/>
        <v>525</v>
      </c>
      <c r="Q1713" t="s">
        <v>8325</v>
      </c>
      <c r="R1713" t="s">
        <v>8347</v>
      </c>
      <c r="S1713" s="9">
        <f t="shared" si="108"/>
        <v>41852.646226851852</v>
      </c>
      <c r="T1713" s="9">
        <f t="shared" si="109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7"/>
        <v>0</v>
      </c>
      <c r="P1714">
        <f t="shared" si="110"/>
        <v>0</v>
      </c>
      <c r="Q1714" t="s">
        <v>8325</v>
      </c>
      <c r="R1714" t="s">
        <v>8347</v>
      </c>
      <c r="S1714" s="9">
        <f t="shared" si="108"/>
        <v>42125.913807870369</v>
      </c>
      <c r="T1714" s="9">
        <f t="shared" si="109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7"/>
        <v>1.6666666666666666E-2</v>
      </c>
      <c r="P1715">
        <f t="shared" si="110"/>
        <v>50</v>
      </c>
      <c r="Q1715" t="s">
        <v>8325</v>
      </c>
      <c r="R1715" t="s">
        <v>8347</v>
      </c>
      <c r="S1715" s="9">
        <f t="shared" si="108"/>
        <v>41887.801064814819</v>
      </c>
      <c r="T1715" s="9">
        <f t="shared" si="109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7"/>
        <v>7.868E-2</v>
      </c>
      <c r="P1716">
        <f t="shared" si="110"/>
        <v>115.706</v>
      </c>
      <c r="Q1716" t="s">
        <v>8325</v>
      </c>
      <c r="R1716" t="s">
        <v>8347</v>
      </c>
      <c r="S1716" s="9">
        <f t="shared" si="108"/>
        <v>42095.918530092589</v>
      </c>
      <c r="T1716" s="9">
        <f t="shared" si="109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7"/>
        <v>2.2000000000000001E-3</v>
      </c>
      <c r="P1717">
        <f t="shared" si="110"/>
        <v>5.5</v>
      </c>
      <c r="Q1717" t="s">
        <v>8325</v>
      </c>
      <c r="R1717" t="s">
        <v>8347</v>
      </c>
      <c r="S1717" s="9">
        <f t="shared" si="108"/>
        <v>42064.217418981483</v>
      </c>
      <c r="T1717" s="9">
        <f t="shared" si="109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7"/>
        <v>7.4999999999999997E-2</v>
      </c>
      <c r="P1718">
        <f t="shared" si="110"/>
        <v>50</v>
      </c>
      <c r="Q1718" t="s">
        <v>8325</v>
      </c>
      <c r="R1718" t="s">
        <v>8347</v>
      </c>
      <c r="S1718" s="9">
        <f t="shared" si="108"/>
        <v>42673.577534722222</v>
      </c>
      <c r="T1718" s="9">
        <f t="shared" si="109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7"/>
        <v>0.42725880551301687</v>
      </c>
      <c r="P1719">
        <f t="shared" si="110"/>
        <v>34.024000000000001</v>
      </c>
      <c r="Q1719" t="s">
        <v>8325</v>
      </c>
      <c r="R1719" t="s">
        <v>8347</v>
      </c>
      <c r="S1719" s="9">
        <f t="shared" si="108"/>
        <v>42460.98192129629</v>
      </c>
      <c r="T1719" s="9">
        <f t="shared" si="109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7"/>
        <v>2.142857142857143E-3</v>
      </c>
      <c r="P1720">
        <f t="shared" si="110"/>
        <v>37.5</v>
      </c>
      <c r="Q1720" t="s">
        <v>8325</v>
      </c>
      <c r="R1720" t="s">
        <v>8347</v>
      </c>
      <c r="S1720" s="9">
        <f t="shared" si="108"/>
        <v>42460.610520833332</v>
      </c>
      <c r="T1720" s="9">
        <f t="shared" si="109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7"/>
        <v>8.7500000000000008E-3</v>
      </c>
      <c r="P1721">
        <f t="shared" si="110"/>
        <v>11.667</v>
      </c>
      <c r="Q1721" t="s">
        <v>8325</v>
      </c>
      <c r="R1721" t="s">
        <v>8347</v>
      </c>
      <c r="S1721" s="9">
        <f t="shared" si="108"/>
        <v>41869.534618055557</v>
      </c>
      <c r="T1721" s="9">
        <f t="shared" si="109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7"/>
        <v>5.6250000000000001E-2</v>
      </c>
      <c r="P1722">
        <f t="shared" si="110"/>
        <v>28.125</v>
      </c>
      <c r="Q1722" t="s">
        <v>8325</v>
      </c>
      <c r="R1722" t="s">
        <v>8347</v>
      </c>
      <c r="S1722" s="9">
        <f t="shared" si="108"/>
        <v>41922.783229166671</v>
      </c>
      <c r="T1722" s="9">
        <f t="shared" si="109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7"/>
        <v>0</v>
      </c>
      <c r="P1723">
        <f t="shared" si="110"/>
        <v>0</v>
      </c>
      <c r="Q1723" t="s">
        <v>8325</v>
      </c>
      <c r="R1723" t="s">
        <v>8347</v>
      </c>
      <c r="S1723" s="9">
        <f t="shared" si="108"/>
        <v>42319.461377314816</v>
      </c>
      <c r="T1723" s="9">
        <f t="shared" si="109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7"/>
        <v>3.4722222222222224E-4</v>
      </c>
      <c r="P1724">
        <f t="shared" si="110"/>
        <v>1</v>
      </c>
      <c r="Q1724" t="s">
        <v>8325</v>
      </c>
      <c r="R1724" t="s">
        <v>8347</v>
      </c>
      <c r="S1724" s="9">
        <f t="shared" si="108"/>
        <v>42425.960983796293</v>
      </c>
      <c r="T1724" s="9">
        <f t="shared" si="109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7"/>
        <v>6.5000000000000002E-2</v>
      </c>
      <c r="P1725">
        <f t="shared" si="110"/>
        <v>216.667</v>
      </c>
      <c r="Q1725" t="s">
        <v>8325</v>
      </c>
      <c r="R1725" t="s">
        <v>8347</v>
      </c>
      <c r="S1725" s="9">
        <f t="shared" si="108"/>
        <v>42129.82540509259</v>
      </c>
      <c r="T1725" s="9">
        <f t="shared" si="109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7"/>
        <v>5.8333333333333336E-3</v>
      </c>
      <c r="P1726">
        <f t="shared" si="110"/>
        <v>8.75</v>
      </c>
      <c r="Q1726" t="s">
        <v>8325</v>
      </c>
      <c r="R1726" t="s">
        <v>8347</v>
      </c>
      <c r="S1726" s="9">
        <f t="shared" si="108"/>
        <v>41912.932430555556</v>
      </c>
      <c r="T1726" s="9">
        <f t="shared" si="109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7"/>
        <v>0.10181818181818182</v>
      </c>
      <c r="P1727">
        <f t="shared" si="110"/>
        <v>62.222000000000001</v>
      </c>
      <c r="Q1727" t="s">
        <v>8325</v>
      </c>
      <c r="R1727" t="s">
        <v>8347</v>
      </c>
      <c r="S1727" s="9">
        <f t="shared" si="108"/>
        <v>41845.968159722222</v>
      </c>
      <c r="T1727" s="9">
        <f t="shared" si="109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7"/>
        <v>0.33784615384615385</v>
      </c>
      <c r="P1728">
        <f t="shared" si="110"/>
        <v>137.25</v>
      </c>
      <c r="Q1728" t="s">
        <v>8325</v>
      </c>
      <c r="R1728" t="s">
        <v>8347</v>
      </c>
      <c r="S1728" s="9">
        <f t="shared" si="108"/>
        <v>41788.919722222221</v>
      </c>
      <c r="T1728" s="9">
        <f t="shared" si="109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7"/>
        <v>3.3333333333333332E-4</v>
      </c>
      <c r="P1729">
        <f t="shared" si="110"/>
        <v>1</v>
      </c>
      <c r="Q1729" t="s">
        <v>8325</v>
      </c>
      <c r="R1729" t="s">
        <v>8347</v>
      </c>
      <c r="S1729" s="9">
        <f t="shared" si="108"/>
        <v>42044.927974537044</v>
      </c>
      <c r="T1729" s="9">
        <f t="shared" si="109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7"/>
        <v>0.68400000000000005</v>
      </c>
      <c r="P1730">
        <f t="shared" si="110"/>
        <v>122.143</v>
      </c>
      <c r="Q1730" t="s">
        <v>8325</v>
      </c>
      <c r="R1730" t="s">
        <v>8347</v>
      </c>
      <c r="S1730" s="9">
        <f t="shared" si="108"/>
        <v>42268.625856481478</v>
      </c>
      <c r="T1730" s="9">
        <f t="shared" si="109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1">E1731/D1731</f>
        <v>0</v>
      </c>
      <c r="P1731">
        <f t="shared" si="110"/>
        <v>0</v>
      </c>
      <c r="Q1731" t="s">
        <v>8325</v>
      </c>
      <c r="R1731" t="s">
        <v>8347</v>
      </c>
      <c r="S1731" s="9">
        <f t="shared" ref="S1731:S1794" si="112">(((J1731/60)/60)/24)+DATE(1970,1,1)</f>
        <v>42471.052152777775</v>
      </c>
      <c r="T1731" s="9">
        <f t="shared" ref="T1731:T1794" si="113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1"/>
        <v>0</v>
      </c>
      <c r="P1732">
        <f t="shared" si="110"/>
        <v>0</v>
      </c>
      <c r="Q1732" t="s">
        <v>8325</v>
      </c>
      <c r="R1732" t="s">
        <v>8347</v>
      </c>
      <c r="S1732" s="9">
        <f t="shared" si="112"/>
        <v>42272.087766203709</v>
      </c>
      <c r="T1732" s="9">
        <f t="shared" si="113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1"/>
        <v>0</v>
      </c>
      <c r="P1733">
        <f t="shared" si="110"/>
        <v>0</v>
      </c>
      <c r="Q1733" t="s">
        <v>8325</v>
      </c>
      <c r="R1733" t="s">
        <v>8347</v>
      </c>
      <c r="S1733" s="9">
        <f t="shared" si="112"/>
        <v>42152.906851851847</v>
      </c>
      <c r="T1733" s="9">
        <f t="shared" si="113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1"/>
        <v>0</v>
      </c>
      <c r="P1734">
        <f t="shared" si="110"/>
        <v>0</v>
      </c>
      <c r="Q1734" t="s">
        <v>8325</v>
      </c>
      <c r="R1734" t="s">
        <v>8347</v>
      </c>
      <c r="S1734" s="9">
        <f t="shared" si="112"/>
        <v>42325.683807870373</v>
      </c>
      <c r="T1734" s="9">
        <f t="shared" si="113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1"/>
        <v>0</v>
      </c>
      <c r="P1735">
        <f t="shared" si="110"/>
        <v>0</v>
      </c>
      <c r="Q1735" t="s">
        <v>8325</v>
      </c>
      <c r="R1735" t="s">
        <v>8347</v>
      </c>
      <c r="S1735" s="9">
        <f t="shared" si="112"/>
        <v>42614.675625000003</v>
      </c>
      <c r="T1735" s="9">
        <f t="shared" si="113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1"/>
        <v>2.2222222222222223E-4</v>
      </c>
      <c r="P1736">
        <f t="shared" si="110"/>
        <v>1</v>
      </c>
      <c r="Q1736" t="s">
        <v>8325</v>
      </c>
      <c r="R1736" t="s">
        <v>8347</v>
      </c>
      <c r="S1736" s="9">
        <f t="shared" si="112"/>
        <v>42102.036527777775</v>
      </c>
      <c r="T1736" s="9">
        <f t="shared" si="113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1"/>
        <v>0.11</v>
      </c>
      <c r="P1737">
        <f t="shared" ref="P1737:P1800" si="114">IF(L1737=0, 0, ROUND(E1737/L1737, 3))</f>
        <v>55</v>
      </c>
      <c r="Q1737" t="s">
        <v>8325</v>
      </c>
      <c r="R1737" t="s">
        <v>8347</v>
      </c>
      <c r="S1737" s="9">
        <f t="shared" si="112"/>
        <v>42559.814178240747</v>
      </c>
      <c r="T1737" s="9">
        <f t="shared" si="113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1"/>
        <v>7.3333333333333332E-3</v>
      </c>
      <c r="P1738">
        <f t="shared" si="114"/>
        <v>22</v>
      </c>
      <c r="Q1738" t="s">
        <v>8325</v>
      </c>
      <c r="R1738" t="s">
        <v>8347</v>
      </c>
      <c r="S1738" s="9">
        <f t="shared" si="112"/>
        <v>42286.861493055556</v>
      </c>
      <c r="T1738" s="9">
        <f t="shared" si="113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1"/>
        <v>0.21249999999999999</v>
      </c>
      <c r="P1739">
        <f t="shared" si="114"/>
        <v>56.667000000000002</v>
      </c>
      <c r="Q1739" t="s">
        <v>8325</v>
      </c>
      <c r="R1739" t="s">
        <v>8347</v>
      </c>
      <c r="S1739" s="9">
        <f t="shared" si="112"/>
        <v>42175.948981481488</v>
      </c>
      <c r="T1739" s="9">
        <f t="shared" si="113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1"/>
        <v>4.0000000000000001E-3</v>
      </c>
      <c r="P1740">
        <f t="shared" si="114"/>
        <v>20</v>
      </c>
      <c r="Q1740" t="s">
        <v>8325</v>
      </c>
      <c r="R1740" t="s">
        <v>8347</v>
      </c>
      <c r="S1740" s="9">
        <f t="shared" si="112"/>
        <v>41884.874328703707</v>
      </c>
      <c r="T1740" s="9">
        <f t="shared" si="113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1"/>
        <v>1E-3</v>
      </c>
      <c r="P1741">
        <f t="shared" si="114"/>
        <v>1</v>
      </c>
      <c r="Q1741" t="s">
        <v>8325</v>
      </c>
      <c r="R1741" t="s">
        <v>8347</v>
      </c>
      <c r="S1741" s="9">
        <f t="shared" si="112"/>
        <v>42435.874212962968</v>
      </c>
      <c r="T1741" s="9">
        <f t="shared" si="113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1"/>
        <v>0</v>
      </c>
      <c r="P1742">
        <f t="shared" si="114"/>
        <v>0</v>
      </c>
      <c r="Q1742" t="s">
        <v>8325</v>
      </c>
      <c r="R1742" t="s">
        <v>8347</v>
      </c>
      <c r="S1742" s="9">
        <f t="shared" si="112"/>
        <v>42171.817384259266</v>
      </c>
      <c r="T1742" s="9">
        <f t="shared" si="113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1"/>
        <v>1.1083333333333334</v>
      </c>
      <c r="P1743">
        <f t="shared" si="114"/>
        <v>25.577000000000002</v>
      </c>
      <c r="Q1743" t="s">
        <v>8338</v>
      </c>
      <c r="R1743" t="s">
        <v>8339</v>
      </c>
      <c r="S1743" s="9">
        <f t="shared" si="112"/>
        <v>42120.628136574072</v>
      </c>
      <c r="T1743" s="9">
        <f t="shared" si="113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1"/>
        <v>1.0874999999999999</v>
      </c>
      <c r="P1744">
        <f t="shared" si="114"/>
        <v>63.970999999999997</v>
      </c>
      <c r="Q1744" t="s">
        <v>8338</v>
      </c>
      <c r="R1744" t="s">
        <v>8339</v>
      </c>
      <c r="S1744" s="9">
        <f t="shared" si="112"/>
        <v>42710.876967592587</v>
      </c>
      <c r="T1744" s="9">
        <f t="shared" si="113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1"/>
        <v>1.0041666666666667</v>
      </c>
      <c r="P1745">
        <f t="shared" si="114"/>
        <v>89.924999999999997</v>
      </c>
      <c r="Q1745" t="s">
        <v>8338</v>
      </c>
      <c r="R1745" t="s">
        <v>8339</v>
      </c>
      <c r="S1745" s="9">
        <f t="shared" si="112"/>
        <v>42586.925636574073</v>
      </c>
      <c r="T1745" s="9">
        <f t="shared" si="113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1"/>
        <v>1.1845454545454546</v>
      </c>
      <c r="P1746">
        <f t="shared" si="114"/>
        <v>93.070999999999998</v>
      </c>
      <c r="Q1746" t="s">
        <v>8338</v>
      </c>
      <c r="R1746" t="s">
        <v>8339</v>
      </c>
      <c r="S1746" s="9">
        <f t="shared" si="112"/>
        <v>42026.605057870373</v>
      </c>
      <c r="T1746" s="9">
        <f t="shared" si="113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1"/>
        <v>1.1401428571428571</v>
      </c>
      <c r="P1747">
        <f t="shared" si="114"/>
        <v>89.674000000000007</v>
      </c>
      <c r="Q1747" t="s">
        <v>8338</v>
      </c>
      <c r="R1747" t="s">
        <v>8339</v>
      </c>
      <c r="S1747" s="9">
        <f t="shared" si="112"/>
        <v>42690.259699074071</v>
      </c>
      <c r="T1747" s="9">
        <f t="shared" si="113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1"/>
        <v>1.4810000000000001</v>
      </c>
      <c r="P1748">
        <f t="shared" si="114"/>
        <v>207.61699999999999</v>
      </c>
      <c r="Q1748" t="s">
        <v>8338</v>
      </c>
      <c r="R1748" t="s">
        <v>8339</v>
      </c>
      <c r="S1748" s="9">
        <f t="shared" si="112"/>
        <v>42668.176701388889</v>
      </c>
      <c r="T1748" s="9">
        <f t="shared" si="113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1"/>
        <v>1.0495555555555556</v>
      </c>
      <c r="P1749">
        <f t="shared" si="114"/>
        <v>59.408999999999999</v>
      </c>
      <c r="Q1749" t="s">
        <v>8338</v>
      </c>
      <c r="R1749" t="s">
        <v>8339</v>
      </c>
      <c r="S1749" s="9">
        <f t="shared" si="112"/>
        <v>42292.435532407413</v>
      </c>
      <c r="T1749" s="9">
        <f t="shared" si="113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1"/>
        <v>1.29948</v>
      </c>
      <c r="P1750">
        <f t="shared" si="114"/>
        <v>358.97199999999998</v>
      </c>
      <c r="Q1750" t="s">
        <v>8338</v>
      </c>
      <c r="R1750" t="s">
        <v>8339</v>
      </c>
      <c r="S1750" s="9">
        <f t="shared" si="112"/>
        <v>42219.950729166667</v>
      </c>
      <c r="T1750" s="9">
        <f t="shared" si="113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1"/>
        <v>1.2348756218905472</v>
      </c>
      <c r="P1751">
        <f t="shared" si="114"/>
        <v>94.736999999999995</v>
      </c>
      <c r="Q1751" t="s">
        <v>8338</v>
      </c>
      <c r="R1751" t="s">
        <v>8339</v>
      </c>
      <c r="S1751" s="9">
        <f t="shared" si="112"/>
        <v>42758.975937499999</v>
      </c>
      <c r="T1751" s="9">
        <f t="shared" si="113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1"/>
        <v>2.0162</v>
      </c>
      <c r="P1752">
        <f t="shared" si="114"/>
        <v>80.647999999999996</v>
      </c>
      <c r="Q1752" t="s">
        <v>8338</v>
      </c>
      <c r="R1752" t="s">
        <v>8339</v>
      </c>
      <c r="S1752" s="9">
        <f t="shared" si="112"/>
        <v>42454.836851851855</v>
      </c>
      <c r="T1752" s="9">
        <f t="shared" si="113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1"/>
        <v>1.0289999999999999</v>
      </c>
      <c r="P1753">
        <f t="shared" si="114"/>
        <v>168.68899999999999</v>
      </c>
      <c r="Q1753" t="s">
        <v>8338</v>
      </c>
      <c r="R1753" t="s">
        <v>8339</v>
      </c>
      <c r="S1753" s="9">
        <f t="shared" si="112"/>
        <v>42052.7815162037</v>
      </c>
      <c r="T1753" s="9">
        <f t="shared" si="113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1"/>
        <v>2.6016666666666666</v>
      </c>
      <c r="P1754">
        <f t="shared" si="114"/>
        <v>34.689</v>
      </c>
      <c r="Q1754" t="s">
        <v>8338</v>
      </c>
      <c r="R1754" t="s">
        <v>8339</v>
      </c>
      <c r="S1754" s="9">
        <f t="shared" si="112"/>
        <v>42627.253263888888</v>
      </c>
      <c r="T1754" s="9">
        <f t="shared" si="113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1"/>
        <v>1.08</v>
      </c>
      <c r="P1755">
        <f t="shared" si="114"/>
        <v>462.85700000000003</v>
      </c>
      <c r="Q1755" t="s">
        <v>8338</v>
      </c>
      <c r="R1755" t="s">
        <v>8339</v>
      </c>
      <c r="S1755" s="9">
        <f t="shared" si="112"/>
        <v>42420.74962962963</v>
      </c>
      <c r="T1755" s="9">
        <f t="shared" si="113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1"/>
        <v>1.1052941176470588</v>
      </c>
      <c r="P1756">
        <f t="shared" si="114"/>
        <v>104.389</v>
      </c>
      <c r="Q1756" t="s">
        <v>8338</v>
      </c>
      <c r="R1756" t="s">
        <v>8339</v>
      </c>
      <c r="S1756" s="9">
        <f t="shared" si="112"/>
        <v>42067.876770833333</v>
      </c>
      <c r="T1756" s="9">
        <f t="shared" si="113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1"/>
        <v>1.2</v>
      </c>
      <c r="P1757">
        <f t="shared" si="114"/>
        <v>7.5</v>
      </c>
      <c r="Q1757" t="s">
        <v>8338</v>
      </c>
      <c r="R1757" t="s">
        <v>8339</v>
      </c>
      <c r="S1757" s="9">
        <f t="shared" si="112"/>
        <v>42252.788900462961</v>
      </c>
      <c r="T1757" s="9">
        <f t="shared" si="113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1"/>
        <v>1.0282909090909091</v>
      </c>
      <c r="P1758">
        <f t="shared" si="114"/>
        <v>47.13</v>
      </c>
      <c r="Q1758" t="s">
        <v>8338</v>
      </c>
      <c r="R1758" t="s">
        <v>8339</v>
      </c>
      <c r="S1758" s="9">
        <f t="shared" si="112"/>
        <v>42571.167465277773</v>
      </c>
      <c r="T1758" s="9">
        <f t="shared" si="113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1"/>
        <v>1.1599999999999999</v>
      </c>
      <c r="P1759">
        <f t="shared" si="114"/>
        <v>414.286</v>
      </c>
      <c r="Q1759" t="s">
        <v>8338</v>
      </c>
      <c r="R1759" t="s">
        <v>8339</v>
      </c>
      <c r="S1759" s="9">
        <f t="shared" si="112"/>
        <v>42733.827349537038</v>
      </c>
      <c r="T1759" s="9">
        <f t="shared" si="113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1"/>
        <v>1.147</v>
      </c>
      <c r="P1760">
        <f t="shared" si="114"/>
        <v>42.481000000000002</v>
      </c>
      <c r="Q1760" t="s">
        <v>8338</v>
      </c>
      <c r="R1760" t="s">
        <v>8339</v>
      </c>
      <c r="S1760" s="9">
        <f t="shared" si="112"/>
        <v>42505.955925925926</v>
      </c>
      <c r="T1760" s="9">
        <f t="shared" si="113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1"/>
        <v>1.0660000000000001</v>
      </c>
      <c r="P1761">
        <f t="shared" si="114"/>
        <v>108.776</v>
      </c>
      <c r="Q1761" t="s">
        <v>8338</v>
      </c>
      <c r="R1761" t="s">
        <v>8339</v>
      </c>
      <c r="S1761" s="9">
        <f t="shared" si="112"/>
        <v>42068.829039351855</v>
      </c>
      <c r="T1761" s="9">
        <f t="shared" si="113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1"/>
        <v>1.6544000000000001</v>
      </c>
      <c r="P1762">
        <f t="shared" si="114"/>
        <v>81.097999999999999</v>
      </c>
      <c r="Q1762" t="s">
        <v>8338</v>
      </c>
      <c r="R1762" t="s">
        <v>8339</v>
      </c>
      <c r="S1762" s="9">
        <f t="shared" si="112"/>
        <v>42405.67260416667</v>
      </c>
      <c r="T1762" s="9">
        <f t="shared" si="113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1"/>
        <v>1.55</v>
      </c>
      <c r="P1763">
        <f t="shared" si="114"/>
        <v>51.667000000000002</v>
      </c>
      <c r="Q1763" t="s">
        <v>8338</v>
      </c>
      <c r="R1763" t="s">
        <v>8339</v>
      </c>
      <c r="S1763" s="9">
        <f t="shared" si="112"/>
        <v>42209.567824074074</v>
      </c>
      <c r="T1763" s="9">
        <f t="shared" si="113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1"/>
        <v>8.85</v>
      </c>
      <c r="P1764">
        <f t="shared" si="114"/>
        <v>35.4</v>
      </c>
      <c r="Q1764" t="s">
        <v>8338</v>
      </c>
      <c r="R1764" t="s">
        <v>8339</v>
      </c>
      <c r="S1764" s="9">
        <f t="shared" si="112"/>
        <v>42410.982002314813</v>
      </c>
      <c r="T1764" s="9">
        <f t="shared" si="113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1"/>
        <v>1.0190833333333333</v>
      </c>
      <c r="P1765">
        <f t="shared" si="114"/>
        <v>103.636</v>
      </c>
      <c r="Q1765" t="s">
        <v>8338</v>
      </c>
      <c r="R1765" t="s">
        <v>8339</v>
      </c>
      <c r="S1765" s="9">
        <f t="shared" si="112"/>
        <v>42636.868518518517</v>
      </c>
      <c r="T1765" s="9">
        <f t="shared" si="113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1"/>
        <v>0.19600000000000001</v>
      </c>
      <c r="P1766">
        <f t="shared" si="114"/>
        <v>55.281999999999996</v>
      </c>
      <c r="Q1766" t="s">
        <v>8338</v>
      </c>
      <c r="R1766" t="s">
        <v>8339</v>
      </c>
      <c r="S1766" s="9">
        <f t="shared" si="112"/>
        <v>41825.485868055555</v>
      </c>
      <c r="T1766" s="9">
        <f t="shared" si="113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1"/>
        <v>0.59467839999999994</v>
      </c>
      <c r="P1767">
        <f t="shared" si="114"/>
        <v>72.17</v>
      </c>
      <c r="Q1767" t="s">
        <v>8338</v>
      </c>
      <c r="R1767" t="s">
        <v>8339</v>
      </c>
      <c r="S1767" s="9">
        <f t="shared" si="112"/>
        <v>41834.980462962965</v>
      </c>
      <c r="T1767" s="9">
        <f t="shared" si="113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1"/>
        <v>0</v>
      </c>
      <c r="P1768">
        <f t="shared" si="114"/>
        <v>0</v>
      </c>
      <c r="Q1768" t="s">
        <v>8338</v>
      </c>
      <c r="R1768" t="s">
        <v>8339</v>
      </c>
      <c r="S1768" s="9">
        <f t="shared" si="112"/>
        <v>41855.859814814816</v>
      </c>
      <c r="T1768" s="9">
        <f t="shared" si="113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1"/>
        <v>0.4572</v>
      </c>
      <c r="P1769">
        <f t="shared" si="114"/>
        <v>58.615000000000002</v>
      </c>
      <c r="Q1769" t="s">
        <v>8338</v>
      </c>
      <c r="R1769" t="s">
        <v>8339</v>
      </c>
      <c r="S1769" s="9">
        <f t="shared" si="112"/>
        <v>41824.658379629633</v>
      </c>
      <c r="T1769" s="9">
        <f t="shared" si="113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1"/>
        <v>3.7400000000000003E-2</v>
      </c>
      <c r="P1770">
        <f t="shared" si="114"/>
        <v>12.467000000000001</v>
      </c>
      <c r="Q1770" t="s">
        <v>8338</v>
      </c>
      <c r="R1770" t="s">
        <v>8339</v>
      </c>
      <c r="S1770" s="9">
        <f t="shared" si="112"/>
        <v>41849.560694444444</v>
      </c>
      <c r="T1770" s="9">
        <f t="shared" si="113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1"/>
        <v>2.7025E-2</v>
      </c>
      <c r="P1771">
        <f t="shared" si="114"/>
        <v>49.136000000000003</v>
      </c>
      <c r="Q1771" t="s">
        <v>8338</v>
      </c>
      <c r="R1771" t="s">
        <v>8339</v>
      </c>
      <c r="S1771" s="9">
        <f t="shared" si="112"/>
        <v>41987.818969907406</v>
      </c>
      <c r="T1771" s="9">
        <f t="shared" si="113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1"/>
        <v>0.56514285714285717</v>
      </c>
      <c r="P1772">
        <f t="shared" si="114"/>
        <v>150.5</v>
      </c>
      <c r="Q1772" t="s">
        <v>8338</v>
      </c>
      <c r="R1772" t="s">
        <v>8339</v>
      </c>
      <c r="S1772" s="9">
        <f t="shared" si="112"/>
        <v>41891.780023148152</v>
      </c>
      <c r="T1772" s="9">
        <f t="shared" si="113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1"/>
        <v>0.21309523809523809</v>
      </c>
      <c r="P1773">
        <f t="shared" si="114"/>
        <v>35.799999999999997</v>
      </c>
      <c r="Q1773" t="s">
        <v>8338</v>
      </c>
      <c r="R1773" t="s">
        <v>8339</v>
      </c>
      <c r="S1773" s="9">
        <f t="shared" si="112"/>
        <v>41905.979629629634</v>
      </c>
      <c r="T1773" s="9">
        <f t="shared" si="113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1"/>
        <v>0.156</v>
      </c>
      <c r="P1774">
        <f t="shared" si="114"/>
        <v>45.158000000000001</v>
      </c>
      <c r="Q1774" t="s">
        <v>8338</v>
      </c>
      <c r="R1774" t="s">
        <v>8339</v>
      </c>
      <c r="S1774" s="9">
        <f t="shared" si="112"/>
        <v>41766.718009259261</v>
      </c>
      <c r="T1774" s="9">
        <f t="shared" si="113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1"/>
        <v>6.2566666666666673E-2</v>
      </c>
      <c r="P1775">
        <f t="shared" si="114"/>
        <v>98.789000000000001</v>
      </c>
      <c r="Q1775" t="s">
        <v>8338</v>
      </c>
      <c r="R1775" t="s">
        <v>8339</v>
      </c>
      <c r="S1775" s="9">
        <f t="shared" si="112"/>
        <v>41978.760393518518</v>
      </c>
      <c r="T1775" s="9">
        <f t="shared" si="113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1"/>
        <v>0.4592</v>
      </c>
      <c r="P1776">
        <f t="shared" si="114"/>
        <v>88.308000000000007</v>
      </c>
      <c r="Q1776" t="s">
        <v>8338</v>
      </c>
      <c r="R1776" t="s">
        <v>8339</v>
      </c>
      <c r="S1776" s="9">
        <f t="shared" si="112"/>
        <v>41930.218657407408</v>
      </c>
      <c r="T1776" s="9">
        <f t="shared" si="113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1"/>
        <v>0.65101538461538466</v>
      </c>
      <c r="P1777">
        <f t="shared" si="114"/>
        <v>170.62899999999999</v>
      </c>
      <c r="Q1777" t="s">
        <v>8338</v>
      </c>
      <c r="R1777" t="s">
        <v>8339</v>
      </c>
      <c r="S1777" s="9">
        <f t="shared" si="112"/>
        <v>41891.976388888892</v>
      </c>
      <c r="T1777" s="9">
        <f t="shared" si="113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1"/>
        <v>6.7000000000000004E-2</v>
      </c>
      <c r="P1778">
        <f t="shared" si="114"/>
        <v>83.75</v>
      </c>
      <c r="Q1778" t="s">
        <v>8338</v>
      </c>
      <c r="R1778" t="s">
        <v>8339</v>
      </c>
      <c r="S1778" s="9">
        <f t="shared" si="112"/>
        <v>41905.95684027778</v>
      </c>
      <c r="T1778" s="9">
        <f t="shared" si="113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1"/>
        <v>0.135625</v>
      </c>
      <c r="P1779">
        <f t="shared" si="114"/>
        <v>65.099999999999994</v>
      </c>
      <c r="Q1779" t="s">
        <v>8338</v>
      </c>
      <c r="R1779" t="s">
        <v>8339</v>
      </c>
      <c r="S1779" s="9">
        <f t="shared" si="112"/>
        <v>42025.357094907406</v>
      </c>
      <c r="T1779" s="9">
        <f t="shared" si="113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1"/>
        <v>1.9900000000000001E-2</v>
      </c>
      <c r="P1780">
        <f t="shared" si="114"/>
        <v>66.332999999999998</v>
      </c>
      <c r="Q1780" t="s">
        <v>8338</v>
      </c>
      <c r="R1780" t="s">
        <v>8339</v>
      </c>
      <c r="S1780" s="9">
        <f t="shared" si="112"/>
        <v>42045.86336805555</v>
      </c>
      <c r="T1780" s="9">
        <f t="shared" si="113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1"/>
        <v>0.36236363636363639</v>
      </c>
      <c r="P1781">
        <f t="shared" si="114"/>
        <v>104.895</v>
      </c>
      <c r="Q1781" t="s">
        <v>8338</v>
      </c>
      <c r="R1781" t="s">
        <v>8339</v>
      </c>
      <c r="S1781" s="9">
        <f t="shared" si="112"/>
        <v>42585.691898148143</v>
      </c>
      <c r="T1781" s="9">
        <f t="shared" si="113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1"/>
        <v>0.39743333333333336</v>
      </c>
      <c r="P1782">
        <f t="shared" si="114"/>
        <v>78.441000000000003</v>
      </c>
      <c r="Q1782" t="s">
        <v>8338</v>
      </c>
      <c r="R1782" t="s">
        <v>8339</v>
      </c>
      <c r="S1782" s="9">
        <f t="shared" si="112"/>
        <v>42493.600810185191</v>
      </c>
      <c r="T1782" s="9">
        <f t="shared" si="113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1"/>
        <v>0.25763636363636366</v>
      </c>
      <c r="P1783">
        <f t="shared" si="114"/>
        <v>59.042000000000002</v>
      </c>
      <c r="Q1783" t="s">
        <v>8338</v>
      </c>
      <c r="R1783" t="s">
        <v>8339</v>
      </c>
      <c r="S1783" s="9">
        <f t="shared" si="112"/>
        <v>42597.617418981477</v>
      </c>
      <c r="T1783" s="9">
        <f t="shared" si="113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1"/>
        <v>0.15491428571428573</v>
      </c>
      <c r="P1784">
        <f t="shared" si="114"/>
        <v>71.341999999999999</v>
      </c>
      <c r="Q1784" t="s">
        <v>8338</v>
      </c>
      <c r="R1784" t="s">
        <v>8339</v>
      </c>
      <c r="S1784" s="9">
        <f t="shared" si="112"/>
        <v>42388.575104166666</v>
      </c>
      <c r="T1784" s="9">
        <f t="shared" si="113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1"/>
        <v>0.236925</v>
      </c>
      <c r="P1785">
        <f t="shared" si="114"/>
        <v>51.226999999999997</v>
      </c>
      <c r="Q1785" t="s">
        <v>8338</v>
      </c>
      <c r="R1785" t="s">
        <v>8339</v>
      </c>
      <c r="S1785" s="9">
        <f t="shared" si="112"/>
        <v>42115.949976851851</v>
      </c>
      <c r="T1785" s="9">
        <f t="shared" si="113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1"/>
        <v>0.39760000000000001</v>
      </c>
      <c r="P1786">
        <f t="shared" si="114"/>
        <v>60.241999999999997</v>
      </c>
      <c r="Q1786" t="s">
        <v>8338</v>
      </c>
      <c r="R1786" t="s">
        <v>8339</v>
      </c>
      <c r="S1786" s="9">
        <f t="shared" si="112"/>
        <v>42003.655555555553</v>
      </c>
      <c r="T1786" s="9">
        <f t="shared" si="113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1"/>
        <v>0.20220833333333332</v>
      </c>
      <c r="P1787">
        <f t="shared" si="114"/>
        <v>44.935000000000002</v>
      </c>
      <c r="Q1787" t="s">
        <v>8338</v>
      </c>
      <c r="R1787" t="s">
        <v>8339</v>
      </c>
      <c r="S1787" s="9">
        <f t="shared" si="112"/>
        <v>41897.134895833333</v>
      </c>
      <c r="T1787" s="9">
        <f t="shared" si="113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1"/>
        <v>0.47631578947368419</v>
      </c>
      <c r="P1788">
        <f t="shared" si="114"/>
        <v>31.207000000000001</v>
      </c>
      <c r="Q1788" t="s">
        <v>8338</v>
      </c>
      <c r="R1788" t="s">
        <v>8339</v>
      </c>
      <c r="S1788" s="9">
        <f t="shared" si="112"/>
        <v>41958.550659722227</v>
      </c>
      <c r="T1788" s="9">
        <f t="shared" si="113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1"/>
        <v>0.15329999999999999</v>
      </c>
      <c r="P1789">
        <f t="shared" si="114"/>
        <v>63.875</v>
      </c>
      <c r="Q1789" t="s">
        <v>8338</v>
      </c>
      <c r="R1789" t="s">
        <v>8339</v>
      </c>
      <c r="S1789" s="9">
        <f t="shared" si="112"/>
        <v>42068.65552083333</v>
      </c>
      <c r="T1789" s="9">
        <f t="shared" si="113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1"/>
        <v>1.3818181818181818E-2</v>
      </c>
      <c r="P1790">
        <f t="shared" si="114"/>
        <v>19</v>
      </c>
      <c r="Q1790" t="s">
        <v>8338</v>
      </c>
      <c r="R1790" t="s">
        <v>8339</v>
      </c>
      <c r="S1790" s="9">
        <f t="shared" si="112"/>
        <v>41913.94840277778</v>
      </c>
      <c r="T1790" s="9">
        <f t="shared" si="113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1"/>
        <v>5.0000000000000001E-3</v>
      </c>
      <c r="P1791">
        <f t="shared" si="114"/>
        <v>10</v>
      </c>
      <c r="Q1791" t="s">
        <v>8338</v>
      </c>
      <c r="R1791" t="s">
        <v>8339</v>
      </c>
      <c r="S1791" s="9">
        <f t="shared" si="112"/>
        <v>41956.250034722223</v>
      </c>
      <c r="T1791" s="9">
        <f t="shared" si="113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1"/>
        <v>4.9575757575757579E-2</v>
      </c>
      <c r="P1792">
        <f t="shared" si="114"/>
        <v>109.06699999999999</v>
      </c>
      <c r="Q1792" t="s">
        <v>8338</v>
      </c>
      <c r="R1792" t="s">
        <v>8339</v>
      </c>
      <c r="S1792" s="9">
        <f t="shared" si="112"/>
        <v>42010.674513888895</v>
      </c>
      <c r="T1792" s="9">
        <f t="shared" si="113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1"/>
        <v>3.5666666666666666E-2</v>
      </c>
      <c r="P1793">
        <f t="shared" si="114"/>
        <v>26.75</v>
      </c>
      <c r="Q1793" t="s">
        <v>8338</v>
      </c>
      <c r="R1793" t="s">
        <v>8339</v>
      </c>
      <c r="S1793" s="9">
        <f t="shared" si="112"/>
        <v>41973.740335648152</v>
      </c>
      <c r="T1793" s="9">
        <f t="shared" si="113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1"/>
        <v>0.61124000000000001</v>
      </c>
      <c r="P1794">
        <f t="shared" si="114"/>
        <v>109.935</v>
      </c>
      <c r="Q1794" t="s">
        <v>8338</v>
      </c>
      <c r="R1794" t="s">
        <v>8339</v>
      </c>
      <c r="S1794" s="9">
        <f t="shared" si="112"/>
        <v>42189.031041666662</v>
      </c>
      <c r="T1794" s="9">
        <f t="shared" si="113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5">E1795/D1795</f>
        <v>1.3333333333333334E-2</v>
      </c>
      <c r="P1795">
        <f t="shared" si="114"/>
        <v>20</v>
      </c>
      <c r="Q1795" t="s">
        <v>8338</v>
      </c>
      <c r="R1795" t="s">
        <v>8339</v>
      </c>
      <c r="S1795" s="9">
        <f t="shared" ref="S1795:S1858" si="116">(((J1795/60)/60)/24)+DATE(1970,1,1)</f>
        <v>41940.89166666667</v>
      </c>
      <c r="T1795" s="9">
        <f t="shared" ref="T1795:T1858" si="117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5"/>
        <v>0.11077777777777778</v>
      </c>
      <c r="P1796">
        <f t="shared" si="114"/>
        <v>55.389000000000003</v>
      </c>
      <c r="Q1796" t="s">
        <v>8338</v>
      </c>
      <c r="R1796" t="s">
        <v>8339</v>
      </c>
      <c r="S1796" s="9">
        <f t="shared" si="116"/>
        <v>42011.551180555558</v>
      </c>
      <c r="T1796" s="9">
        <f t="shared" si="117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5"/>
        <v>0.38735714285714284</v>
      </c>
      <c r="P1797">
        <f t="shared" si="114"/>
        <v>133.90100000000001</v>
      </c>
      <c r="Q1797" t="s">
        <v>8338</v>
      </c>
      <c r="R1797" t="s">
        <v>8339</v>
      </c>
      <c r="S1797" s="9">
        <f t="shared" si="116"/>
        <v>42628.288668981477</v>
      </c>
      <c r="T1797" s="9">
        <f t="shared" si="117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5"/>
        <v>0.22052631578947368</v>
      </c>
      <c r="P1798">
        <f t="shared" si="114"/>
        <v>48.720999999999997</v>
      </c>
      <c r="Q1798" t="s">
        <v>8338</v>
      </c>
      <c r="R1798" t="s">
        <v>8339</v>
      </c>
      <c r="S1798" s="9">
        <f t="shared" si="116"/>
        <v>42515.439421296294</v>
      </c>
      <c r="T1798" s="9">
        <f t="shared" si="117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5"/>
        <v>0.67549999999999999</v>
      </c>
      <c r="P1799">
        <f t="shared" si="114"/>
        <v>48.25</v>
      </c>
      <c r="Q1799" t="s">
        <v>8338</v>
      </c>
      <c r="R1799" t="s">
        <v>8339</v>
      </c>
      <c r="S1799" s="9">
        <f t="shared" si="116"/>
        <v>42689.56931712963</v>
      </c>
      <c r="T1799" s="9">
        <f t="shared" si="117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5"/>
        <v>0.136375</v>
      </c>
      <c r="P1800">
        <f t="shared" si="114"/>
        <v>58.972999999999999</v>
      </c>
      <c r="Q1800" t="s">
        <v>8338</v>
      </c>
      <c r="R1800" t="s">
        <v>8339</v>
      </c>
      <c r="S1800" s="9">
        <f t="shared" si="116"/>
        <v>42344.32677083333</v>
      </c>
      <c r="T1800" s="9">
        <f t="shared" si="117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5"/>
        <v>1.7457500000000001E-2</v>
      </c>
      <c r="P1801">
        <f t="shared" ref="P1801:P1864" si="118">IF(L1801=0, 0, ROUND(E1801/L1801, 3))</f>
        <v>11.638</v>
      </c>
      <c r="Q1801" t="s">
        <v>8338</v>
      </c>
      <c r="R1801" t="s">
        <v>8339</v>
      </c>
      <c r="S1801" s="9">
        <f t="shared" si="116"/>
        <v>41934.842685185184</v>
      </c>
      <c r="T1801" s="9">
        <f t="shared" si="117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5"/>
        <v>0.20449632511889321</v>
      </c>
      <c r="P1802">
        <f t="shared" si="118"/>
        <v>83.716999999999999</v>
      </c>
      <c r="Q1802" t="s">
        <v>8338</v>
      </c>
      <c r="R1802" t="s">
        <v>8339</v>
      </c>
      <c r="S1802" s="9">
        <f t="shared" si="116"/>
        <v>42623.606134259258</v>
      </c>
      <c r="T1802" s="9">
        <f t="shared" si="117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5"/>
        <v>0.13852941176470587</v>
      </c>
      <c r="P1803">
        <f t="shared" si="118"/>
        <v>63.649000000000001</v>
      </c>
      <c r="Q1803" t="s">
        <v>8338</v>
      </c>
      <c r="R1803" t="s">
        <v>8339</v>
      </c>
      <c r="S1803" s="9">
        <f t="shared" si="116"/>
        <v>42321.660509259258</v>
      </c>
      <c r="T1803" s="9">
        <f t="shared" si="117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5"/>
        <v>0.48485714285714288</v>
      </c>
      <c r="P1804">
        <f t="shared" si="118"/>
        <v>94.278000000000006</v>
      </c>
      <c r="Q1804" t="s">
        <v>8338</v>
      </c>
      <c r="R1804" t="s">
        <v>8339</v>
      </c>
      <c r="S1804" s="9">
        <f t="shared" si="116"/>
        <v>42159.47256944445</v>
      </c>
      <c r="T1804" s="9">
        <f t="shared" si="117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5"/>
        <v>0.308</v>
      </c>
      <c r="P1805">
        <f t="shared" si="118"/>
        <v>71.867000000000004</v>
      </c>
      <c r="Q1805" t="s">
        <v>8338</v>
      </c>
      <c r="R1805" t="s">
        <v>8339</v>
      </c>
      <c r="S1805" s="9">
        <f t="shared" si="116"/>
        <v>42018.071550925932</v>
      </c>
      <c r="T1805" s="9">
        <f t="shared" si="117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5"/>
        <v>0.35174193548387095</v>
      </c>
      <c r="P1806">
        <f t="shared" si="118"/>
        <v>104.846</v>
      </c>
      <c r="Q1806" t="s">
        <v>8338</v>
      </c>
      <c r="R1806" t="s">
        <v>8339</v>
      </c>
      <c r="S1806" s="9">
        <f t="shared" si="116"/>
        <v>42282.678287037037</v>
      </c>
      <c r="T1806" s="9">
        <f t="shared" si="117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5"/>
        <v>0.36404444444444445</v>
      </c>
      <c r="P1807">
        <f t="shared" si="118"/>
        <v>67.138999999999996</v>
      </c>
      <c r="Q1807" t="s">
        <v>8338</v>
      </c>
      <c r="R1807" t="s">
        <v>8339</v>
      </c>
      <c r="S1807" s="9">
        <f t="shared" si="116"/>
        <v>42247.803912037038</v>
      </c>
      <c r="T1807" s="9">
        <f t="shared" si="117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5"/>
        <v>2.955E-2</v>
      </c>
      <c r="P1808">
        <f t="shared" si="118"/>
        <v>73.875</v>
      </c>
      <c r="Q1808" t="s">
        <v>8338</v>
      </c>
      <c r="R1808" t="s">
        <v>8339</v>
      </c>
      <c r="S1808" s="9">
        <f t="shared" si="116"/>
        <v>41877.638298611113</v>
      </c>
      <c r="T1808" s="9">
        <f t="shared" si="117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5"/>
        <v>0.1106</v>
      </c>
      <c r="P1809">
        <f t="shared" si="118"/>
        <v>69.125</v>
      </c>
      <c r="Q1809" t="s">
        <v>8338</v>
      </c>
      <c r="R1809" t="s">
        <v>8339</v>
      </c>
      <c r="S1809" s="9">
        <f t="shared" si="116"/>
        <v>41880.068437499998</v>
      </c>
      <c r="T1809" s="9">
        <f t="shared" si="117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5"/>
        <v>0.41407142857142859</v>
      </c>
      <c r="P1810">
        <f t="shared" si="118"/>
        <v>120.771</v>
      </c>
      <c r="Q1810" t="s">
        <v>8338</v>
      </c>
      <c r="R1810" t="s">
        <v>8339</v>
      </c>
      <c r="S1810" s="9">
        <f t="shared" si="116"/>
        <v>42742.680902777778</v>
      </c>
      <c r="T1810" s="9">
        <f t="shared" si="117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5"/>
        <v>0.10857142857142857</v>
      </c>
      <c r="P1811">
        <f t="shared" si="118"/>
        <v>42.222000000000001</v>
      </c>
      <c r="Q1811" t="s">
        <v>8338</v>
      </c>
      <c r="R1811" t="s">
        <v>8339</v>
      </c>
      <c r="S1811" s="9">
        <f t="shared" si="116"/>
        <v>42029.907858796301</v>
      </c>
      <c r="T1811" s="9">
        <f t="shared" si="117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5"/>
        <v>3.3333333333333333E-2</v>
      </c>
      <c r="P1812">
        <f t="shared" si="118"/>
        <v>7.5</v>
      </c>
      <c r="Q1812" t="s">
        <v>8338</v>
      </c>
      <c r="R1812" t="s">
        <v>8339</v>
      </c>
      <c r="S1812" s="9">
        <f t="shared" si="116"/>
        <v>41860.91002314815</v>
      </c>
      <c r="T1812" s="9">
        <f t="shared" si="117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5"/>
        <v>7.407407407407407E-4</v>
      </c>
      <c r="P1813">
        <f t="shared" si="118"/>
        <v>1.538</v>
      </c>
      <c r="Q1813" t="s">
        <v>8338</v>
      </c>
      <c r="R1813" t="s">
        <v>8339</v>
      </c>
      <c r="S1813" s="9">
        <f t="shared" si="116"/>
        <v>41876.433680555558</v>
      </c>
      <c r="T1813" s="9">
        <f t="shared" si="117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5"/>
        <v>0.13307692307692306</v>
      </c>
      <c r="P1814">
        <f t="shared" si="118"/>
        <v>37.609000000000002</v>
      </c>
      <c r="Q1814" t="s">
        <v>8338</v>
      </c>
      <c r="R1814" t="s">
        <v>8339</v>
      </c>
      <c r="S1814" s="9">
        <f t="shared" si="116"/>
        <v>42524.318703703699</v>
      </c>
      <c r="T1814" s="9">
        <f t="shared" si="117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5"/>
        <v>0</v>
      </c>
      <c r="P1815">
        <f t="shared" si="118"/>
        <v>0</v>
      </c>
      <c r="Q1815" t="s">
        <v>8338</v>
      </c>
      <c r="R1815" t="s">
        <v>8339</v>
      </c>
      <c r="S1815" s="9">
        <f t="shared" si="116"/>
        <v>41829.889027777775</v>
      </c>
      <c r="T1815" s="9">
        <f t="shared" si="117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5"/>
        <v>0.49183333333333334</v>
      </c>
      <c r="P1816">
        <f t="shared" si="118"/>
        <v>42.156999999999996</v>
      </c>
      <c r="Q1816" t="s">
        <v>8338</v>
      </c>
      <c r="R1816" t="s">
        <v>8339</v>
      </c>
      <c r="S1816" s="9">
        <f t="shared" si="116"/>
        <v>42033.314074074078</v>
      </c>
      <c r="T1816" s="9">
        <f t="shared" si="117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5"/>
        <v>0</v>
      </c>
      <c r="P1817">
        <f t="shared" si="118"/>
        <v>0</v>
      </c>
      <c r="Q1817" t="s">
        <v>8338</v>
      </c>
      <c r="R1817" t="s">
        <v>8339</v>
      </c>
      <c r="S1817" s="9">
        <f t="shared" si="116"/>
        <v>42172.906678240746</v>
      </c>
      <c r="T1817" s="9">
        <f t="shared" si="117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5"/>
        <v>2.036E-2</v>
      </c>
      <c r="P1818">
        <f t="shared" si="118"/>
        <v>84.832999999999998</v>
      </c>
      <c r="Q1818" t="s">
        <v>8338</v>
      </c>
      <c r="R1818" t="s">
        <v>8339</v>
      </c>
      <c r="S1818" s="9">
        <f t="shared" si="116"/>
        <v>42548.876192129625</v>
      </c>
      <c r="T1818" s="9">
        <f t="shared" si="117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5"/>
        <v>0.52327777777777773</v>
      </c>
      <c r="P1819">
        <f t="shared" si="118"/>
        <v>94.19</v>
      </c>
      <c r="Q1819" t="s">
        <v>8338</v>
      </c>
      <c r="R1819" t="s">
        <v>8339</v>
      </c>
      <c r="S1819" s="9">
        <f t="shared" si="116"/>
        <v>42705.662118055552</v>
      </c>
      <c r="T1819" s="9">
        <f t="shared" si="117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5"/>
        <v>0</v>
      </c>
      <c r="P1820">
        <f t="shared" si="118"/>
        <v>0</v>
      </c>
      <c r="Q1820" t="s">
        <v>8338</v>
      </c>
      <c r="R1820" t="s">
        <v>8339</v>
      </c>
      <c r="S1820" s="9">
        <f t="shared" si="116"/>
        <v>42067.234375</v>
      </c>
      <c r="T1820" s="9">
        <f t="shared" si="117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5"/>
        <v>2.0833333333333332E-2</v>
      </c>
      <c r="P1821">
        <f t="shared" si="118"/>
        <v>6.25</v>
      </c>
      <c r="Q1821" t="s">
        <v>8338</v>
      </c>
      <c r="R1821" t="s">
        <v>8339</v>
      </c>
      <c r="S1821" s="9">
        <f t="shared" si="116"/>
        <v>41820.752268518518</v>
      </c>
      <c r="T1821" s="9">
        <f t="shared" si="117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5"/>
        <v>6.565384615384616E-2</v>
      </c>
      <c r="P1822">
        <f t="shared" si="118"/>
        <v>213.375</v>
      </c>
      <c r="Q1822" t="s">
        <v>8338</v>
      </c>
      <c r="R1822" t="s">
        <v>8339</v>
      </c>
      <c r="S1822" s="9">
        <f t="shared" si="116"/>
        <v>42065.084375000006</v>
      </c>
      <c r="T1822" s="9">
        <f t="shared" si="117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5"/>
        <v>1.3489</v>
      </c>
      <c r="P1823">
        <f t="shared" si="118"/>
        <v>59.161999999999999</v>
      </c>
      <c r="Q1823" t="s">
        <v>8325</v>
      </c>
      <c r="R1823" t="s">
        <v>8326</v>
      </c>
      <c r="S1823" s="9">
        <f t="shared" si="116"/>
        <v>40926.319062499999</v>
      </c>
      <c r="T1823" s="9">
        <f t="shared" si="117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5"/>
        <v>1</v>
      </c>
      <c r="P1824">
        <f t="shared" si="118"/>
        <v>27.273</v>
      </c>
      <c r="Q1824" t="s">
        <v>8325</v>
      </c>
      <c r="R1824" t="s">
        <v>8326</v>
      </c>
      <c r="S1824" s="9">
        <f t="shared" si="116"/>
        <v>41634.797013888885</v>
      </c>
      <c r="T1824" s="9">
        <f t="shared" si="117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5"/>
        <v>1.1585714285714286</v>
      </c>
      <c r="P1825">
        <f t="shared" si="118"/>
        <v>24.576000000000001</v>
      </c>
      <c r="Q1825" t="s">
        <v>8325</v>
      </c>
      <c r="R1825" t="s">
        <v>8326</v>
      </c>
      <c r="S1825" s="9">
        <f t="shared" si="116"/>
        <v>41176.684907407405</v>
      </c>
      <c r="T1825" s="9">
        <f t="shared" si="117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5"/>
        <v>1.0006666666666666</v>
      </c>
      <c r="P1826">
        <f t="shared" si="118"/>
        <v>75.05</v>
      </c>
      <c r="Q1826" t="s">
        <v>8325</v>
      </c>
      <c r="R1826" t="s">
        <v>8326</v>
      </c>
      <c r="S1826" s="9">
        <f t="shared" si="116"/>
        <v>41626.916284722225</v>
      </c>
      <c r="T1826" s="9">
        <f t="shared" si="117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5"/>
        <v>1.0505</v>
      </c>
      <c r="P1827">
        <f t="shared" si="118"/>
        <v>42.02</v>
      </c>
      <c r="Q1827" t="s">
        <v>8325</v>
      </c>
      <c r="R1827" t="s">
        <v>8326</v>
      </c>
      <c r="S1827" s="9">
        <f t="shared" si="116"/>
        <v>41443.83452546296</v>
      </c>
      <c r="T1827" s="9">
        <f t="shared" si="117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5"/>
        <v>1.01</v>
      </c>
      <c r="P1828">
        <f t="shared" si="118"/>
        <v>53.158000000000001</v>
      </c>
      <c r="Q1828" t="s">
        <v>8325</v>
      </c>
      <c r="R1828" t="s">
        <v>8326</v>
      </c>
      <c r="S1828" s="9">
        <f t="shared" si="116"/>
        <v>41657.923807870371</v>
      </c>
      <c r="T1828" s="9">
        <f t="shared" si="117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5"/>
        <v>1.0066250000000001</v>
      </c>
      <c r="P1829">
        <f t="shared" si="118"/>
        <v>83.885000000000005</v>
      </c>
      <c r="Q1829" t="s">
        <v>8325</v>
      </c>
      <c r="R1829" t="s">
        <v>8326</v>
      </c>
      <c r="S1829" s="9">
        <f t="shared" si="116"/>
        <v>40555.325937499998</v>
      </c>
      <c r="T1829" s="9">
        <f t="shared" si="117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5"/>
        <v>1.0016</v>
      </c>
      <c r="P1830">
        <f t="shared" si="118"/>
        <v>417.33300000000003</v>
      </c>
      <c r="Q1830" t="s">
        <v>8325</v>
      </c>
      <c r="R1830" t="s">
        <v>8326</v>
      </c>
      <c r="S1830" s="9">
        <f t="shared" si="116"/>
        <v>41736.899652777778</v>
      </c>
      <c r="T1830" s="9">
        <f t="shared" si="117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5"/>
        <v>1.6668333333333334</v>
      </c>
      <c r="P1831">
        <f t="shared" si="118"/>
        <v>75.765000000000001</v>
      </c>
      <c r="Q1831" t="s">
        <v>8325</v>
      </c>
      <c r="R1831" t="s">
        <v>8326</v>
      </c>
      <c r="S1831" s="9">
        <f t="shared" si="116"/>
        <v>40516.087627314817</v>
      </c>
      <c r="T1831" s="9">
        <f t="shared" si="117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5"/>
        <v>1.0153333333333334</v>
      </c>
      <c r="P1832">
        <f t="shared" si="118"/>
        <v>67.388999999999996</v>
      </c>
      <c r="Q1832" t="s">
        <v>8325</v>
      </c>
      <c r="R1832" t="s">
        <v>8326</v>
      </c>
      <c r="S1832" s="9">
        <f t="shared" si="116"/>
        <v>41664.684108796297</v>
      </c>
      <c r="T1832" s="9">
        <f t="shared" si="117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5"/>
        <v>1.03</v>
      </c>
      <c r="P1833">
        <f t="shared" si="118"/>
        <v>73.570999999999998</v>
      </c>
      <c r="Q1833" t="s">
        <v>8325</v>
      </c>
      <c r="R1833" t="s">
        <v>8326</v>
      </c>
      <c r="S1833" s="9">
        <f t="shared" si="116"/>
        <v>41026.996099537035</v>
      </c>
      <c r="T1833" s="9">
        <f t="shared" si="117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5"/>
        <v>1.4285714285714286</v>
      </c>
      <c r="P1834">
        <f t="shared" si="118"/>
        <v>25</v>
      </c>
      <c r="Q1834" t="s">
        <v>8325</v>
      </c>
      <c r="R1834" t="s">
        <v>8326</v>
      </c>
      <c r="S1834" s="9">
        <f t="shared" si="116"/>
        <v>40576.539664351854</v>
      </c>
      <c r="T1834" s="9">
        <f t="shared" si="117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5"/>
        <v>2.625</v>
      </c>
      <c r="P1835">
        <f t="shared" si="118"/>
        <v>42</v>
      </c>
      <c r="Q1835" t="s">
        <v>8325</v>
      </c>
      <c r="R1835" t="s">
        <v>8326</v>
      </c>
      <c r="S1835" s="9">
        <f t="shared" si="116"/>
        <v>41303.044016203705</v>
      </c>
      <c r="T1835" s="9">
        <f t="shared" si="117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5"/>
        <v>1.1805000000000001</v>
      </c>
      <c r="P1836">
        <f t="shared" si="118"/>
        <v>131.167</v>
      </c>
      <c r="Q1836" t="s">
        <v>8325</v>
      </c>
      <c r="R1836" t="s">
        <v>8326</v>
      </c>
      <c r="S1836" s="9">
        <f t="shared" si="116"/>
        <v>41988.964062500003</v>
      </c>
      <c r="T1836" s="9">
        <f t="shared" si="117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5"/>
        <v>1.04</v>
      </c>
      <c r="P1837">
        <f t="shared" si="118"/>
        <v>47.273000000000003</v>
      </c>
      <c r="Q1837" t="s">
        <v>8325</v>
      </c>
      <c r="R1837" t="s">
        <v>8326</v>
      </c>
      <c r="S1837" s="9">
        <f t="shared" si="116"/>
        <v>42430.702210648145</v>
      </c>
      <c r="T1837" s="9">
        <f t="shared" si="117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5"/>
        <v>2.0034000000000001</v>
      </c>
      <c r="P1838">
        <f t="shared" si="118"/>
        <v>182.12700000000001</v>
      </c>
      <c r="Q1838" t="s">
        <v>8325</v>
      </c>
      <c r="R1838" t="s">
        <v>8326</v>
      </c>
      <c r="S1838" s="9">
        <f t="shared" si="116"/>
        <v>41305.809363425928</v>
      </c>
      <c r="T1838" s="9">
        <f t="shared" si="117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5"/>
        <v>3.0683333333333334</v>
      </c>
      <c r="P1839">
        <f t="shared" si="118"/>
        <v>61.366999999999997</v>
      </c>
      <c r="Q1839" t="s">
        <v>8325</v>
      </c>
      <c r="R1839" t="s">
        <v>8326</v>
      </c>
      <c r="S1839" s="9">
        <f t="shared" si="116"/>
        <v>40926.047858796301</v>
      </c>
      <c r="T1839" s="9">
        <f t="shared" si="117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5"/>
        <v>1.00149</v>
      </c>
      <c r="P1840">
        <f t="shared" si="118"/>
        <v>35.768000000000001</v>
      </c>
      <c r="Q1840" t="s">
        <v>8325</v>
      </c>
      <c r="R1840" t="s">
        <v>8326</v>
      </c>
      <c r="S1840" s="9">
        <f t="shared" si="116"/>
        <v>40788.786539351851</v>
      </c>
      <c r="T1840" s="9">
        <f t="shared" si="117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5"/>
        <v>2.0529999999999999</v>
      </c>
      <c r="P1841">
        <f t="shared" si="118"/>
        <v>45.622</v>
      </c>
      <c r="Q1841" t="s">
        <v>8325</v>
      </c>
      <c r="R1841" t="s">
        <v>8326</v>
      </c>
      <c r="S1841" s="9">
        <f t="shared" si="116"/>
        <v>42614.722013888888</v>
      </c>
      <c r="T1841" s="9">
        <f t="shared" si="117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5"/>
        <v>1.0888888888888888</v>
      </c>
      <c r="P1842">
        <f t="shared" si="118"/>
        <v>75.385000000000005</v>
      </c>
      <c r="Q1842" t="s">
        <v>8325</v>
      </c>
      <c r="R1842" t="s">
        <v>8326</v>
      </c>
      <c r="S1842" s="9">
        <f t="shared" si="116"/>
        <v>41382.096180555556</v>
      </c>
      <c r="T1842" s="9">
        <f t="shared" si="117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5"/>
        <v>1.0175000000000001</v>
      </c>
      <c r="P1843">
        <f t="shared" si="118"/>
        <v>50.875</v>
      </c>
      <c r="Q1843" t="s">
        <v>8325</v>
      </c>
      <c r="R1843" t="s">
        <v>8326</v>
      </c>
      <c r="S1843" s="9">
        <f t="shared" si="116"/>
        <v>41745.84542824074</v>
      </c>
      <c r="T1843" s="9">
        <f t="shared" si="117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5"/>
        <v>1.2524999999999999</v>
      </c>
      <c r="P1844">
        <f t="shared" si="118"/>
        <v>119.286</v>
      </c>
      <c r="Q1844" t="s">
        <v>8325</v>
      </c>
      <c r="R1844" t="s">
        <v>8326</v>
      </c>
      <c r="S1844" s="9">
        <f t="shared" si="116"/>
        <v>42031.631724537037</v>
      </c>
      <c r="T1844" s="9">
        <f t="shared" si="117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5"/>
        <v>1.2400610000000001</v>
      </c>
      <c r="P1845">
        <f t="shared" si="118"/>
        <v>92.542000000000002</v>
      </c>
      <c r="Q1845" t="s">
        <v>8325</v>
      </c>
      <c r="R1845" t="s">
        <v>8326</v>
      </c>
      <c r="S1845" s="9">
        <f t="shared" si="116"/>
        <v>40564.994837962964</v>
      </c>
      <c r="T1845" s="9">
        <f t="shared" si="117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5"/>
        <v>1.014</v>
      </c>
      <c r="P1846">
        <f t="shared" si="118"/>
        <v>76.05</v>
      </c>
      <c r="Q1846" t="s">
        <v>8325</v>
      </c>
      <c r="R1846" t="s">
        <v>8326</v>
      </c>
      <c r="S1846" s="9">
        <f t="shared" si="116"/>
        <v>40666.973541666666</v>
      </c>
      <c r="T1846" s="9">
        <f t="shared" si="117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5"/>
        <v>1</v>
      </c>
      <c r="P1847">
        <f t="shared" si="118"/>
        <v>52.631999999999998</v>
      </c>
      <c r="Q1847" t="s">
        <v>8325</v>
      </c>
      <c r="R1847" t="s">
        <v>8326</v>
      </c>
      <c r="S1847" s="9">
        <f t="shared" si="116"/>
        <v>42523.333310185189</v>
      </c>
      <c r="T1847" s="9">
        <f t="shared" si="117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5"/>
        <v>1.3792666666666666</v>
      </c>
      <c r="P1848">
        <f t="shared" si="118"/>
        <v>98.99</v>
      </c>
      <c r="Q1848" t="s">
        <v>8325</v>
      </c>
      <c r="R1848" t="s">
        <v>8326</v>
      </c>
      <c r="S1848" s="9">
        <f t="shared" si="116"/>
        <v>41228.650196759263</v>
      </c>
      <c r="T1848" s="9">
        <f t="shared" si="117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5"/>
        <v>1.2088000000000001</v>
      </c>
      <c r="P1849">
        <f t="shared" si="118"/>
        <v>79.525999999999996</v>
      </c>
      <c r="Q1849" t="s">
        <v>8325</v>
      </c>
      <c r="R1849" t="s">
        <v>8326</v>
      </c>
      <c r="S1849" s="9">
        <f t="shared" si="116"/>
        <v>42094.236481481479</v>
      </c>
      <c r="T1849" s="9">
        <f t="shared" si="117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5"/>
        <v>1.0736666666666668</v>
      </c>
      <c r="P1850">
        <f t="shared" si="118"/>
        <v>134.208</v>
      </c>
      <c r="Q1850" t="s">
        <v>8325</v>
      </c>
      <c r="R1850" t="s">
        <v>8326</v>
      </c>
      <c r="S1850" s="9">
        <f t="shared" si="116"/>
        <v>40691.788055555553</v>
      </c>
      <c r="T1850" s="9">
        <f t="shared" si="117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5"/>
        <v>1.0033333333333334</v>
      </c>
      <c r="P1851">
        <f t="shared" si="118"/>
        <v>37.625</v>
      </c>
      <c r="Q1851" t="s">
        <v>8325</v>
      </c>
      <c r="R1851" t="s">
        <v>8326</v>
      </c>
      <c r="S1851" s="9">
        <f t="shared" si="116"/>
        <v>41169.845590277779</v>
      </c>
      <c r="T1851" s="9">
        <f t="shared" si="117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5"/>
        <v>1.0152222222222222</v>
      </c>
      <c r="P1852">
        <f t="shared" si="118"/>
        <v>51.045000000000002</v>
      </c>
      <c r="Q1852" t="s">
        <v>8325</v>
      </c>
      <c r="R1852" t="s">
        <v>8326</v>
      </c>
      <c r="S1852" s="9">
        <f t="shared" si="116"/>
        <v>41800.959490740745</v>
      </c>
      <c r="T1852" s="9">
        <f t="shared" si="117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5"/>
        <v>1.0007692307692309</v>
      </c>
      <c r="P1853">
        <f t="shared" si="118"/>
        <v>50.037999999999997</v>
      </c>
      <c r="Q1853" t="s">
        <v>8325</v>
      </c>
      <c r="R1853" t="s">
        <v>8326</v>
      </c>
      <c r="S1853" s="9">
        <f t="shared" si="116"/>
        <v>41827.906689814816</v>
      </c>
      <c r="T1853" s="9">
        <f t="shared" si="117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5"/>
        <v>1.1696666666666666</v>
      </c>
      <c r="P1854">
        <f t="shared" si="118"/>
        <v>133.93100000000001</v>
      </c>
      <c r="Q1854" t="s">
        <v>8325</v>
      </c>
      <c r="R1854" t="s">
        <v>8326</v>
      </c>
      <c r="S1854" s="9">
        <f t="shared" si="116"/>
        <v>42081.77143518519</v>
      </c>
      <c r="T1854" s="9">
        <f t="shared" si="117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5"/>
        <v>1.01875</v>
      </c>
      <c r="P1855">
        <f t="shared" si="118"/>
        <v>58.213999999999999</v>
      </c>
      <c r="Q1855" t="s">
        <v>8325</v>
      </c>
      <c r="R1855" t="s">
        <v>8326</v>
      </c>
      <c r="S1855" s="9">
        <f t="shared" si="116"/>
        <v>41177.060381944444</v>
      </c>
      <c r="T1855" s="9">
        <f t="shared" si="117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5"/>
        <v>1.0212366666666666</v>
      </c>
      <c r="P1856">
        <f t="shared" si="118"/>
        <v>88.037999999999997</v>
      </c>
      <c r="Q1856" t="s">
        <v>8325</v>
      </c>
      <c r="R1856" t="s">
        <v>8326</v>
      </c>
      <c r="S1856" s="9">
        <f t="shared" si="116"/>
        <v>41388.021261574075</v>
      </c>
      <c r="T1856" s="9">
        <f t="shared" si="117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5"/>
        <v>1.5405897142857143</v>
      </c>
      <c r="P1857">
        <f t="shared" si="118"/>
        <v>70.576999999999998</v>
      </c>
      <c r="Q1857" t="s">
        <v>8325</v>
      </c>
      <c r="R1857" t="s">
        <v>8326</v>
      </c>
      <c r="S1857" s="9">
        <f t="shared" si="116"/>
        <v>41600.538657407407</v>
      </c>
      <c r="T1857" s="9">
        <f t="shared" si="117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5"/>
        <v>1.0125</v>
      </c>
      <c r="P1858">
        <f t="shared" si="118"/>
        <v>53.289000000000001</v>
      </c>
      <c r="Q1858" t="s">
        <v>8325</v>
      </c>
      <c r="R1858" t="s">
        <v>8326</v>
      </c>
      <c r="S1858" s="9">
        <f t="shared" si="116"/>
        <v>41817.854999999996</v>
      </c>
      <c r="T1858" s="9">
        <f t="shared" si="117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9">E1859/D1859</f>
        <v>1</v>
      </c>
      <c r="P1859">
        <f t="shared" si="118"/>
        <v>136.364</v>
      </c>
      <c r="Q1859" t="s">
        <v>8325</v>
      </c>
      <c r="R1859" t="s">
        <v>8326</v>
      </c>
      <c r="S1859" s="9">
        <f t="shared" ref="S1859:S1922" si="120">(((J1859/60)/60)/24)+DATE(1970,1,1)</f>
        <v>41864.76866898148</v>
      </c>
      <c r="T1859" s="9">
        <f t="shared" ref="T1859:T1922" si="121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9"/>
        <v>1.0874800874800874</v>
      </c>
      <c r="P1860">
        <f t="shared" si="118"/>
        <v>40.546999999999997</v>
      </c>
      <c r="Q1860" t="s">
        <v>8325</v>
      </c>
      <c r="R1860" t="s">
        <v>8326</v>
      </c>
      <c r="S1860" s="9">
        <f t="shared" si="120"/>
        <v>40833.200474537036</v>
      </c>
      <c r="T1860" s="9">
        <f t="shared" si="121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9"/>
        <v>1.3183333333333334</v>
      </c>
      <c r="P1861">
        <f t="shared" si="118"/>
        <v>70.625</v>
      </c>
      <c r="Q1861" t="s">
        <v>8325</v>
      </c>
      <c r="R1861" t="s">
        <v>8326</v>
      </c>
      <c r="S1861" s="9">
        <f t="shared" si="120"/>
        <v>40778.770011574074</v>
      </c>
      <c r="T1861" s="9">
        <f t="shared" si="121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9"/>
        <v>1.3346666666666667</v>
      </c>
      <c r="P1862">
        <f t="shared" si="118"/>
        <v>52.683999999999997</v>
      </c>
      <c r="Q1862" t="s">
        <v>8325</v>
      </c>
      <c r="R1862" t="s">
        <v>8326</v>
      </c>
      <c r="S1862" s="9">
        <f t="shared" si="120"/>
        <v>41655.709305555552</v>
      </c>
      <c r="T1862" s="9">
        <f t="shared" si="121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9"/>
        <v>0</v>
      </c>
      <c r="P1863">
        <f t="shared" si="118"/>
        <v>0</v>
      </c>
      <c r="Q1863" t="s">
        <v>8333</v>
      </c>
      <c r="R1863" t="s">
        <v>8335</v>
      </c>
      <c r="S1863" s="9">
        <f t="shared" si="120"/>
        <v>42000.300243055557</v>
      </c>
      <c r="T1863" s="9">
        <f t="shared" si="121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9"/>
        <v>8.0833333333333326E-2</v>
      </c>
      <c r="P1864">
        <f t="shared" si="118"/>
        <v>90.938000000000002</v>
      </c>
      <c r="Q1864" t="s">
        <v>8333</v>
      </c>
      <c r="R1864" t="s">
        <v>8335</v>
      </c>
      <c r="S1864" s="9">
        <f t="shared" si="120"/>
        <v>42755.492754629624</v>
      </c>
      <c r="T1864" s="9">
        <f t="shared" si="121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9"/>
        <v>4.0000000000000001E-3</v>
      </c>
      <c r="P1865">
        <f t="shared" ref="P1865:P1928" si="122">IF(L1865=0, 0, ROUND(E1865/L1865, 3))</f>
        <v>5</v>
      </c>
      <c r="Q1865" t="s">
        <v>8333</v>
      </c>
      <c r="R1865" t="s">
        <v>8335</v>
      </c>
      <c r="S1865" s="9">
        <f t="shared" si="120"/>
        <v>41772.797280092593</v>
      </c>
      <c r="T1865" s="9">
        <f t="shared" si="121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9"/>
        <v>0.42892307692307691</v>
      </c>
      <c r="P1866">
        <f t="shared" si="122"/>
        <v>58.082999999999998</v>
      </c>
      <c r="Q1866" t="s">
        <v>8333</v>
      </c>
      <c r="R1866" t="s">
        <v>8335</v>
      </c>
      <c r="S1866" s="9">
        <f t="shared" si="120"/>
        <v>41733.716435185182</v>
      </c>
      <c r="T1866" s="9">
        <f t="shared" si="121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9"/>
        <v>3.6363636363636364E-5</v>
      </c>
      <c r="P1867">
        <f t="shared" si="122"/>
        <v>2</v>
      </c>
      <c r="Q1867" t="s">
        <v>8333</v>
      </c>
      <c r="R1867" t="s">
        <v>8335</v>
      </c>
      <c r="S1867" s="9">
        <f t="shared" si="120"/>
        <v>42645.367442129631</v>
      </c>
      <c r="T1867" s="9">
        <f t="shared" si="121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9"/>
        <v>5.0000000000000001E-3</v>
      </c>
      <c r="P1868">
        <f t="shared" si="122"/>
        <v>62.5</v>
      </c>
      <c r="Q1868" t="s">
        <v>8333</v>
      </c>
      <c r="R1868" t="s">
        <v>8335</v>
      </c>
      <c r="S1868" s="9">
        <f t="shared" si="120"/>
        <v>42742.246493055558</v>
      </c>
      <c r="T1868" s="9">
        <f t="shared" si="121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9"/>
        <v>5.0000000000000001E-4</v>
      </c>
      <c r="P1869">
        <f t="shared" si="122"/>
        <v>10</v>
      </c>
      <c r="Q1869" t="s">
        <v>8333</v>
      </c>
      <c r="R1869" t="s">
        <v>8335</v>
      </c>
      <c r="S1869" s="9">
        <f t="shared" si="120"/>
        <v>42649.924907407403</v>
      </c>
      <c r="T1869" s="9">
        <f t="shared" si="121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9"/>
        <v>4.8680000000000001E-2</v>
      </c>
      <c r="P1870">
        <f t="shared" si="122"/>
        <v>71.587999999999994</v>
      </c>
      <c r="Q1870" t="s">
        <v>8333</v>
      </c>
      <c r="R1870" t="s">
        <v>8335</v>
      </c>
      <c r="S1870" s="9">
        <f t="shared" si="120"/>
        <v>42328.779224537036</v>
      </c>
      <c r="T1870" s="9">
        <f t="shared" si="121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9"/>
        <v>0</v>
      </c>
      <c r="P1871">
        <f t="shared" si="122"/>
        <v>0</v>
      </c>
      <c r="Q1871" t="s">
        <v>8333</v>
      </c>
      <c r="R1871" t="s">
        <v>8335</v>
      </c>
      <c r="S1871" s="9">
        <f t="shared" si="120"/>
        <v>42709.002881944441</v>
      </c>
      <c r="T1871" s="9">
        <f t="shared" si="121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9"/>
        <v>0.10314285714285715</v>
      </c>
      <c r="P1872">
        <f t="shared" si="122"/>
        <v>32.817999999999998</v>
      </c>
      <c r="Q1872" t="s">
        <v>8333</v>
      </c>
      <c r="R1872" t="s">
        <v>8335</v>
      </c>
      <c r="S1872" s="9">
        <f t="shared" si="120"/>
        <v>42371.355729166666</v>
      </c>
      <c r="T1872" s="9">
        <f t="shared" si="121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9"/>
        <v>0.7178461538461538</v>
      </c>
      <c r="P1873">
        <f t="shared" si="122"/>
        <v>49.116</v>
      </c>
      <c r="Q1873" t="s">
        <v>8333</v>
      </c>
      <c r="R1873" t="s">
        <v>8335</v>
      </c>
      <c r="S1873" s="9">
        <f t="shared" si="120"/>
        <v>41923.783576388887</v>
      </c>
      <c r="T1873" s="9">
        <f t="shared" si="121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9"/>
        <v>1.06E-2</v>
      </c>
      <c r="P1874">
        <f t="shared" si="122"/>
        <v>16.308</v>
      </c>
      <c r="Q1874" t="s">
        <v>8333</v>
      </c>
      <c r="R1874" t="s">
        <v>8335</v>
      </c>
      <c r="S1874" s="9">
        <f t="shared" si="120"/>
        <v>42155.129652777774</v>
      </c>
      <c r="T1874" s="9">
        <f t="shared" si="121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9"/>
        <v>4.4999999999999997E-3</v>
      </c>
      <c r="P1875">
        <f t="shared" si="122"/>
        <v>18</v>
      </c>
      <c r="Q1875" t="s">
        <v>8333</v>
      </c>
      <c r="R1875" t="s">
        <v>8335</v>
      </c>
      <c r="S1875" s="9">
        <f t="shared" si="120"/>
        <v>42164.615856481483</v>
      </c>
      <c r="T1875" s="9">
        <f t="shared" si="121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9"/>
        <v>1.6249999999999999E-4</v>
      </c>
      <c r="P1876">
        <f t="shared" si="122"/>
        <v>13</v>
      </c>
      <c r="Q1876" t="s">
        <v>8333</v>
      </c>
      <c r="R1876" t="s">
        <v>8335</v>
      </c>
      <c r="S1876" s="9">
        <f t="shared" si="120"/>
        <v>42529.969131944439</v>
      </c>
      <c r="T1876" s="9">
        <f t="shared" si="121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9"/>
        <v>5.1000000000000004E-3</v>
      </c>
      <c r="P1877">
        <f t="shared" si="122"/>
        <v>17</v>
      </c>
      <c r="Q1877" t="s">
        <v>8333</v>
      </c>
      <c r="R1877" t="s">
        <v>8335</v>
      </c>
      <c r="S1877" s="9">
        <f t="shared" si="120"/>
        <v>42528.899398148147</v>
      </c>
      <c r="T1877" s="9">
        <f t="shared" si="121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9"/>
        <v>0</v>
      </c>
      <c r="P1878">
        <f t="shared" si="122"/>
        <v>0</v>
      </c>
      <c r="Q1878" t="s">
        <v>8333</v>
      </c>
      <c r="R1878" t="s">
        <v>8335</v>
      </c>
      <c r="S1878" s="9">
        <f t="shared" si="120"/>
        <v>41776.284780092588</v>
      </c>
      <c r="T1878" s="9">
        <f t="shared" si="121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9"/>
        <v>0</v>
      </c>
      <c r="P1879">
        <f t="shared" si="122"/>
        <v>0</v>
      </c>
      <c r="Q1879" t="s">
        <v>8333</v>
      </c>
      <c r="R1879" t="s">
        <v>8335</v>
      </c>
      <c r="S1879" s="9">
        <f t="shared" si="120"/>
        <v>42035.029224537036</v>
      </c>
      <c r="T1879" s="9">
        <f t="shared" si="121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9"/>
        <v>0</v>
      </c>
      <c r="P1880">
        <f t="shared" si="122"/>
        <v>0</v>
      </c>
      <c r="Q1880" t="s">
        <v>8333</v>
      </c>
      <c r="R1880" t="s">
        <v>8335</v>
      </c>
      <c r="S1880" s="9">
        <f t="shared" si="120"/>
        <v>41773.008738425924</v>
      </c>
      <c r="T1880" s="9">
        <f t="shared" si="121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9"/>
        <v>1.1999999999999999E-3</v>
      </c>
      <c r="P1881">
        <f t="shared" si="122"/>
        <v>3</v>
      </c>
      <c r="Q1881" t="s">
        <v>8333</v>
      </c>
      <c r="R1881" t="s">
        <v>8335</v>
      </c>
      <c r="S1881" s="9">
        <f t="shared" si="120"/>
        <v>42413.649641203709</v>
      </c>
      <c r="T1881" s="9">
        <f t="shared" si="121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9"/>
        <v>0.20080000000000001</v>
      </c>
      <c r="P1882">
        <f t="shared" si="122"/>
        <v>41.832999999999998</v>
      </c>
      <c r="Q1882" t="s">
        <v>8333</v>
      </c>
      <c r="R1882" t="s">
        <v>8335</v>
      </c>
      <c r="S1882" s="9">
        <f t="shared" si="120"/>
        <v>42430.566898148143</v>
      </c>
      <c r="T1882" s="9">
        <f t="shared" si="121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9"/>
        <v>1.726845</v>
      </c>
      <c r="P1883">
        <f t="shared" si="122"/>
        <v>49.338000000000001</v>
      </c>
      <c r="Q1883" t="s">
        <v>8325</v>
      </c>
      <c r="R1883" t="s">
        <v>8329</v>
      </c>
      <c r="S1883" s="9">
        <f t="shared" si="120"/>
        <v>42043.152650462958</v>
      </c>
      <c r="T1883" s="9">
        <f t="shared" si="121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9"/>
        <v>1.008955223880597</v>
      </c>
      <c r="P1884">
        <f t="shared" si="122"/>
        <v>41.728000000000002</v>
      </c>
      <c r="Q1884" t="s">
        <v>8325</v>
      </c>
      <c r="R1884" t="s">
        <v>8329</v>
      </c>
      <c r="S1884" s="9">
        <f t="shared" si="120"/>
        <v>41067.949212962965</v>
      </c>
      <c r="T1884" s="9">
        <f t="shared" si="121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9"/>
        <v>1.0480480480480481</v>
      </c>
      <c r="P1885">
        <f t="shared" si="122"/>
        <v>32.719000000000001</v>
      </c>
      <c r="Q1885" t="s">
        <v>8325</v>
      </c>
      <c r="R1885" t="s">
        <v>8329</v>
      </c>
      <c r="S1885" s="9">
        <f t="shared" si="120"/>
        <v>40977.948009259257</v>
      </c>
      <c r="T1885" s="9">
        <f t="shared" si="121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9"/>
        <v>1.351</v>
      </c>
      <c r="P1886">
        <f t="shared" si="122"/>
        <v>51.962000000000003</v>
      </c>
      <c r="Q1886" t="s">
        <v>8325</v>
      </c>
      <c r="R1886" t="s">
        <v>8329</v>
      </c>
      <c r="S1886" s="9">
        <f t="shared" si="120"/>
        <v>41205.198321759257</v>
      </c>
      <c r="T1886" s="9">
        <f t="shared" si="121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9"/>
        <v>1.1632786885245903</v>
      </c>
      <c r="P1887">
        <f t="shared" si="122"/>
        <v>50.686</v>
      </c>
      <c r="Q1887" t="s">
        <v>8325</v>
      </c>
      <c r="R1887" t="s">
        <v>8329</v>
      </c>
      <c r="S1887" s="9">
        <f t="shared" si="120"/>
        <v>41099.093865740739</v>
      </c>
      <c r="T1887" s="9">
        <f t="shared" si="121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9"/>
        <v>1.0208333333333333</v>
      </c>
      <c r="P1888">
        <f t="shared" si="122"/>
        <v>42.241</v>
      </c>
      <c r="Q1888" t="s">
        <v>8325</v>
      </c>
      <c r="R1888" t="s">
        <v>8329</v>
      </c>
      <c r="S1888" s="9">
        <f t="shared" si="120"/>
        <v>41925.906689814816</v>
      </c>
      <c r="T1888" s="9">
        <f t="shared" si="121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9"/>
        <v>1.1116666666666666</v>
      </c>
      <c r="P1889">
        <f t="shared" si="122"/>
        <v>416.875</v>
      </c>
      <c r="Q1889" t="s">
        <v>8325</v>
      </c>
      <c r="R1889" t="s">
        <v>8329</v>
      </c>
      <c r="S1889" s="9">
        <f t="shared" si="120"/>
        <v>42323.800138888888</v>
      </c>
      <c r="T1889" s="9">
        <f t="shared" si="121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9"/>
        <v>1.6608000000000001</v>
      </c>
      <c r="P1890">
        <f t="shared" si="122"/>
        <v>46.652000000000001</v>
      </c>
      <c r="Q1890" t="s">
        <v>8325</v>
      </c>
      <c r="R1890" t="s">
        <v>8329</v>
      </c>
      <c r="S1890" s="9">
        <f t="shared" si="120"/>
        <v>40299.239953703705</v>
      </c>
      <c r="T1890" s="9">
        <f t="shared" si="121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9"/>
        <v>1.0660000000000001</v>
      </c>
      <c r="P1891">
        <f t="shared" si="122"/>
        <v>48.454999999999998</v>
      </c>
      <c r="Q1891" t="s">
        <v>8325</v>
      </c>
      <c r="R1891" t="s">
        <v>8329</v>
      </c>
      <c r="S1891" s="9">
        <f t="shared" si="120"/>
        <v>41299.793356481481</v>
      </c>
      <c r="T1891" s="9">
        <f t="shared" si="121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9"/>
        <v>1.4458441666666668</v>
      </c>
      <c r="P1892">
        <f t="shared" si="122"/>
        <v>70.528999999999996</v>
      </c>
      <c r="Q1892" t="s">
        <v>8325</v>
      </c>
      <c r="R1892" t="s">
        <v>8329</v>
      </c>
      <c r="S1892" s="9">
        <f t="shared" si="120"/>
        <v>41228.786203703705</v>
      </c>
      <c r="T1892" s="9">
        <f t="shared" si="121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9"/>
        <v>1.0555000000000001</v>
      </c>
      <c r="P1893">
        <f t="shared" si="122"/>
        <v>87.957999999999998</v>
      </c>
      <c r="Q1893" t="s">
        <v>8325</v>
      </c>
      <c r="R1893" t="s">
        <v>8329</v>
      </c>
      <c r="S1893" s="9">
        <f t="shared" si="120"/>
        <v>40335.798078703701</v>
      </c>
      <c r="T1893" s="9">
        <f t="shared" si="121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9"/>
        <v>1.3660000000000001</v>
      </c>
      <c r="P1894">
        <f t="shared" si="122"/>
        <v>26.268999999999998</v>
      </c>
      <c r="Q1894" t="s">
        <v>8325</v>
      </c>
      <c r="R1894" t="s">
        <v>8329</v>
      </c>
      <c r="S1894" s="9">
        <f t="shared" si="120"/>
        <v>40671.637511574074</v>
      </c>
      <c r="T1894" s="9">
        <f t="shared" si="121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9"/>
        <v>1.04</v>
      </c>
      <c r="P1895">
        <f t="shared" si="122"/>
        <v>57.777999999999999</v>
      </c>
      <c r="Q1895" t="s">
        <v>8325</v>
      </c>
      <c r="R1895" t="s">
        <v>8329</v>
      </c>
      <c r="S1895" s="9">
        <f t="shared" si="120"/>
        <v>40632.94195601852</v>
      </c>
      <c r="T1895" s="9">
        <f t="shared" si="121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9"/>
        <v>1.145</v>
      </c>
      <c r="P1896">
        <f t="shared" si="122"/>
        <v>57.25</v>
      </c>
      <c r="Q1896" t="s">
        <v>8325</v>
      </c>
      <c r="R1896" t="s">
        <v>8329</v>
      </c>
      <c r="S1896" s="9">
        <f t="shared" si="120"/>
        <v>40920.904895833337</v>
      </c>
      <c r="T1896" s="9">
        <f t="shared" si="121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9"/>
        <v>1.0171957671957672</v>
      </c>
      <c r="P1897">
        <f t="shared" si="122"/>
        <v>196.34</v>
      </c>
      <c r="Q1897" t="s">
        <v>8325</v>
      </c>
      <c r="R1897" t="s">
        <v>8329</v>
      </c>
      <c r="S1897" s="9">
        <f t="shared" si="120"/>
        <v>42267.746782407412</v>
      </c>
      <c r="T1897" s="9">
        <f t="shared" si="121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9"/>
        <v>1.2394678492239468</v>
      </c>
      <c r="P1898">
        <f t="shared" si="122"/>
        <v>43</v>
      </c>
      <c r="Q1898" t="s">
        <v>8325</v>
      </c>
      <c r="R1898" t="s">
        <v>8329</v>
      </c>
      <c r="S1898" s="9">
        <f t="shared" si="120"/>
        <v>40981.710243055553</v>
      </c>
      <c r="T1898" s="9">
        <f t="shared" si="121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9"/>
        <v>1.0245669291338582</v>
      </c>
      <c r="P1899">
        <f t="shared" si="122"/>
        <v>35.552</v>
      </c>
      <c r="Q1899" t="s">
        <v>8325</v>
      </c>
      <c r="R1899" t="s">
        <v>8329</v>
      </c>
      <c r="S1899" s="9">
        <f t="shared" si="120"/>
        <v>41680.583402777782</v>
      </c>
      <c r="T1899" s="9">
        <f t="shared" si="121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9"/>
        <v>1.4450000000000001</v>
      </c>
      <c r="P1900">
        <f t="shared" si="122"/>
        <v>68.81</v>
      </c>
      <c r="Q1900" t="s">
        <v>8325</v>
      </c>
      <c r="R1900" t="s">
        <v>8329</v>
      </c>
      <c r="S1900" s="9">
        <f t="shared" si="120"/>
        <v>42366.192974537036</v>
      </c>
      <c r="T1900" s="9">
        <f t="shared" si="121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9"/>
        <v>1.3333333333333333</v>
      </c>
      <c r="P1901">
        <f t="shared" si="122"/>
        <v>28.571000000000002</v>
      </c>
      <c r="Q1901" t="s">
        <v>8325</v>
      </c>
      <c r="R1901" t="s">
        <v>8329</v>
      </c>
      <c r="S1901" s="9">
        <f t="shared" si="120"/>
        <v>42058.941736111112</v>
      </c>
      <c r="T1901" s="9">
        <f t="shared" si="121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9"/>
        <v>1.0936440000000001</v>
      </c>
      <c r="P1902">
        <f t="shared" si="122"/>
        <v>50.631999999999998</v>
      </c>
      <c r="Q1902" t="s">
        <v>8325</v>
      </c>
      <c r="R1902" t="s">
        <v>8329</v>
      </c>
      <c r="S1902" s="9">
        <f t="shared" si="120"/>
        <v>41160.871886574074</v>
      </c>
      <c r="T1902" s="9">
        <f t="shared" si="121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9"/>
        <v>2.696969696969697E-2</v>
      </c>
      <c r="P1903">
        <f t="shared" si="122"/>
        <v>106.8</v>
      </c>
      <c r="Q1903" t="s">
        <v>8319</v>
      </c>
      <c r="R1903" t="s">
        <v>8348</v>
      </c>
      <c r="S1903" s="9">
        <f t="shared" si="120"/>
        <v>42116.54315972222</v>
      </c>
      <c r="T1903" s="9">
        <f t="shared" si="121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9"/>
        <v>1.2E-2</v>
      </c>
      <c r="P1904">
        <f t="shared" si="122"/>
        <v>4</v>
      </c>
      <c r="Q1904" t="s">
        <v>8319</v>
      </c>
      <c r="R1904" t="s">
        <v>8348</v>
      </c>
      <c r="S1904" s="9">
        <f t="shared" si="120"/>
        <v>42037.789895833332</v>
      </c>
      <c r="T1904" s="9">
        <f t="shared" si="121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9"/>
        <v>0.46600000000000003</v>
      </c>
      <c r="P1905">
        <f t="shared" si="122"/>
        <v>34.097999999999999</v>
      </c>
      <c r="Q1905" t="s">
        <v>8319</v>
      </c>
      <c r="R1905" t="s">
        <v>8348</v>
      </c>
      <c r="S1905" s="9">
        <f t="shared" si="120"/>
        <v>42702.770729166667</v>
      </c>
      <c r="T1905" s="9">
        <f t="shared" si="121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9"/>
        <v>1E-3</v>
      </c>
      <c r="P1906">
        <f t="shared" si="122"/>
        <v>25</v>
      </c>
      <c r="Q1906" t="s">
        <v>8319</v>
      </c>
      <c r="R1906" t="s">
        <v>8348</v>
      </c>
      <c r="S1906" s="9">
        <f t="shared" si="120"/>
        <v>42326.685428240744</v>
      </c>
      <c r="T1906" s="9">
        <f t="shared" si="121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9"/>
        <v>1.6800000000000001E-3</v>
      </c>
      <c r="P1907">
        <f t="shared" si="122"/>
        <v>10.5</v>
      </c>
      <c r="Q1907" t="s">
        <v>8319</v>
      </c>
      <c r="R1907" t="s">
        <v>8348</v>
      </c>
      <c r="S1907" s="9">
        <f t="shared" si="120"/>
        <v>41859.925856481481</v>
      </c>
      <c r="T1907" s="9">
        <f t="shared" si="121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9"/>
        <v>0.42759999999999998</v>
      </c>
      <c r="P1908">
        <f t="shared" si="122"/>
        <v>215.96</v>
      </c>
      <c r="Q1908" t="s">
        <v>8319</v>
      </c>
      <c r="R1908" t="s">
        <v>8348</v>
      </c>
      <c r="S1908" s="9">
        <f t="shared" si="120"/>
        <v>42514.671099537038</v>
      </c>
      <c r="T1908" s="9">
        <f t="shared" si="121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9"/>
        <v>2.8333333333333335E-3</v>
      </c>
      <c r="P1909">
        <f t="shared" si="122"/>
        <v>21.25</v>
      </c>
      <c r="Q1909" t="s">
        <v>8319</v>
      </c>
      <c r="R1909" t="s">
        <v>8348</v>
      </c>
      <c r="S1909" s="9">
        <f t="shared" si="120"/>
        <v>41767.587094907409</v>
      </c>
      <c r="T1909" s="9">
        <f t="shared" si="121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9"/>
        <v>1.7319999999999999E-2</v>
      </c>
      <c r="P1910">
        <f t="shared" si="122"/>
        <v>108.25</v>
      </c>
      <c r="Q1910" t="s">
        <v>8319</v>
      </c>
      <c r="R1910" t="s">
        <v>8348</v>
      </c>
      <c r="S1910" s="9">
        <f t="shared" si="120"/>
        <v>42703.917824074073</v>
      </c>
      <c r="T1910" s="9">
        <f t="shared" si="121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9"/>
        <v>0.14111428571428572</v>
      </c>
      <c r="P1911">
        <f t="shared" si="122"/>
        <v>129.97399999999999</v>
      </c>
      <c r="Q1911" t="s">
        <v>8319</v>
      </c>
      <c r="R1911" t="s">
        <v>8348</v>
      </c>
      <c r="S1911" s="9">
        <f t="shared" si="120"/>
        <v>41905.429155092592</v>
      </c>
      <c r="T1911" s="9">
        <f t="shared" si="121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9"/>
        <v>0.39395294117647056</v>
      </c>
      <c r="P1912">
        <f t="shared" si="122"/>
        <v>117.495</v>
      </c>
      <c r="Q1912" t="s">
        <v>8319</v>
      </c>
      <c r="R1912" t="s">
        <v>8348</v>
      </c>
      <c r="S1912" s="9">
        <f t="shared" si="120"/>
        <v>42264.963159722218</v>
      </c>
      <c r="T1912" s="9">
        <f t="shared" si="121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9"/>
        <v>2.3529411764705883E-4</v>
      </c>
      <c r="P1913">
        <f t="shared" si="122"/>
        <v>10</v>
      </c>
      <c r="Q1913" t="s">
        <v>8319</v>
      </c>
      <c r="R1913" t="s">
        <v>8348</v>
      </c>
      <c r="S1913" s="9">
        <f t="shared" si="120"/>
        <v>41830.033958333333</v>
      </c>
      <c r="T1913" s="9">
        <f t="shared" si="121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9"/>
        <v>0.59299999999999997</v>
      </c>
      <c r="P1914">
        <f t="shared" si="122"/>
        <v>70.594999999999999</v>
      </c>
      <c r="Q1914" t="s">
        <v>8319</v>
      </c>
      <c r="R1914" t="s">
        <v>8348</v>
      </c>
      <c r="S1914" s="9">
        <f t="shared" si="120"/>
        <v>42129.226388888885</v>
      </c>
      <c r="T1914" s="9">
        <f t="shared" si="121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9"/>
        <v>1.3270833333333334E-2</v>
      </c>
      <c r="P1915">
        <f t="shared" si="122"/>
        <v>24.5</v>
      </c>
      <c r="Q1915" t="s">
        <v>8319</v>
      </c>
      <c r="R1915" t="s">
        <v>8348</v>
      </c>
      <c r="S1915" s="9">
        <f t="shared" si="120"/>
        <v>41890.511319444442</v>
      </c>
      <c r="T1915" s="9">
        <f t="shared" si="121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9"/>
        <v>9.0090090090090086E-2</v>
      </c>
      <c r="P1916">
        <f t="shared" si="122"/>
        <v>30</v>
      </c>
      <c r="Q1916" t="s">
        <v>8319</v>
      </c>
      <c r="R1916" t="s">
        <v>8348</v>
      </c>
      <c r="S1916" s="9">
        <f t="shared" si="120"/>
        <v>41929.174456018518</v>
      </c>
      <c r="T1916" s="9">
        <f t="shared" si="121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9"/>
        <v>1.6E-2</v>
      </c>
      <c r="P1917">
        <f t="shared" si="122"/>
        <v>2</v>
      </c>
      <c r="Q1917" t="s">
        <v>8319</v>
      </c>
      <c r="R1917" t="s">
        <v>8348</v>
      </c>
      <c r="S1917" s="9">
        <f t="shared" si="120"/>
        <v>41864.04886574074</v>
      </c>
      <c r="T1917" s="9">
        <f t="shared" si="121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9"/>
        <v>5.1000000000000004E-3</v>
      </c>
      <c r="P1918">
        <f t="shared" si="122"/>
        <v>17</v>
      </c>
      <c r="Q1918" t="s">
        <v>8319</v>
      </c>
      <c r="R1918" t="s">
        <v>8348</v>
      </c>
      <c r="S1918" s="9">
        <f t="shared" si="120"/>
        <v>42656.717303240745</v>
      </c>
      <c r="T1918" s="9">
        <f t="shared" si="121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9"/>
        <v>0.52570512820512816</v>
      </c>
      <c r="P1919">
        <f t="shared" si="122"/>
        <v>2928.9290000000001</v>
      </c>
      <c r="Q1919" t="s">
        <v>8319</v>
      </c>
      <c r="R1919" t="s">
        <v>8348</v>
      </c>
      <c r="S1919" s="9">
        <f t="shared" si="120"/>
        <v>42746.270057870366</v>
      </c>
      <c r="T1919" s="9">
        <f t="shared" si="121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9"/>
        <v>1.04E-2</v>
      </c>
      <c r="P1920">
        <f t="shared" si="122"/>
        <v>28.888999999999999</v>
      </c>
      <c r="Q1920" t="s">
        <v>8319</v>
      </c>
      <c r="R1920" t="s">
        <v>8348</v>
      </c>
      <c r="S1920" s="9">
        <f t="shared" si="120"/>
        <v>41828.789942129632</v>
      </c>
      <c r="T1920" s="9">
        <f t="shared" si="121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9"/>
        <v>0.47399999999999998</v>
      </c>
      <c r="P1921">
        <f t="shared" si="122"/>
        <v>29.625</v>
      </c>
      <c r="Q1921" t="s">
        <v>8319</v>
      </c>
      <c r="R1921" t="s">
        <v>8348</v>
      </c>
      <c r="S1921" s="9">
        <f t="shared" si="120"/>
        <v>42113.875567129624</v>
      </c>
      <c r="T1921" s="9">
        <f t="shared" si="121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9"/>
        <v>0.43030000000000002</v>
      </c>
      <c r="P1922">
        <f t="shared" si="122"/>
        <v>40.981000000000002</v>
      </c>
      <c r="Q1922" t="s">
        <v>8319</v>
      </c>
      <c r="R1922" t="s">
        <v>8348</v>
      </c>
      <c r="S1922" s="9">
        <f t="shared" si="120"/>
        <v>42270.875706018516</v>
      </c>
      <c r="T1922" s="9">
        <f t="shared" si="121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3">E1923/D1923</f>
        <v>1.3680000000000001</v>
      </c>
      <c r="P1923">
        <f t="shared" si="122"/>
        <v>54</v>
      </c>
      <c r="Q1923" t="s">
        <v>8325</v>
      </c>
      <c r="R1923" t="s">
        <v>8329</v>
      </c>
      <c r="S1923" s="9">
        <f t="shared" ref="S1923:S1986" si="124">(((J1923/60)/60)/24)+DATE(1970,1,1)</f>
        <v>41074.221562500003</v>
      </c>
      <c r="T1923" s="9">
        <f t="shared" ref="T1923:T1986" si="12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3"/>
        <v>1.1555</v>
      </c>
      <c r="P1924">
        <f t="shared" si="122"/>
        <v>36.109000000000002</v>
      </c>
      <c r="Q1924" t="s">
        <v>8325</v>
      </c>
      <c r="R1924" t="s">
        <v>8329</v>
      </c>
      <c r="S1924" s="9">
        <f t="shared" si="124"/>
        <v>41590.255868055552</v>
      </c>
      <c r="T1924" s="9">
        <f t="shared" si="12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3"/>
        <v>2.4079999999999999</v>
      </c>
      <c r="P1925">
        <f t="shared" si="122"/>
        <v>23.154</v>
      </c>
      <c r="Q1925" t="s">
        <v>8325</v>
      </c>
      <c r="R1925" t="s">
        <v>8329</v>
      </c>
      <c r="S1925" s="9">
        <f t="shared" si="124"/>
        <v>40772.848749999997</v>
      </c>
      <c r="T1925" s="9">
        <f t="shared" si="12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3"/>
        <v>1.1439999999999999</v>
      </c>
      <c r="P1926">
        <f t="shared" si="122"/>
        <v>104</v>
      </c>
      <c r="Q1926" t="s">
        <v>8325</v>
      </c>
      <c r="R1926" t="s">
        <v>8329</v>
      </c>
      <c r="S1926" s="9">
        <f t="shared" si="124"/>
        <v>41626.761053240742</v>
      </c>
      <c r="T1926" s="9">
        <f t="shared" si="12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3"/>
        <v>1.1033333333333333</v>
      </c>
      <c r="P1927">
        <f t="shared" si="122"/>
        <v>31.827000000000002</v>
      </c>
      <c r="Q1927" t="s">
        <v>8325</v>
      </c>
      <c r="R1927" t="s">
        <v>8329</v>
      </c>
      <c r="S1927" s="9">
        <f t="shared" si="124"/>
        <v>41535.90148148148</v>
      </c>
      <c r="T1927" s="9">
        <f t="shared" si="12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3"/>
        <v>1.9537933333333333</v>
      </c>
      <c r="P1928">
        <f t="shared" si="122"/>
        <v>27.39</v>
      </c>
      <c r="Q1928" t="s">
        <v>8325</v>
      </c>
      <c r="R1928" t="s">
        <v>8329</v>
      </c>
      <c r="S1928" s="9">
        <f t="shared" si="124"/>
        <v>40456.954351851848</v>
      </c>
      <c r="T1928" s="9">
        <f t="shared" si="12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3"/>
        <v>1.0333333333333334</v>
      </c>
      <c r="P1929">
        <f t="shared" ref="P1929:P1992" si="126">IF(L1929=0, 0, ROUND(E1929/L1929, 3))</f>
        <v>56.363999999999997</v>
      </c>
      <c r="Q1929" t="s">
        <v>8325</v>
      </c>
      <c r="R1929" t="s">
        <v>8329</v>
      </c>
      <c r="S1929" s="9">
        <f t="shared" si="124"/>
        <v>40960.861562500002</v>
      </c>
      <c r="T1929" s="9">
        <f t="shared" si="12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3"/>
        <v>1.031372549019608</v>
      </c>
      <c r="P1930">
        <f t="shared" si="126"/>
        <v>77.352999999999994</v>
      </c>
      <c r="Q1930" t="s">
        <v>8325</v>
      </c>
      <c r="R1930" t="s">
        <v>8329</v>
      </c>
      <c r="S1930" s="9">
        <f t="shared" si="124"/>
        <v>41371.648078703707</v>
      </c>
      <c r="T1930" s="9">
        <f t="shared" si="12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3"/>
        <v>1.003125</v>
      </c>
      <c r="P1931">
        <f t="shared" si="126"/>
        <v>42.8</v>
      </c>
      <c r="Q1931" t="s">
        <v>8325</v>
      </c>
      <c r="R1931" t="s">
        <v>8329</v>
      </c>
      <c r="S1931" s="9">
        <f t="shared" si="124"/>
        <v>40687.021597222221</v>
      </c>
      <c r="T1931" s="9">
        <f t="shared" si="12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3"/>
        <v>1.27</v>
      </c>
      <c r="P1932">
        <f t="shared" si="126"/>
        <v>48.845999999999997</v>
      </c>
      <c r="Q1932" t="s">
        <v>8325</v>
      </c>
      <c r="R1932" t="s">
        <v>8329</v>
      </c>
      <c r="S1932" s="9">
        <f t="shared" si="124"/>
        <v>41402.558819444443</v>
      </c>
      <c r="T1932" s="9">
        <f t="shared" si="12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3"/>
        <v>1.20601</v>
      </c>
      <c r="P1933">
        <f t="shared" si="126"/>
        <v>48.24</v>
      </c>
      <c r="Q1933" t="s">
        <v>8325</v>
      </c>
      <c r="R1933" t="s">
        <v>8329</v>
      </c>
      <c r="S1933" s="9">
        <f t="shared" si="124"/>
        <v>41037.892465277779</v>
      </c>
      <c r="T1933" s="9">
        <f t="shared" si="12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3"/>
        <v>1.0699047619047619</v>
      </c>
      <c r="P1934">
        <f t="shared" si="126"/>
        <v>70.212999999999994</v>
      </c>
      <c r="Q1934" t="s">
        <v>8325</v>
      </c>
      <c r="R1934" t="s">
        <v>8329</v>
      </c>
      <c r="S1934" s="9">
        <f t="shared" si="124"/>
        <v>40911.809872685182</v>
      </c>
      <c r="T1934" s="9">
        <f t="shared" si="12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3"/>
        <v>1.7243333333333333</v>
      </c>
      <c r="P1935">
        <f t="shared" si="126"/>
        <v>94.055000000000007</v>
      </c>
      <c r="Q1935" t="s">
        <v>8325</v>
      </c>
      <c r="R1935" t="s">
        <v>8329</v>
      </c>
      <c r="S1935" s="9">
        <f t="shared" si="124"/>
        <v>41879.130868055552</v>
      </c>
      <c r="T1935" s="9">
        <f t="shared" si="12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3"/>
        <v>1.2362</v>
      </c>
      <c r="P1936">
        <f t="shared" si="126"/>
        <v>80.272999999999996</v>
      </c>
      <c r="Q1936" t="s">
        <v>8325</v>
      </c>
      <c r="R1936" t="s">
        <v>8329</v>
      </c>
      <c r="S1936" s="9">
        <f t="shared" si="124"/>
        <v>40865.867141203707</v>
      </c>
      <c r="T1936" s="9">
        <f t="shared" si="12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3"/>
        <v>1.0840000000000001</v>
      </c>
      <c r="P1937">
        <f t="shared" si="126"/>
        <v>54.2</v>
      </c>
      <c r="Q1937" t="s">
        <v>8325</v>
      </c>
      <c r="R1937" t="s">
        <v>8329</v>
      </c>
      <c r="S1937" s="9">
        <f t="shared" si="124"/>
        <v>41773.932534722226</v>
      </c>
      <c r="T1937" s="9">
        <f t="shared" si="12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3"/>
        <v>1.1652013333333333</v>
      </c>
      <c r="P1938">
        <f t="shared" si="126"/>
        <v>60.268999999999998</v>
      </c>
      <c r="Q1938" t="s">
        <v>8325</v>
      </c>
      <c r="R1938" t="s">
        <v>8329</v>
      </c>
      <c r="S1938" s="9">
        <f t="shared" si="124"/>
        <v>40852.889699074076</v>
      </c>
      <c r="T1938" s="9">
        <f t="shared" si="12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3"/>
        <v>1.8724499999999999</v>
      </c>
      <c r="P1939">
        <f t="shared" si="126"/>
        <v>38.74</v>
      </c>
      <c r="Q1939" t="s">
        <v>8325</v>
      </c>
      <c r="R1939" t="s">
        <v>8329</v>
      </c>
      <c r="S1939" s="9">
        <f t="shared" si="124"/>
        <v>41059.118993055556</v>
      </c>
      <c r="T1939" s="9">
        <f t="shared" si="12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3"/>
        <v>1.1593333333333333</v>
      </c>
      <c r="P1940">
        <f t="shared" si="126"/>
        <v>152.54400000000001</v>
      </c>
      <c r="Q1940" t="s">
        <v>8325</v>
      </c>
      <c r="R1940" t="s">
        <v>8329</v>
      </c>
      <c r="S1940" s="9">
        <f t="shared" si="124"/>
        <v>41426.259618055556</v>
      </c>
      <c r="T1940" s="9">
        <f t="shared" si="12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3"/>
        <v>1.107</v>
      </c>
      <c r="P1941">
        <f t="shared" si="126"/>
        <v>115.313</v>
      </c>
      <c r="Q1941" t="s">
        <v>8325</v>
      </c>
      <c r="R1941" t="s">
        <v>8329</v>
      </c>
      <c r="S1941" s="9">
        <f t="shared" si="124"/>
        <v>41313.985046296293</v>
      </c>
      <c r="T1941" s="9">
        <f t="shared" si="12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3"/>
        <v>1.7092307692307693</v>
      </c>
      <c r="P1942">
        <f t="shared" si="126"/>
        <v>35.838999999999999</v>
      </c>
      <c r="Q1942" t="s">
        <v>8325</v>
      </c>
      <c r="R1942" t="s">
        <v>8329</v>
      </c>
      <c r="S1942" s="9">
        <f t="shared" si="124"/>
        <v>40670.507326388892</v>
      </c>
      <c r="T1942" s="9">
        <f t="shared" si="12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3"/>
        <v>1.2611835600000001</v>
      </c>
      <c r="P1943">
        <f t="shared" si="126"/>
        <v>64.569999999999993</v>
      </c>
      <c r="Q1943" t="s">
        <v>8319</v>
      </c>
      <c r="R1943" t="s">
        <v>8349</v>
      </c>
      <c r="S1943" s="9">
        <f t="shared" si="124"/>
        <v>41744.290868055556</v>
      </c>
      <c r="T1943" s="9">
        <f t="shared" si="12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3"/>
        <v>1.3844033333333334</v>
      </c>
      <c r="P1944">
        <f t="shared" si="126"/>
        <v>87.436000000000007</v>
      </c>
      <c r="Q1944" t="s">
        <v>8319</v>
      </c>
      <c r="R1944" t="s">
        <v>8349</v>
      </c>
      <c r="S1944" s="9">
        <f t="shared" si="124"/>
        <v>40638.828009259261</v>
      </c>
      <c r="T1944" s="9">
        <f t="shared" si="12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3"/>
        <v>17.052499999999998</v>
      </c>
      <c r="P1945">
        <f t="shared" si="126"/>
        <v>68.816000000000003</v>
      </c>
      <c r="Q1945" t="s">
        <v>8319</v>
      </c>
      <c r="R1945" t="s">
        <v>8349</v>
      </c>
      <c r="S1945" s="9">
        <f t="shared" si="124"/>
        <v>42548.269861111112</v>
      </c>
      <c r="T1945" s="9">
        <f t="shared" si="12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3"/>
        <v>7.8805550000000002</v>
      </c>
      <c r="P1946">
        <f t="shared" si="126"/>
        <v>176.2</v>
      </c>
      <c r="Q1946" t="s">
        <v>8319</v>
      </c>
      <c r="R1946" t="s">
        <v>8349</v>
      </c>
      <c r="S1946" s="9">
        <f t="shared" si="124"/>
        <v>41730.584374999999</v>
      </c>
      <c r="T1946" s="9">
        <f t="shared" si="12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3"/>
        <v>3.4801799999999998</v>
      </c>
      <c r="P1947">
        <f t="shared" si="126"/>
        <v>511.791</v>
      </c>
      <c r="Q1947" t="s">
        <v>8319</v>
      </c>
      <c r="R1947" t="s">
        <v>8349</v>
      </c>
      <c r="S1947" s="9">
        <f t="shared" si="124"/>
        <v>42157.251828703709</v>
      </c>
      <c r="T1947" s="9">
        <f t="shared" si="12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3"/>
        <v>1.4974666666666667</v>
      </c>
      <c r="P1948">
        <f t="shared" si="126"/>
        <v>160.44300000000001</v>
      </c>
      <c r="Q1948" t="s">
        <v>8319</v>
      </c>
      <c r="R1948" t="s">
        <v>8349</v>
      </c>
      <c r="S1948" s="9">
        <f t="shared" si="124"/>
        <v>41689.150011574071</v>
      </c>
      <c r="T1948" s="9">
        <f t="shared" si="12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3"/>
        <v>1.0063375000000001</v>
      </c>
      <c r="P1949">
        <f t="shared" si="126"/>
        <v>35.003</v>
      </c>
      <c r="Q1949" t="s">
        <v>8319</v>
      </c>
      <c r="R1949" t="s">
        <v>8349</v>
      </c>
      <c r="S1949" s="9">
        <f t="shared" si="124"/>
        <v>40102.918055555558</v>
      </c>
      <c r="T1949" s="9">
        <f t="shared" si="12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3"/>
        <v>8.0021100000000001</v>
      </c>
      <c r="P1950">
        <f t="shared" si="126"/>
        <v>188.50700000000001</v>
      </c>
      <c r="Q1950" t="s">
        <v>8319</v>
      </c>
      <c r="R1950" t="s">
        <v>8349</v>
      </c>
      <c r="S1950" s="9">
        <f t="shared" si="124"/>
        <v>42473.604270833333</v>
      </c>
      <c r="T1950" s="9">
        <f t="shared" si="12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3"/>
        <v>1.0600260000000001</v>
      </c>
      <c r="P1951">
        <f t="shared" si="126"/>
        <v>56.204999999999998</v>
      </c>
      <c r="Q1951" t="s">
        <v>8319</v>
      </c>
      <c r="R1951" t="s">
        <v>8349</v>
      </c>
      <c r="S1951" s="9">
        <f t="shared" si="124"/>
        <v>41800.423043981478</v>
      </c>
      <c r="T1951" s="9">
        <f t="shared" si="12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3"/>
        <v>2.0051866666666669</v>
      </c>
      <c r="P1952">
        <f t="shared" si="126"/>
        <v>51.305</v>
      </c>
      <c r="Q1952" t="s">
        <v>8319</v>
      </c>
      <c r="R1952" t="s">
        <v>8349</v>
      </c>
      <c r="S1952" s="9">
        <f t="shared" si="124"/>
        <v>40624.181400462963</v>
      </c>
      <c r="T1952" s="9">
        <f t="shared" si="12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3"/>
        <v>2.1244399999999999</v>
      </c>
      <c r="P1953">
        <f t="shared" si="126"/>
        <v>127.36499999999999</v>
      </c>
      <c r="Q1953" t="s">
        <v>8319</v>
      </c>
      <c r="R1953" t="s">
        <v>8349</v>
      </c>
      <c r="S1953" s="9">
        <f t="shared" si="124"/>
        <v>42651.420567129629</v>
      </c>
      <c r="T1953" s="9">
        <f t="shared" si="12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3"/>
        <v>1.9847237142857144</v>
      </c>
      <c r="P1954">
        <f t="shared" si="126"/>
        <v>101.855</v>
      </c>
      <c r="Q1954" t="s">
        <v>8319</v>
      </c>
      <c r="R1954" t="s">
        <v>8349</v>
      </c>
      <c r="S1954" s="9">
        <f t="shared" si="124"/>
        <v>41526.60665509259</v>
      </c>
      <c r="T1954" s="9">
        <f t="shared" si="12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3"/>
        <v>2.2594666666666665</v>
      </c>
      <c r="P1955">
        <f t="shared" si="126"/>
        <v>230.55799999999999</v>
      </c>
      <c r="Q1955" t="s">
        <v>8319</v>
      </c>
      <c r="R1955" t="s">
        <v>8349</v>
      </c>
      <c r="S1955" s="9">
        <f t="shared" si="124"/>
        <v>40941.199826388889</v>
      </c>
      <c r="T1955" s="9">
        <f t="shared" si="12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3"/>
        <v>6.9894800000000004</v>
      </c>
      <c r="P1956">
        <f t="shared" si="126"/>
        <v>842.10599999999999</v>
      </c>
      <c r="Q1956" t="s">
        <v>8319</v>
      </c>
      <c r="R1956" t="s">
        <v>8349</v>
      </c>
      <c r="S1956" s="9">
        <f t="shared" si="124"/>
        <v>42394.580740740741</v>
      </c>
      <c r="T1956" s="9">
        <f t="shared" si="12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3"/>
        <v>3.9859528571428569</v>
      </c>
      <c r="P1957">
        <f t="shared" si="126"/>
        <v>577.27599999999995</v>
      </c>
      <c r="Q1957" t="s">
        <v>8319</v>
      </c>
      <c r="R1957" t="s">
        <v>8349</v>
      </c>
      <c r="S1957" s="9">
        <f t="shared" si="124"/>
        <v>41020.271770833337</v>
      </c>
      <c r="T1957" s="9">
        <f t="shared" si="12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3"/>
        <v>2.9403333333333332</v>
      </c>
      <c r="P1958">
        <f t="shared" si="126"/>
        <v>483.34199999999998</v>
      </c>
      <c r="Q1958" t="s">
        <v>8319</v>
      </c>
      <c r="R1958" t="s">
        <v>8349</v>
      </c>
      <c r="S1958" s="9">
        <f t="shared" si="124"/>
        <v>42067.923668981486</v>
      </c>
      <c r="T1958" s="9">
        <f t="shared" si="12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3"/>
        <v>1.6750470000000002</v>
      </c>
      <c r="P1959">
        <f t="shared" si="126"/>
        <v>76.138999999999996</v>
      </c>
      <c r="Q1959" t="s">
        <v>8319</v>
      </c>
      <c r="R1959" t="s">
        <v>8349</v>
      </c>
      <c r="S1959" s="9">
        <f t="shared" si="124"/>
        <v>41179.098530092589</v>
      </c>
      <c r="T1959" s="9">
        <f t="shared" si="12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3"/>
        <v>14.355717142857143</v>
      </c>
      <c r="P1960">
        <f t="shared" si="126"/>
        <v>74.108000000000004</v>
      </c>
      <c r="Q1960" t="s">
        <v>8319</v>
      </c>
      <c r="R1960" t="s">
        <v>8349</v>
      </c>
      <c r="S1960" s="9">
        <f t="shared" si="124"/>
        <v>41326.987974537034</v>
      </c>
      <c r="T1960" s="9">
        <f t="shared" si="12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3"/>
        <v>1.5673440000000001</v>
      </c>
      <c r="P1961">
        <f t="shared" si="126"/>
        <v>36.966000000000001</v>
      </c>
      <c r="Q1961" t="s">
        <v>8319</v>
      </c>
      <c r="R1961" t="s">
        <v>8349</v>
      </c>
      <c r="S1961" s="9">
        <f t="shared" si="124"/>
        <v>41871.845601851855</v>
      </c>
      <c r="T1961" s="9">
        <f t="shared" si="12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3"/>
        <v>1.1790285714285715</v>
      </c>
      <c r="P1962">
        <f t="shared" si="126"/>
        <v>2500.9699999999998</v>
      </c>
      <c r="Q1962" t="s">
        <v>8319</v>
      </c>
      <c r="R1962" t="s">
        <v>8349</v>
      </c>
      <c r="S1962" s="9">
        <f t="shared" si="124"/>
        <v>41964.362743055557</v>
      </c>
      <c r="T1962" s="9">
        <f t="shared" si="12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3"/>
        <v>11.053811999999999</v>
      </c>
      <c r="P1963">
        <f t="shared" si="126"/>
        <v>67.69</v>
      </c>
      <c r="Q1963" t="s">
        <v>8319</v>
      </c>
      <c r="R1963" t="s">
        <v>8349</v>
      </c>
      <c r="S1963" s="9">
        <f t="shared" si="124"/>
        <v>41148.194641203707</v>
      </c>
      <c r="T1963" s="9">
        <f t="shared" si="12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3"/>
        <v>1.9292499999999999</v>
      </c>
      <c r="P1964">
        <f t="shared" si="126"/>
        <v>63.046999999999997</v>
      </c>
      <c r="Q1964" t="s">
        <v>8319</v>
      </c>
      <c r="R1964" t="s">
        <v>8349</v>
      </c>
      <c r="S1964" s="9">
        <f t="shared" si="124"/>
        <v>41742.780509259261</v>
      </c>
      <c r="T1964" s="9">
        <f t="shared" si="12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3"/>
        <v>1.268842105263158</v>
      </c>
      <c r="P1965">
        <f t="shared" si="126"/>
        <v>117.6</v>
      </c>
      <c r="Q1965" t="s">
        <v>8319</v>
      </c>
      <c r="R1965" t="s">
        <v>8349</v>
      </c>
      <c r="S1965" s="9">
        <f t="shared" si="124"/>
        <v>41863.429791666669</v>
      </c>
      <c r="T1965" s="9">
        <f t="shared" si="12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3"/>
        <v>2.5957748878923765</v>
      </c>
      <c r="P1966">
        <f t="shared" si="126"/>
        <v>180.75200000000001</v>
      </c>
      <c r="Q1966" t="s">
        <v>8319</v>
      </c>
      <c r="R1966" t="s">
        <v>8349</v>
      </c>
      <c r="S1966" s="9">
        <f t="shared" si="124"/>
        <v>42452.272824074069</v>
      </c>
      <c r="T1966" s="9">
        <f t="shared" si="12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3"/>
        <v>2.6227999999999998</v>
      </c>
      <c r="P1967">
        <f t="shared" si="126"/>
        <v>127.32</v>
      </c>
      <c r="Q1967" t="s">
        <v>8319</v>
      </c>
      <c r="R1967" t="s">
        <v>8349</v>
      </c>
      <c r="S1967" s="9">
        <f t="shared" si="124"/>
        <v>40898.089236111111</v>
      </c>
      <c r="T1967" s="9">
        <f t="shared" si="12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3"/>
        <v>2.0674309000000002</v>
      </c>
      <c r="P1968">
        <f t="shared" si="126"/>
        <v>136.64400000000001</v>
      </c>
      <c r="Q1968" t="s">
        <v>8319</v>
      </c>
      <c r="R1968" t="s">
        <v>8349</v>
      </c>
      <c r="S1968" s="9">
        <f t="shared" si="124"/>
        <v>41835.540486111109</v>
      </c>
      <c r="T1968" s="9">
        <f t="shared" si="12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3"/>
        <v>3.7012999999999998</v>
      </c>
      <c r="P1969">
        <f t="shared" si="126"/>
        <v>182.78</v>
      </c>
      <c r="Q1969" t="s">
        <v>8319</v>
      </c>
      <c r="R1969" t="s">
        <v>8349</v>
      </c>
      <c r="S1969" s="9">
        <f t="shared" si="124"/>
        <v>41730.663530092592</v>
      </c>
      <c r="T1969" s="9">
        <f t="shared" si="12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3"/>
        <v>2.8496600000000001</v>
      </c>
      <c r="P1970">
        <f t="shared" si="126"/>
        <v>279.37799999999999</v>
      </c>
      <c r="Q1970" t="s">
        <v>8319</v>
      </c>
      <c r="R1970" t="s">
        <v>8349</v>
      </c>
      <c r="S1970" s="9">
        <f t="shared" si="124"/>
        <v>42676.586979166663</v>
      </c>
      <c r="T1970" s="9">
        <f t="shared" si="12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3"/>
        <v>5.7907999999999999</v>
      </c>
      <c r="P1971">
        <f t="shared" si="126"/>
        <v>61.375999999999998</v>
      </c>
      <c r="Q1971" t="s">
        <v>8319</v>
      </c>
      <c r="R1971" t="s">
        <v>8349</v>
      </c>
      <c r="S1971" s="9">
        <f t="shared" si="124"/>
        <v>42557.792453703703</v>
      </c>
      <c r="T1971" s="9">
        <f t="shared" si="12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3"/>
        <v>11.318</v>
      </c>
      <c r="P1972">
        <f t="shared" si="126"/>
        <v>80.727999999999994</v>
      </c>
      <c r="Q1972" t="s">
        <v>8319</v>
      </c>
      <c r="R1972" t="s">
        <v>8349</v>
      </c>
      <c r="S1972" s="9">
        <f t="shared" si="124"/>
        <v>41324.193298611113</v>
      </c>
      <c r="T1972" s="9">
        <f t="shared" si="12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3"/>
        <v>2.6302771750000002</v>
      </c>
      <c r="P1973">
        <f t="shared" si="126"/>
        <v>272.35599999999999</v>
      </c>
      <c r="Q1973" t="s">
        <v>8319</v>
      </c>
      <c r="R1973" t="s">
        <v>8349</v>
      </c>
      <c r="S1973" s="9">
        <f t="shared" si="124"/>
        <v>41561.500706018516</v>
      </c>
      <c r="T1973" s="9">
        <f t="shared" si="12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3"/>
        <v>6.7447999999999997</v>
      </c>
      <c r="P1974">
        <f t="shared" si="126"/>
        <v>70.849000000000004</v>
      </c>
      <c r="Q1974" t="s">
        <v>8319</v>
      </c>
      <c r="R1974" t="s">
        <v>8349</v>
      </c>
      <c r="S1974" s="9">
        <f t="shared" si="124"/>
        <v>41201.012083333335</v>
      </c>
      <c r="T1974" s="9">
        <f t="shared" si="12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3"/>
        <v>2.5683081313131315</v>
      </c>
      <c r="P1975">
        <f t="shared" si="126"/>
        <v>247.94</v>
      </c>
      <c r="Q1975" t="s">
        <v>8319</v>
      </c>
      <c r="R1975" t="s">
        <v>8349</v>
      </c>
      <c r="S1975" s="9">
        <f t="shared" si="124"/>
        <v>42549.722962962958</v>
      </c>
      <c r="T1975" s="9">
        <f t="shared" si="12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3"/>
        <v>3.7549600000000001</v>
      </c>
      <c r="P1976">
        <f t="shared" si="126"/>
        <v>186.81399999999999</v>
      </c>
      <c r="Q1976" t="s">
        <v>8319</v>
      </c>
      <c r="R1976" t="s">
        <v>8349</v>
      </c>
      <c r="S1976" s="9">
        <f t="shared" si="124"/>
        <v>41445.334131944444</v>
      </c>
      <c r="T1976" s="9">
        <f t="shared" si="12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3"/>
        <v>2.0870837499999997</v>
      </c>
      <c r="P1977">
        <f t="shared" si="126"/>
        <v>131.989</v>
      </c>
      <c r="Q1977" t="s">
        <v>8319</v>
      </c>
      <c r="R1977" t="s">
        <v>8349</v>
      </c>
      <c r="S1977" s="9">
        <f t="shared" si="124"/>
        <v>41313.755219907405</v>
      </c>
      <c r="T1977" s="9">
        <f t="shared" si="12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3"/>
        <v>3.4660000000000002</v>
      </c>
      <c r="P1978">
        <f t="shared" si="126"/>
        <v>29.311</v>
      </c>
      <c r="Q1978" t="s">
        <v>8319</v>
      </c>
      <c r="R1978" t="s">
        <v>8349</v>
      </c>
      <c r="S1978" s="9">
        <f t="shared" si="124"/>
        <v>41438.899594907409</v>
      </c>
      <c r="T1978" s="9">
        <f t="shared" si="12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3"/>
        <v>4.0232999999999999</v>
      </c>
      <c r="P1979">
        <f t="shared" si="126"/>
        <v>245.024</v>
      </c>
      <c r="Q1979" t="s">
        <v>8319</v>
      </c>
      <c r="R1979" t="s">
        <v>8349</v>
      </c>
      <c r="S1979" s="9">
        <f t="shared" si="124"/>
        <v>42311.216898148152</v>
      </c>
      <c r="T1979" s="9">
        <f t="shared" si="12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3"/>
        <v>10.2684514</v>
      </c>
      <c r="P1980">
        <f t="shared" si="126"/>
        <v>1323.2539999999999</v>
      </c>
      <c r="Q1980" t="s">
        <v>8319</v>
      </c>
      <c r="R1980" t="s">
        <v>8349</v>
      </c>
      <c r="S1980" s="9">
        <f t="shared" si="124"/>
        <v>41039.225601851853</v>
      </c>
      <c r="T1980" s="9">
        <f t="shared" si="12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3"/>
        <v>1.14901155</v>
      </c>
      <c r="P1981">
        <f t="shared" si="126"/>
        <v>282.66000000000003</v>
      </c>
      <c r="Q1981" t="s">
        <v>8319</v>
      </c>
      <c r="R1981" t="s">
        <v>8349</v>
      </c>
      <c r="S1981" s="9">
        <f t="shared" si="124"/>
        <v>42290.460023148145</v>
      </c>
      <c r="T1981" s="9">
        <f t="shared" si="12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3"/>
        <v>3.5482402000000004</v>
      </c>
      <c r="P1982">
        <f t="shared" si="126"/>
        <v>91.213999999999999</v>
      </c>
      <c r="Q1982" t="s">
        <v>8319</v>
      </c>
      <c r="R1982" t="s">
        <v>8349</v>
      </c>
      <c r="S1982" s="9">
        <f t="shared" si="124"/>
        <v>42423.542384259257</v>
      </c>
      <c r="T1982" s="9">
        <f t="shared" si="12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3"/>
        <v>5.0799999999999998E-2</v>
      </c>
      <c r="P1983">
        <f t="shared" si="126"/>
        <v>31.75</v>
      </c>
      <c r="Q1983" t="s">
        <v>8338</v>
      </c>
      <c r="R1983" t="s">
        <v>8350</v>
      </c>
      <c r="S1983" s="9">
        <f t="shared" si="124"/>
        <v>41799.725289351853</v>
      </c>
      <c r="T1983" s="9">
        <f t="shared" si="12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3"/>
        <v>0</v>
      </c>
      <c r="P1984">
        <f t="shared" si="126"/>
        <v>0</v>
      </c>
      <c r="Q1984" t="s">
        <v>8338</v>
      </c>
      <c r="R1984" t="s">
        <v>8350</v>
      </c>
      <c r="S1984" s="9">
        <f t="shared" si="124"/>
        <v>42678.586655092593</v>
      </c>
      <c r="T1984" s="9">
        <f t="shared" si="12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3"/>
        <v>4.2999999999999997E-2</v>
      </c>
      <c r="P1985">
        <f t="shared" si="126"/>
        <v>88.688000000000002</v>
      </c>
      <c r="Q1985" t="s">
        <v>8338</v>
      </c>
      <c r="R1985" t="s">
        <v>8350</v>
      </c>
      <c r="S1985" s="9">
        <f t="shared" si="124"/>
        <v>42593.011782407411</v>
      </c>
      <c r="T1985" s="9">
        <f t="shared" si="12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3"/>
        <v>0.21146666666666666</v>
      </c>
      <c r="P1986">
        <f t="shared" si="126"/>
        <v>453.14299999999997</v>
      </c>
      <c r="Q1986" t="s">
        <v>8338</v>
      </c>
      <c r="R1986" t="s">
        <v>8350</v>
      </c>
      <c r="S1986" s="9">
        <f t="shared" si="124"/>
        <v>41913.790289351848</v>
      </c>
      <c r="T1986" s="9">
        <f t="shared" si="12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7">E1987/D1987</f>
        <v>3.1875000000000001E-2</v>
      </c>
      <c r="P1987">
        <f t="shared" si="126"/>
        <v>12.75</v>
      </c>
      <c r="Q1987" t="s">
        <v>8338</v>
      </c>
      <c r="R1987" t="s">
        <v>8350</v>
      </c>
      <c r="S1987" s="9">
        <f t="shared" ref="S1987:S2050" si="128">(((J1987/60)/60)/24)+DATE(1970,1,1)</f>
        <v>42555.698738425926</v>
      </c>
      <c r="T1987" s="9">
        <f t="shared" ref="T1987:T2050" si="129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7"/>
        <v>5.0000000000000001E-4</v>
      </c>
      <c r="P1988">
        <f t="shared" si="126"/>
        <v>1</v>
      </c>
      <c r="Q1988" t="s">
        <v>8338</v>
      </c>
      <c r="R1988" t="s">
        <v>8350</v>
      </c>
      <c r="S1988" s="9">
        <f t="shared" si="128"/>
        <v>42413.433831018512</v>
      </c>
      <c r="T1988" s="9">
        <f t="shared" si="129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7"/>
        <v>0.42472727272727273</v>
      </c>
      <c r="P1989">
        <f t="shared" si="126"/>
        <v>83.429000000000002</v>
      </c>
      <c r="Q1989" t="s">
        <v>8338</v>
      </c>
      <c r="R1989" t="s">
        <v>8350</v>
      </c>
      <c r="S1989" s="9">
        <f t="shared" si="128"/>
        <v>42034.639768518522</v>
      </c>
      <c r="T1989" s="9">
        <f t="shared" si="129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7"/>
        <v>4.1666666666666666E-3</v>
      </c>
      <c r="P1990">
        <f t="shared" si="126"/>
        <v>25</v>
      </c>
      <c r="Q1990" t="s">
        <v>8338</v>
      </c>
      <c r="R1990" t="s">
        <v>8350</v>
      </c>
      <c r="S1990" s="9">
        <f t="shared" si="128"/>
        <v>42206.763217592597</v>
      </c>
      <c r="T1990" s="9">
        <f t="shared" si="129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7"/>
        <v>0.01</v>
      </c>
      <c r="P1991">
        <f t="shared" si="126"/>
        <v>50</v>
      </c>
      <c r="Q1991" t="s">
        <v>8338</v>
      </c>
      <c r="R1991" t="s">
        <v>8350</v>
      </c>
      <c r="S1991" s="9">
        <f t="shared" si="128"/>
        <v>42685.680648148147</v>
      </c>
      <c r="T1991" s="9">
        <f t="shared" si="129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7"/>
        <v>0.16966666666666666</v>
      </c>
      <c r="P1992">
        <f t="shared" si="126"/>
        <v>101.8</v>
      </c>
      <c r="Q1992" t="s">
        <v>8338</v>
      </c>
      <c r="R1992" t="s">
        <v>8350</v>
      </c>
      <c r="S1992" s="9">
        <f t="shared" si="128"/>
        <v>42398.195972222224</v>
      </c>
      <c r="T1992" s="9">
        <f t="shared" si="129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7"/>
        <v>7.0000000000000007E-2</v>
      </c>
      <c r="P1993">
        <f t="shared" ref="P1993:P2056" si="130">IF(L1993=0, 0, ROUND(E1993/L1993, 3))</f>
        <v>46.667000000000002</v>
      </c>
      <c r="Q1993" t="s">
        <v>8338</v>
      </c>
      <c r="R1993" t="s">
        <v>8350</v>
      </c>
      <c r="S1993" s="9">
        <f t="shared" si="128"/>
        <v>42167.89335648148</v>
      </c>
      <c r="T1993" s="9">
        <f t="shared" si="12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7"/>
        <v>1.3333333333333333E-3</v>
      </c>
      <c r="P1994">
        <f t="shared" si="130"/>
        <v>1</v>
      </c>
      <c r="Q1994" t="s">
        <v>8338</v>
      </c>
      <c r="R1994" t="s">
        <v>8350</v>
      </c>
      <c r="S1994" s="9">
        <f t="shared" si="128"/>
        <v>42023.143414351856</v>
      </c>
      <c r="T1994" s="9">
        <f t="shared" si="12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7"/>
        <v>0</v>
      </c>
      <c r="P1995">
        <f t="shared" si="130"/>
        <v>0</v>
      </c>
      <c r="Q1995" t="s">
        <v>8338</v>
      </c>
      <c r="R1995" t="s">
        <v>8350</v>
      </c>
      <c r="S1995" s="9">
        <f t="shared" si="128"/>
        <v>42329.58839120371</v>
      </c>
      <c r="T1995" s="9">
        <f t="shared" si="129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7"/>
        <v>0</v>
      </c>
      <c r="P1996">
        <f t="shared" si="130"/>
        <v>0</v>
      </c>
      <c r="Q1996" t="s">
        <v>8338</v>
      </c>
      <c r="R1996" t="s">
        <v>8350</v>
      </c>
      <c r="S1996" s="9">
        <f t="shared" si="128"/>
        <v>42651.006273148145</v>
      </c>
      <c r="T1996" s="9">
        <f t="shared" si="12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7"/>
        <v>7.8E-2</v>
      </c>
      <c r="P1997">
        <f t="shared" si="130"/>
        <v>26</v>
      </c>
      <c r="Q1997" t="s">
        <v>8338</v>
      </c>
      <c r="R1997" t="s">
        <v>8350</v>
      </c>
      <c r="S1997" s="9">
        <f t="shared" si="128"/>
        <v>42181.902037037042</v>
      </c>
      <c r="T1997" s="9">
        <f t="shared" si="12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7"/>
        <v>0</v>
      </c>
      <c r="P1998">
        <f t="shared" si="130"/>
        <v>0</v>
      </c>
      <c r="Q1998" t="s">
        <v>8338</v>
      </c>
      <c r="R1998" t="s">
        <v>8350</v>
      </c>
      <c r="S1998" s="9">
        <f t="shared" si="128"/>
        <v>41800.819571759261</v>
      </c>
      <c r="T1998" s="9">
        <f t="shared" si="12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7"/>
        <v>0</v>
      </c>
      <c r="P1999">
        <f t="shared" si="130"/>
        <v>0</v>
      </c>
      <c r="Q1999" t="s">
        <v>8338</v>
      </c>
      <c r="R1999" t="s">
        <v>8350</v>
      </c>
      <c r="S1999" s="9">
        <f t="shared" si="128"/>
        <v>41847.930694444447</v>
      </c>
      <c r="T1999" s="9">
        <f t="shared" si="12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7"/>
        <v>0.26200000000000001</v>
      </c>
      <c r="P2000">
        <f t="shared" si="130"/>
        <v>218.333</v>
      </c>
      <c r="Q2000" t="s">
        <v>8338</v>
      </c>
      <c r="R2000" t="s">
        <v>8350</v>
      </c>
      <c r="S2000" s="9">
        <f t="shared" si="128"/>
        <v>41807.118495370371</v>
      </c>
      <c r="T2000" s="9">
        <f t="shared" si="12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7"/>
        <v>7.6129032258064515E-3</v>
      </c>
      <c r="P2001">
        <f t="shared" si="130"/>
        <v>33.713999999999999</v>
      </c>
      <c r="Q2001" t="s">
        <v>8338</v>
      </c>
      <c r="R2001" t="s">
        <v>8350</v>
      </c>
      <c r="S2001" s="9">
        <f t="shared" si="128"/>
        <v>41926.482731481483</v>
      </c>
      <c r="T2001" s="9">
        <f t="shared" si="12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7"/>
        <v>0.125</v>
      </c>
      <c r="P2002">
        <f t="shared" si="130"/>
        <v>25</v>
      </c>
      <c r="Q2002" t="s">
        <v>8338</v>
      </c>
      <c r="R2002" t="s">
        <v>8350</v>
      </c>
      <c r="S2002" s="9">
        <f t="shared" si="128"/>
        <v>42345.951539351852</v>
      </c>
      <c r="T2002" s="9">
        <f t="shared" si="129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7"/>
        <v>3.8212909090909091</v>
      </c>
      <c r="P2003">
        <f t="shared" si="130"/>
        <v>128.38800000000001</v>
      </c>
      <c r="Q2003" t="s">
        <v>8319</v>
      </c>
      <c r="R2003" t="s">
        <v>8349</v>
      </c>
      <c r="S2003" s="9">
        <f t="shared" si="128"/>
        <v>42136.209675925929</v>
      </c>
      <c r="T2003" s="9">
        <f t="shared" si="129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7"/>
        <v>2.1679422000000002</v>
      </c>
      <c r="P2004">
        <f t="shared" si="130"/>
        <v>78.834000000000003</v>
      </c>
      <c r="Q2004" t="s">
        <v>8319</v>
      </c>
      <c r="R2004" t="s">
        <v>8349</v>
      </c>
      <c r="S2004" s="9">
        <f t="shared" si="128"/>
        <v>42728.71230324074</v>
      </c>
      <c r="T2004" s="9">
        <f t="shared" si="129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7"/>
        <v>3.12</v>
      </c>
      <c r="P2005">
        <f t="shared" si="130"/>
        <v>91.765000000000001</v>
      </c>
      <c r="Q2005" t="s">
        <v>8319</v>
      </c>
      <c r="R2005" t="s">
        <v>8349</v>
      </c>
      <c r="S2005" s="9">
        <f t="shared" si="128"/>
        <v>40347.125601851854</v>
      </c>
      <c r="T2005" s="9">
        <f t="shared" si="129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7"/>
        <v>2.3442048</v>
      </c>
      <c r="P2006">
        <f t="shared" si="130"/>
        <v>331.10199999999998</v>
      </c>
      <c r="Q2006" t="s">
        <v>8319</v>
      </c>
      <c r="R2006" t="s">
        <v>8349</v>
      </c>
      <c r="S2006" s="9">
        <f t="shared" si="128"/>
        <v>41800.604895833334</v>
      </c>
      <c r="T2006" s="9">
        <f t="shared" si="129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7"/>
        <v>1.236801</v>
      </c>
      <c r="P2007">
        <f t="shared" si="130"/>
        <v>194.262</v>
      </c>
      <c r="Q2007" t="s">
        <v>8319</v>
      </c>
      <c r="R2007" t="s">
        <v>8349</v>
      </c>
      <c r="S2007" s="9">
        <f t="shared" si="128"/>
        <v>41535.812708333331</v>
      </c>
      <c r="T2007" s="9">
        <f t="shared" si="129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7"/>
        <v>2.4784000000000002</v>
      </c>
      <c r="P2008">
        <f t="shared" si="130"/>
        <v>408.97699999999998</v>
      </c>
      <c r="Q2008" t="s">
        <v>8319</v>
      </c>
      <c r="R2008" t="s">
        <v>8349</v>
      </c>
      <c r="S2008" s="9">
        <f t="shared" si="128"/>
        <v>41941.500520833331</v>
      </c>
      <c r="T2008" s="9">
        <f t="shared" si="129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7"/>
        <v>1.157092</v>
      </c>
      <c r="P2009">
        <f t="shared" si="130"/>
        <v>84.459000000000003</v>
      </c>
      <c r="Q2009" t="s">
        <v>8319</v>
      </c>
      <c r="R2009" t="s">
        <v>8349</v>
      </c>
      <c r="S2009" s="9">
        <f t="shared" si="128"/>
        <v>40347.837800925925</v>
      </c>
      <c r="T2009" s="9">
        <f t="shared" si="129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7"/>
        <v>1.1707484768810599</v>
      </c>
      <c r="P2010">
        <f t="shared" si="130"/>
        <v>44.853999999999999</v>
      </c>
      <c r="Q2010" t="s">
        <v>8319</v>
      </c>
      <c r="R2010" t="s">
        <v>8349</v>
      </c>
      <c r="S2010" s="9">
        <f t="shared" si="128"/>
        <v>40761.604421296295</v>
      </c>
      <c r="T2010" s="9">
        <f t="shared" si="129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7"/>
        <v>3.05158</v>
      </c>
      <c r="P2011">
        <f t="shared" si="130"/>
        <v>383.36399999999998</v>
      </c>
      <c r="Q2011" t="s">
        <v>8319</v>
      </c>
      <c r="R2011" t="s">
        <v>8349</v>
      </c>
      <c r="S2011" s="9">
        <f t="shared" si="128"/>
        <v>42661.323414351849</v>
      </c>
      <c r="T2011" s="9">
        <f t="shared" si="129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7"/>
        <v>3.2005299999999997</v>
      </c>
      <c r="P2012">
        <f t="shared" si="130"/>
        <v>55.277000000000001</v>
      </c>
      <c r="Q2012" t="s">
        <v>8319</v>
      </c>
      <c r="R2012" t="s">
        <v>8349</v>
      </c>
      <c r="S2012" s="9">
        <f t="shared" si="128"/>
        <v>42570.996423611112</v>
      </c>
      <c r="T2012" s="9">
        <f t="shared" si="129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7"/>
        <v>8.1956399999999991</v>
      </c>
      <c r="P2013">
        <f t="shared" si="130"/>
        <v>422.02100000000002</v>
      </c>
      <c r="Q2013" t="s">
        <v>8319</v>
      </c>
      <c r="R2013" t="s">
        <v>8349</v>
      </c>
      <c r="S2013" s="9">
        <f t="shared" si="128"/>
        <v>42347.358483796299</v>
      </c>
      <c r="T2013" s="9">
        <f t="shared" si="129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7"/>
        <v>2.3490000000000002</v>
      </c>
      <c r="P2014">
        <f t="shared" si="130"/>
        <v>64.180000000000007</v>
      </c>
      <c r="Q2014" t="s">
        <v>8319</v>
      </c>
      <c r="R2014" t="s">
        <v>8349</v>
      </c>
      <c r="S2014" s="9">
        <f t="shared" si="128"/>
        <v>42010.822233796294</v>
      </c>
      <c r="T2014" s="9">
        <f t="shared" si="129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7"/>
        <v>4.9491375</v>
      </c>
      <c r="P2015">
        <f t="shared" si="130"/>
        <v>173.578</v>
      </c>
      <c r="Q2015" t="s">
        <v>8319</v>
      </c>
      <c r="R2015" t="s">
        <v>8349</v>
      </c>
      <c r="S2015" s="9">
        <f t="shared" si="128"/>
        <v>42499.960810185185</v>
      </c>
      <c r="T2015" s="9">
        <f t="shared" si="129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7"/>
        <v>78.137822333333332</v>
      </c>
      <c r="P2016">
        <f t="shared" si="130"/>
        <v>88.602000000000004</v>
      </c>
      <c r="Q2016" t="s">
        <v>8319</v>
      </c>
      <c r="R2016" t="s">
        <v>8349</v>
      </c>
      <c r="S2016" s="9">
        <f t="shared" si="128"/>
        <v>41324.214571759258</v>
      </c>
      <c r="T2016" s="9">
        <f t="shared" si="129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7"/>
        <v>1.1300013888888889</v>
      </c>
      <c r="P2017">
        <f t="shared" si="130"/>
        <v>50.222000000000001</v>
      </c>
      <c r="Q2017" t="s">
        <v>8319</v>
      </c>
      <c r="R2017" t="s">
        <v>8349</v>
      </c>
      <c r="S2017" s="9">
        <f t="shared" si="128"/>
        <v>40765.876886574071</v>
      </c>
      <c r="T2017" s="9">
        <f t="shared" si="129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7"/>
        <v>9.2154220000000002</v>
      </c>
      <c r="P2018">
        <f t="shared" si="130"/>
        <v>192.38900000000001</v>
      </c>
      <c r="Q2018" t="s">
        <v>8319</v>
      </c>
      <c r="R2018" t="s">
        <v>8349</v>
      </c>
      <c r="S2018" s="9">
        <f t="shared" si="128"/>
        <v>41312.88077546296</v>
      </c>
      <c r="T2018" s="9">
        <f t="shared" si="129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7"/>
        <v>1.2510239999999999</v>
      </c>
      <c r="P2019">
        <f t="shared" si="130"/>
        <v>73.417000000000002</v>
      </c>
      <c r="Q2019" t="s">
        <v>8319</v>
      </c>
      <c r="R2019" t="s">
        <v>8349</v>
      </c>
      <c r="S2019" s="9">
        <f t="shared" si="128"/>
        <v>40961.057349537034</v>
      </c>
      <c r="T2019" s="9">
        <f t="shared" si="129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7"/>
        <v>1.0224343076923077</v>
      </c>
      <c r="P2020">
        <f t="shared" si="130"/>
        <v>147.685</v>
      </c>
      <c r="Q2020" t="s">
        <v>8319</v>
      </c>
      <c r="R2020" t="s">
        <v>8349</v>
      </c>
      <c r="S2020" s="9">
        <f t="shared" si="128"/>
        <v>42199.365844907406</v>
      </c>
      <c r="T2020" s="9">
        <f t="shared" si="129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7"/>
        <v>4.8490975000000001</v>
      </c>
      <c r="P2021">
        <f t="shared" si="130"/>
        <v>108.968</v>
      </c>
      <c r="Q2021" t="s">
        <v>8319</v>
      </c>
      <c r="R2021" t="s">
        <v>8349</v>
      </c>
      <c r="S2021" s="9">
        <f t="shared" si="128"/>
        <v>42605.70857638889</v>
      </c>
      <c r="T2021" s="9">
        <f t="shared" si="129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7"/>
        <v>1.9233333333333333</v>
      </c>
      <c r="P2022">
        <f t="shared" si="130"/>
        <v>23.648</v>
      </c>
      <c r="Q2022" t="s">
        <v>8319</v>
      </c>
      <c r="R2022" t="s">
        <v>8349</v>
      </c>
      <c r="S2022" s="9">
        <f t="shared" si="128"/>
        <v>41737.097499999996</v>
      </c>
      <c r="T2022" s="9">
        <f t="shared" si="129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7"/>
        <v>2.8109999999999999</v>
      </c>
      <c r="P2023">
        <f t="shared" si="130"/>
        <v>147.947</v>
      </c>
      <c r="Q2023" t="s">
        <v>8319</v>
      </c>
      <c r="R2023" t="s">
        <v>8349</v>
      </c>
      <c r="S2023" s="9">
        <f t="shared" si="128"/>
        <v>41861.070567129631</v>
      </c>
      <c r="T2023" s="9">
        <f t="shared" si="129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7"/>
        <v>1.2513700000000001</v>
      </c>
      <c r="P2024">
        <f t="shared" si="130"/>
        <v>385.03699999999998</v>
      </c>
      <c r="Q2024" t="s">
        <v>8319</v>
      </c>
      <c r="R2024" t="s">
        <v>8349</v>
      </c>
      <c r="S2024" s="9">
        <f t="shared" si="128"/>
        <v>42502.569120370375</v>
      </c>
      <c r="T2024" s="9">
        <f t="shared" si="129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7"/>
        <v>1.61459</v>
      </c>
      <c r="P2025">
        <f t="shared" si="130"/>
        <v>457.39100000000002</v>
      </c>
      <c r="Q2025" t="s">
        <v>8319</v>
      </c>
      <c r="R2025" t="s">
        <v>8349</v>
      </c>
      <c r="S2025" s="9">
        <f t="shared" si="128"/>
        <v>42136.420752314814</v>
      </c>
      <c r="T2025" s="9">
        <f t="shared" si="129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7"/>
        <v>5.8535000000000004</v>
      </c>
      <c r="P2026">
        <f t="shared" si="130"/>
        <v>222.99</v>
      </c>
      <c r="Q2026" t="s">
        <v>8319</v>
      </c>
      <c r="R2026" t="s">
        <v>8349</v>
      </c>
      <c r="S2026" s="9">
        <f t="shared" si="128"/>
        <v>41099.966944444444</v>
      </c>
      <c r="T2026" s="9">
        <f t="shared" si="129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7"/>
        <v>2.0114999999999998</v>
      </c>
      <c r="P2027">
        <f t="shared" si="130"/>
        <v>220.74100000000001</v>
      </c>
      <c r="Q2027" t="s">
        <v>8319</v>
      </c>
      <c r="R2027" t="s">
        <v>8349</v>
      </c>
      <c r="S2027" s="9">
        <f t="shared" si="128"/>
        <v>42136.184560185182</v>
      </c>
      <c r="T2027" s="9">
        <f t="shared" si="129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7"/>
        <v>1.3348307999999998</v>
      </c>
      <c r="P2028">
        <f t="shared" si="130"/>
        <v>73.504000000000005</v>
      </c>
      <c r="Q2028" t="s">
        <v>8319</v>
      </c>
      <c r="R2028" t="s">
        <v>8349</v>
      </c>
      <c r="S2028" s="9">
        <f t="shared" si="128"/>
        <v>41704.735937500001</v>
      </c>
      <c r="T2028" s="9">
        <f t="shared" si="129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7"/>
        <v>1.2024900000000001</v>
      </c>
      <c r="P2029">
        <f t="shared" si="130"/>
        <v>223.096</v>
      </c>
      <c r="Q2029" t="s">
        <v>8319</v>
      </c>
      <c r="R2029" t="s">
        <v>8349</v>
      </c>
      <c r="S2029" s="9">
        <f t="shared" si="128"/>
        <v>42048.813877314817</v>
      </c>
      <c r="T2029" s="9">
        <f t="shared" si="129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7"/>
        <v>1.2616666666666667</v>
      </c>
      <c r="P2030">
        <f t="shared" si="130"/>
        <v>47.911000000000001</v>
      </c>
      <c r="Q2030" t="s">
        <v>8319</v>
      </c>
      <c r="R2030" t="s">
        <v>8349</v>
      </c>
      <c r="S2030" s="9">
        <f t="shared" si="128"/>
        <v>40215.919050925928</v>
      </c>
      <c r="T2030" s="9">
        <f t="shared" si="129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7"/>
        <v>3.6120000000000001</v>
      </c>
      <c r="P2031">
        <f t="shared" si="130"/>
        <v>96.063999999999993</v>
      </c>
      <c r="Q2031" t="s">
        <v>8319</v>
      </c>
      <c r="R2031" t="s">
        <v>8349</v>
      </c>
      <c r="S2031" s="9">
        <f t="shared" si="128"/>
        <v>41848.021770833337</v>
      </c>
      <c r="T2031" s="9">
        <f t="shared" si="129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7"/>
        <v>2.26239013671875</v>
      </c>
      <c r="P2032">
        <f t="shared" si="130"/>
        <v>118.614</v>
      </c>
      <c r="Q2032" t="s">
        <v>8319</v>
      </c>
      <c r="R2032" t="s">
        <v>8349</v>
      </c>
      <c r="S2032" s="9">
        <f t="shared" si="128"/>
        <v>41212.996481481481</v>
      </c>
      <c r="T2032" s="9">
        <f t="shared" si="129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7"/>
        <v>1.2035</v>
      </c>
      <c r="P2033">
        <f t="shared" si="130"/>
        <v>118.455</v>
      </c>
      <c r="Q2033" t="s">
        <v>8319</v>
      </c>
      <c r="R2033" t="s">
        <v>8349</v>
      </c>
      <c r="S2033" s="9">
        <f t="shared" si="128"/>
        <v>41975.329317129625</v>
      </c>
      <c r="T2033" s="9">
        <f t="shared" si="129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7"/>
        <v>3.0418799999999999</v>
      </c>
      <c r="P2034">
        <f t="shared" si="130"/>
        <v>143.215</v>
      </c>
      <c r="Q2034" t="s">
        <v>8319</v>
      </c>
      <c r="R2034" t="s">
        <v>8349</v>
      </c>
      <c r="S2034" s="9">
        <f t="shared" si="128"/>
        <v>42689.565671296295</v>
      </c>
      <c r="T2034" s="9">
        <f t="shared" si="129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7"/>
        <v>1.7867599999999999</v>
      </c>
      <c r="P2035">
        <f t="shared" si="130"/>
        <v>282.71499999999997</v>
      </c>
      <c r="Q2035" t="s">
        <v>8319</v>
      </c>
      <c r="R2035" t="s">
        <v>8349</v>
      </c>
      <c r="S2035" s="9">
        <f t="shared" si="128"/>
        <v>41725.082384259258</v>
      </c>
      <c r="T2035" s="9">
        <f t="shared" si="129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7"/>
        <v>3.868199871794872</v>
      </c>
      <c r="P2036">
        <f t="shared" si="130"/>
        <v>593.93600000000004</v>
      </c>
      <c r="Q2036" t="s">
        <v>8319</v>
      </c>
      <c r="R2036" t="s">
        <v>8349</v>
      </c>
      <c r="S2036" s="9">
        <f t="shared" si="128"/>
        <v>42076.130011574074</v>
      </c>
      <c r="T2036" s="9">
        <f t="shared" si="129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7"/>
        <v>2.1103642500000004</v>
      </c>
      <c r="P2037">
        <f t="shared" si="130"/>
        <v>262.15699999999998</v>
      </c>
      <c r="Q2037" t="s">
        <v>8319</v>
      </c>
      <c r="R2037" t="s">
        <v>8349</v>
      </c>
      <c r="S2037" s="9">
        <f t="shared" si="128"/>
        <v>42311.625081018516</v>
      </c>
      <c r="T2037" s="9">
        <f t="shared" si="129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7"/>
        <v>1.3166833333333334</v>
      </c>
      <c r="P2038">
        <f t="shared" si="130"/>
        <v>46.581000000000003</v>
      </c>
      <c r="Q2038" t="s">
        <v>8319</v>
      </c>
      <c r="R2038" t="s">
        <v>8349</v>
      </c>
      <c r="S2038" s="9">
        <f t="shared" si="128"/>
        <v>41738.864803240744</v>
      </c>
      <c r="T2038" s="9">
        <f t="shared" si="129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7"/>
        <v>3.0047639999999998</v>
      </c>
      <c r="P2039">
        <f t="shared" si="130"/>
        <v>70.040999999999997</v>
      </c>
      <c r="Q2039" t="s">
        <v>8319</v>
      </c>
      <c r="R2039" t="s">
        <v>8349</v>
      </c>
      <c r="S2039" s="9">
        <f t="shared" si="128"/>
        <v>41578.210104166668</v>
      </c>
      <c r="T2039" s="9">
        <f t="shared" si="129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7"/>
        <v>4.2051249999999998</v>
      </c>
      <c r="P2040">
        <f t="shared" si="130"/>
        <v>164.90700000000001</v>
      </c>
      <c r="Q2040" t="s">
        <v>8319</v>
      </c>
      <c r="R2040" t="s">
        <v>8349</v>
      </c>
      <c r="S2040" s="9">
        <f t="shared" si="128"/>
        <v>41424.27107638889</v>
      </c>
      <c r="T2040" s="9">
        <f t="shared" si="129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7"/>
        <v>1.362168</v>
      </c>
      <c r="P2041">
        <f t="shared" si="130"/>
        <v>449.26400000000001</v>
      </c>
      <c r="Q2041" t="s">
        <v>8319</v>
      </c>
      <c r="R2041" t="s">
        <v>8349</v>
      </c>
      <c r="S2041" s="9">
        <f t="shared" si="128"/>
        <v>42675.438946759255</v>
      </c>
      <c r="T2041" s="9">
        <f t="shared" si="129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7"/>
        <v>2.4817133333333334</v>
      </c>
      <c r="P2042">
        <f t="shared" si="130"/>
        <v>27.472999999999999</v>
      </c>
      <c r="Q2042" t="s">
        <v>8319</v>
      </c>
      <c r="R2042" t="s">
        <v>8349</v>
      </c>
      <c r="S2042" s="9">
        <f t="shared" si="128"/>
        <v>41578.927118055559</v>
      </c>
      <c r="T2042" s="9">
        <f t="shared" si="129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7"/>
        <v>1.8186315789473684</v>
      </c>
      <c r="P2043">
        <f t="shared" si="130"/>
        <v>143.97499999999999</v>
      </c>
      <c r="Q2043" t="s">
        <v>8319</v>
      </c>
      <c r="R2043" t="s">
        <v>8349</v>
      </c>
      <c r="S2043" s="9">
        <f t="shared" si="128"/>
        <v>42654.525775462964</v>
      </c>
      <c r="T2043" s="9">
        <f t="shared" si="129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7"/>
        <v>1.2353000000000001</v>
      </c>
      <c r="P2044">
        <f t="shared" si="130"/>
        <v>88.236000000000004</v>
      </c>
      <c r="Q2044" t="s">
        <v>8319</v>
      </c>
      <c r="R2044" t="s">
        <v>8349</v>
      </c>
      <c r="S2044" s="9">
        <f t="shared" si="128"/>
        <v>42331.708032407405</v>
      </c>
      <c r="T2044" s="9">
        <f t="shared" si="129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7"/>
        <v>5.0620938628158845</v>
      </c>
      <c r="P2045">
        <f t="shared" si="130"/>
        <v>36.326000000000001</v>
      </c>
      <c r="Q2045" t="s">
        <v>8319</v>
      </c>
      <c r="R2045" t="s">
        <v>8349</v>
      </c>
      <c r="S2045" s="9">
        <f t="shared" si="128"/>
        <v>42661.176817129628</v>
      </c>
      <c r="T2045" s="9">
        <f t="shared" si="129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7"/>
        <v>1.0821333333333334</v>
      </c>
      <c r="P2046">
        <f t="shared" si="130"/>
        <v>90.177999999999997</v>
      </c>
      <c r="Q2046" t="s">
        <v>8319</v>
      </c>
      <c r="R2046" t="s">
        <v>8349</v>
      </c>
      <c r="S2046" s="9">
        <f t="shared" si="128"/>
        <v>42138.684189814812</v>
      </c>
      <c r="T2046" s="9">
        <f t="shared" si="129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7"/>
        <v>8.1918387755102042</v>
      </c>
      <c r="P2047">
        <f t="shared" si="130"/>
        <v>152.624</v>
      </c>
      <c r="Q2047" t="s">
        <v>8319</v>
      </c>
      <c r="R2047" t="s">
        <v>8349</v>
      </c>
      <c r="S2047" s="9">
        <f t="shared" si="128"/>
        <v>41069.088506944441</v>
      </c>
      <c r="T2047" s="9">
        <f t="shared" si="129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7"/>
        <v>1.2110000000000001</v>
      </c>
      <c r="P2048">
        <f t="shared" si="130"/>
        <v>55.805999999999997</v>
      </c>
      <c r="Q2048" t="s">
        <v>8319</v>
      </c>
      <c r="R2048" t="s">
        <v>8349</v>
      </c>
      <c r="S2048" s="9">
        <f t="shared" si="128"/>
        <v>41387.171805555554</v>
      </c>
      <c r="T2048" s="9">
        <f t="shared" si="129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7"/>
        <v>1.0299897959183673</v>
      </c>
      <c r="P2049">
        <f t="shared" si="130"/>
        <v>227.85300000000001</v>
      </c>
      <c r="Q2049" t="s">
        <v>8319</v>
      </c>
      <c r="R2049" t="s">
        <v>8349</v>
      </c>
      <c r="S2049" s="9">
        <f t="shared" si="128"/>
        <v>42081.903587962966</v>
      </c>
      <c r="T2049" s="9">
        <f t="shared" si="129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7"/>
        <v>1.4833229411764706</v>
      </c>
      <c r="P2050">
        <f t="shared" si="130"/>
        <v>91.83</v>
      </c>
      <c r="Q2050" t="s">
        <v>8319</v>
      </c>
      <c r="R2050" t="s">
        <v>8349</v>
      </c>
      <c r="S2050" s="9">
        <f t="shared" si="128"/>
        <v>41387.651516203703</v>
      </c>
      <c r="T2050" s="9">
        <f t="shared" si="129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31">E2051/D2051</f>
        <v>1.2019070000000001</v>
      </c>
      <c r="P2051">
        <f t="shared" si="130"/>
        <v>80.991</v>
      </c>
      <c r="Q2051" t="s">
        <v>8319</v>
      </c>
      <c r="R2051" t="s">
        <v>8349</v>
      </c>
      <c r="S2051" s="9">
        <f t="shared" ref="S2051:S2114" si="132">(((J2051/60)/60)/24)+DATE(1970,1,1)</f>
        <v>41575.527349537035</v>
      </c>
      <c r="T2051" s="9">
        <f t="shared" ref="T2051:T2114" si="133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1"/>
        <v>4.7327000000000004</v>
      </c>
      <c r="P2052">
        <f t="shared" si="130"/>
        <v>278.39400000000001</v>
      </c>
      <c r="Q2052" t="s">
        <v>8319</v>
      </c>
      <c r="R2052" t="s">
        <v>8349</v>
      </c>
      <c r="S2052" s="9">
        <f t="shared" si="132"/>
        <v>42115.071504629625</v>
      </c>
      <c r="T2052" s="9">
        <f t="shared" si="133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1"/>
        <v>1.303625</v>
      </c>
      <c r="P2053">
        <f t="shared" si="130"/>
        <v>43.094999999999999</v>
      </c>
      <c r="Q2053" t="s">
        <v>8319</v>
      </c>
      <c r="R2053" t="s">
        <v>8349</v>
      </c>
      <c r="S2053" s="9">
        <f t="shared" si="132"/>
        <v>41604.022418981483</v>
      </c>
      <c r="T2053" s="9">
        <f t="shared" si="133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1"/>
        <v>3.5304799999999998</v>
      </c>
      <c r="P2054">
        <f t="shared" si="130"/>
        <v>326.29199999999997</v>
      </c>
      <c r="Q2054" t="s">
        <v>8319</v>
      </c>
      <c r="R2054" t="s">
        <v>8349</v>
      </c>
      <c r="S2054" s="9">
        <f t="shared" si="132"/>
        <v>42375.08394675926</v>
      </c>
      <c r="T2054" s="9">
        <f t="shared" si="133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1"/>
        <v>1.0102</v>
      </c>
      <c r="P2055">
        <f t="shared" si="130"/>
        <v>41.744</v>
      </c>
      <c r="Q2055" t="s">
        <v>8319</v>
      </c>
      <c r="R2055" t="s">
        <v>8349</v>
      </c>
      <c r="S2055" s="9">
        <f t="shared" si="132"/>
        <v>42303.617488425924</v>
      </c>
      <c r="T2055" s="9">
        <f t="shared" si="133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1"/>
        <v>1.1359142857142857</v>
      </c>
      <c r="P2056">
        <f t="shared" si="130"/>
        <v>64.021000000000001</v>
      </c>
      <c r="Q2056" t="s">
        <v>8319</v>
      </c>
      <c r="R2056" t="s">
        <v>8349</v>
      </c>
      <c r="S2056" s="9">
        <f t="shared" si="132"/>
        <v>41731.520949074074</v>
      </c>
      <c r="T2056" s="9">
        <f t="shared" si="133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1"/>
        <v>1.6741666666666666</v>
      </c>
      <c r="P2057">
        <f t="shared" ref="P2057:P2120" si="134">IF(L2057=0, 0, ROUND(E2057/L2057, 3))</f>
        <v>99.454999999999998</v>
      </c>
      <c r="Q2057" t="s">
        <v>8319</v>
      </c>
      <c r="R2057" t="s">
        <v>8349</v>
      </c>
      <c r="S2057" s="9">
        <f t="shared" si="132"/>
        <v>41946.674108796295</v>
      </c>
      <c r="T2057" s="9">
        <f t="shared" si="133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1"/>
        <v>1.5345200000000001</v>
      </c>
      <c r="P2058">
        <f t="shared" si="134"/>
        <v>138.495</v>
      </c>
      <c r="Q2058" t="s">
        <v>8319</v>
      </c>
      <c r="R2058" t="s">
        <v>8349</v>
      </c>
      <c r="S2058" s="9">
        <f t="shared" si="132"/>
        <v>41351.76090277778</v>
      </c>
      <c r="T2058" s="9">
        <f t="shared" si="133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1"/>
        <v>2.022322</v>
      </c>
      <c r="P2059">
        <f t="shared" si="134"/>
        <v>45.548000000000002</v>
      </c>
      <c r="Q2059" t="s">
        <v>8319</v>
      </c>
      <c r="R2059" t="s">
        <v>8349</v>
      </c>
      <c r="S2059" s="9">
        <f t="shared" si="132"/>
        <v>42396.494583333333</v>
      </c>
      <c r="T2059" s="9">
        <f t="shared" si="133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1"/>
        <v>1.6828125</v>
      </c>
      <c r="P2060">
        <f t="shared" si="134"/>
        <v>10.507</v>
      </c>
      <c r="Q2060" t="s">
        <v>8319</v>
      </c>
      <c r="R2060" t="s">
        <v>8349</v>
      </c>
      <c r="S2060" s="9">
        <f t="shared" si="132"/>
        <v>42026.370717592596</v>
      </c>
      <c r="T2060" s="9">
        <f t="shared" si="133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1"/>
        <v>1.4345666666666668</v>
      </c>
      <c r="P2061">
        <f t="shared" si="134"/>
        <v>114.765</v>
      </c>
      <c r="Q2061" t="s">
        <v>8319</v>
      </c>
      <c r="R2061" t="s">
        <v>8349</v>
      </c>
      <c r="S2061" s="9">
        <f t="shared" si="132"/>
        <v>42361.602476851855</v>
      </c>
      <c r="T2061" s="9">
        <f t="shared" si="133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1"/>
        <v>1.964</v>
      </c>
      <c r="P2062">
        <f t="shared" si="134"/>
        <v>35.997</v>
      </c>
      <c r="Q2062" t="s">
        <v>8319</v>
      </c>
      <c r="R2062" t="s">
        <v>8349</v>
      </c>
      <c r="S2062" s="9">
        <f t="shared" si="132"/>
        <v>41783.642939814818</v>
      </c>
      <c r="T2062" s="9">
        <f t="shared" si="133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1"/>
        <v>1.0791999999999999</v>
      </c>
      <c r="P2063">
        <f t="shared" si="134"/>
        <v>154.17099999999999</v>
      </c>
      <c r="Q2063" t="s">
        <v>8319</v>
      </c>
      <c r="R2063" t="s">
        <v>8349</v>
      </c>
      <c r="S2063" s="9">
        <f t="shared" si="132"/>
        <v>42705.764513888891</v>
      </c>
      <c r="T2063" s="9">
        <f t="shared" si="133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1"/>
        <v>1.14977</v>
      </c>
      <c r="P2064">
        <f t="shared" si="134"/>
        <v>566.38900000000001</v>
      </c>
      <c r="Q2064" t="s">
        <v>8319</v>
      </c>
      <c r="R2064" t="s">
        <v>8349</v>
      </c>
      <c r="S2064" s="9">
        <f t="shared" si="132"/>
        <v>42423.3830787037</v>
      </c>
      <c r="T2064" s="9">
        <f t="shared" si="133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1"/>
        <v>1.4804999999999999</v>
      </c>
      <c r="P2065">
        <f t="shared" si="134"/>
        <v>120.857</v>
      </c>
      <c r="Q2065" t="s">
        <v>8319</v>
      </c>
      <c r="R2065" t="s">
        <v>8349</v>
      </c>
      <c r="S2065" s="9">
        <f t="shared" si="132"/>
        <v>42472.73265046296</v>
      </c>
      <c r="T2065" s="9">
        <f t="shared" si="133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1"/>
        <v>1.9116676082790633</v>
      </c>
      <c r="P2066">
        <f t="shared" si="134"/>
        <v>86.164000000000001</v>
      </c>
      <c r="Q2066" t="s">
        <v>8319</v>
      </c>
      <c r="R2066" t="s">
        <v>8349</v>
      </c>
      <c r="S2066" s="9">
        <f t="shared" si="132"/>
        <v>41389.364849537036</v>
      </c>
      <c r="T2066" s="9">
        <f t="shared" si="133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1"/>
        <v>1.99215125</v>
      </c>
      <c r="P2067">
        <f t="shared" si="134"/>
        <v>51.212000000000003</v>
      </c>
      <c r="Q2067" t="s">
        <v>8319</v>
      </c>
      <c r="R2067" t="s">
        <v>8349</v>
      </c>
      <c r="S2067" s="9">
        <f t="shared" si="132"/>
        <v>41603.333668981482</v>
      </c>
      <c r="T2067" s="9">
        <f t="shared" si="133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1"/>
        <v>2.1859999999999999</v>
      </c>
      <c r="P2068">
        <f t="shared" si="134"/>
        <v>67.262</v>
      </c>
      <c r="Q2068" t="s">
        <v>8319</v>
      </c>
      <c r="R2068" t="s">
        <v>8349</v>
      </c>
      <c r="S2068" s="9">
        <f t="shared" si="132"/>
        <v>41844.771793981483</v>
      </c>
      <c r="T2068" s="9">
        <f t="shared" si="133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1"/>
        <v>1.2686868686868686</v>
      </c>
      <c r="P2069">
        <f t="shared" si="134"/>
        <v>62.8</v>
      </c>
      <c r="Q2069" t="s">
        <v>8319</v>
      </c>
      <c r="R2069" t="s">
        <v>8349</v>
      </c>
      <c r="S2069" s="9">
        <f t="shared" si="132"/>
        <v>42115.853888888887</v>
      </c>
      <c r="T2069" s="9">
        <f t="shared" si="133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1"/>
        <v>1.0522388</v>
      </c>
      <c r="P2070">
        <f t="shared" si="134"/>
        <v>346.13099999999997</v>
      </c>
      <c r="Q2070" t="s">
        <v>8319</v>
      </c>
      <c r="R2070" t="s">
        <v>8349</v>
      </c>
      <c r="S2070" s="9">
        <f t="shared" si="132"/>
        <v>42633.841608796298</v>
      </c>
      <c r="T2070" s="9">
        <f t="shared" si="133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1"/>
        <v>1.2840666000000001</v>
      </c>
      <c r="P2071">
        <f t="shared" si="134"/>
        <v>244.119</v>
      </c>
      <c r="Q2071" t="s">
        <v>8319</v>
      </c>
      <c r="R2071" t="s">
        <v>8349</v>
      </c>
      <c r="S2071" s="9">
        <f t="shared" si="132"/>
        <v>42340.972118055557</v>
      </c>
      <c r="T2071" s="9">
        <f t="shared" si="133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1"/>
        <v>3.1732719999999999</v>
      </c>
      <c r="P2072">
        <f t="shared" si="134"/>
        <v>259.25400000000002</v>
      </c>
      <c r="Q2072" t="s">
        <v>8319</v>
      </c>
      <c r="R2072" t="s">
        <v>8349</v>
      </c>
      <c r="S2072" s="9">
        <f t="shared" si="132"/>
        <v>42519.6565162037</v>
      </c>
      <c r="T2072" s="9">
        <f t="shared" si="133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1"/>
        <v>2.8073000000000001</v>
      </c>
      <c r="P2073">
        <f t="shared" si="134"/>
        <v>201.964</v>
      </c>
      <c r="Q2073" t="s">
        <v>8319</v>
      </c>
      <c r="R2073" t="s">
        <v>8349</v>
      </c>
      <c r="S2073" s="9">
        <f t="shared" si="132"/>
        <v>42600.278749999998</v>
      </c>
      <c r="T2073" s="9">
        <f t="shared" si="133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1"/>
        <v>1.1073146853146854</v>
      </c>
      <c r="P2074">
        <f t="shared" si="134"/>
        <v>226.209</v>
      </c>
      <c r="Q2074" t="s">
        <v>8319</v>
      </c>
      <c r="R2074" t="s">
        <v>8349</v>
      </c>
      <c r="S2074" s="9">
        <f t="shared" si="132"/>
        <v>42467.581388888888</v>
      </c>
      <c r="T2074" s="9">
        <f t="shared" si="133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1"/>
        <v>1.5260429999999998</v>
      </c>
      <c r="P2075">
        <f t="shared" si="134"/>
        <v>324.69</v>
      </c>
      <c r="Q2075" t="s">
        <v>8319</v>
      </c>
      <c r="R2075" t="s">
        <v>8349</v>
      </c>
      <c r="S2075" s="9">
        <f t="shared" si="132"/>
        <v>42087.668032407411</v>
      </c>
      <c r="T2075" s="9">
        <f t="shared" si="133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1"/>
        <v>1.0249999999999999</v>
      </c>
      <c r="P2076">
        <f t="shared" si="134"/>
        <v>205</v>
      </c>
      <c r="Q2076" t="s">
        <v>8319</v>
      </c>
      <c r="R2076" t="s">
        <v>8349</v>
      </c>
      <c r="S2076" s="9">
        <f t="shared" si="132"/>
        <v>42466.826180555552</v>
      </c>
      <c r="T2076" s="9">
        <f t="shared" si="133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1"/>
        <v>16.783738373837384</v>
      </c>
      <c r="P2077">
        <f t="shared" si="134"/>
        <v>20.466000000000001</v>
      </c>
      <c r="Q2077" t="s">
        <v>8319</v>
      </c>
      <c r="R2077" t="s">
        <v>8349</v>
      </c>
      <c r="S2077" s="9">
        <f t="shared" si="132"/>
        <v>41450.681574074071</v>
      </c>
      <c r="T2077" s="9">
        <f t="shared" si="133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1"/>
        <v>5.4334915642458101</v>
      </c>
      <c r="P2078">
        <f t="shared" si="134"/>
        <v>116.35299999999999</v>
      </c>
      <c r="Q2078" t="s">
        <v>8319</v>
      </c>
      <c r="R2078" t="s">
        <v>8349</v>
      </c>
      <c r="S2078" s="9">
        <f t="shared" si="132"/>
        <v>41803.880659722221</v>
      </c>
      <c r="T2078" s="9">
        <f t="shared" si="133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1"/>
        <v>1.1550800000000001</v>
      </c>
      <c r="P2079">
        <f t="shared" si="134"/>
        <v>307.202</v>
      </c>
      <c r="Q2079" t="s">
        <v>8319</v>
      </c>
      <c r="R2079" t="s">
        <v>8349</v>
      </c>
      <c r="S2079" s="9">
        <f t="shared" si="132"/>
        <v>42103.042546296296</v>
      </c>
      <c r="T2079" s="9">
        <f t="shared" si="133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1"/>
        <v>1.3120499999999999</v>
      </c>
      <c r="P2080">
        <f t="shared" si="134"/>
        <v>546.68799999999999</v>
      </c>
      <c r="Q2080" t="s">
        <v>8319</v>
      </c>
      <c r="R2080" t="s">
        <v>8349</v>
      </c>
      <c r="S2080" s="9">
        <f t="shared" si="132"/>
        <v>42692.771493055552</v>
      </c>
      <c r="T2080" s="9">
        <f t="shared" si="133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1"/>
        <v>2.8816999999999999</v>
      </c>
      <c r="P2081">
        <f t="shared" si="134"/>
        <v>47.473999999999997</v>
      </c>
      <c r="Q2081" t="s">
        <v>8319</v>
      </c>
      <c r="R2081" t="s">
        <v>8349</v>
      </c>
      <c r="S2081" s="9">
        <f t="shared" si="132"/>
        <v>42150.71056712963</v>
      </c>
      <c r="T2081" s="9">
        <f t="shared" si="133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1"/>
        <v>5.0780000000000003</v>
      </c>
      <c r="P2082">
        <f t="shared" si="134"/>
        <v>101.56</v>
      </c>
      <c r="Q2082" t="s">
        <v>8319</v>
      </c>
      <c r="R2082" t="s">
        <v>8349</v>
      </c>
      <c r="S2082" s="9">
        <f t="shared" si="132"/>
        <v>42289.957175925927</v>
      </c>
      <c r="T2082" s="9">
        <f t="shared" si="133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1"/>
        <v>1.1457142857142857</v>
      </c>
      <c r="P2083">
        <f t="shared" si="134"/>
        <v>72.909000000000006</v>
      </c>
      <c r="Q2083" t="s">
        <v>8325</v>
      </c>
      <c r="R2083" t="s">
        <v>8329</v>
      </c>
      <c r="S2083" s="9">
        <f t="shared" si="132"/>
        <v>41004.156886574077</v>
      </c>
      <c r="T2083" s="9">
        <f t="shared" si="133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1"/>
        <v>1.1073333333333333</v>
      </c>
      <c r="P2084">
        <f t="shared" si="134"/>
        <v>43.710999999999999</v>
      </c>
      <c r="Q2084" t="s">
        <v>8325</v>
      </c>
      <c r="R2084" t="s">
        <v>8329</v>
      </c>
      <c r="S2084" s="9">
        <f t="shared" si="132"/>
        <v>40811.120324074072</v>
      </c>
      <c r="T2084" s="9">
        <f t="shared" si="133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1"/>
        <v>1.1333333333333333</v>
      </c>
      <c r="P2085">
        <f t="shared" si="134"/>
        <v>34</v>
      </c>
      <c r="Q2085" t="s">
        <v>8325</v>
      </c>
      <c r="R2085" t="s">
        <v>8329</v>
      </c>
      <c r="S2085" s="9">
        <f t="shared" si="132"/>
        <v>41034.72216435185</v>
      </c>
      <c r="T2085" s="9">
        <f t="shared" si="133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1"/>
        <v>1.0833333333333333</v>
      </c>
      <c r="P2086">
        <f t="shared" si="134"/>
        <v>70.652000000000001</v>
      </c>
      <c r="Q2086" t="s">
        <v>8325</v>
      </c>
      <c r="R2086" t="s">
        <v>8329</v>
      </c>
      <c r="S2086" s="9">
        <f t="shared" si="132"/>
        <v>41731.833124999997</v>
      </c>
      <c r="T2086" s="9">
        <f t="shared" si="133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1"/>
        <v>1.2353333333333334</v>
      </c>
      <c r="P2087">
        <f t="shared" si="134"/>
        <v>89.301000000000002</v>
      </c>
      <c r="Q2087" t="s">
        <v>8325</v>
      </c>
      <c r="R2087" t="s">
        <v>8329</v>
      </c>
      <c r="S2087" s="9">
        <f t="shared" si="132"/>
        <v>41075.835497685184</v>
      </c>
      <c r="T2087" s="9">
        <f t="shared" si="133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1"/>
        <v>1.0069999999999999</v>
      </c>
      <c r="P2088">
        <f t="shared" si="134"/>
        <v>115.086</v>
      </c>
      <c r="Q2088" t="s">
        <v>8325</v>
      </c>
      <c r="R2088" t="s">
        <v>8329</v>
      </c>
      <c r="S2088" s="9">
        <f t="shared" si="132"/>
        <v>40860.67050925926</v>
      </c>
      <c r="T2088" s="9">
        <f t="shared" si="133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1"/>
        <v>1.0353333333333334</v>
      </c>
      <c r="P2089">
        <f t="shared" si="134"/>
        <v>62.12</v>
      </c>
      <c r="Q2089" t="s">
        <v>8325</v>
      </c>
      <c r="R2089" t="s">
        <v>8329</v>
      </c>
      <c r="S2089" s="9">
        <f t="shared" si="132"/>
        <v>40764.204375000001</v>
      </c>
      <c r="T2089" s="9">
        <f t="shared" si="133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1"/>
        <v>1.1551066666666667</v>
      </c>
      <c r="P2090">
        <f t="shared" si="134"/>
        <v>46.204000000000001</v>
      </c>
      <c r="Q2090" t="s">
        <v>8325</v>
      </c>
      <c r="R2090" t="s">
        <v>8329</v>
      </c>
      <c r="S2090" s="9">
        <f t="shared" si="132"/>
        <v>40395.714722222219</v>
      </c>
      <c r="T2090" s="9">
        <f t="shared" si="133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1"/>
        <v>1.2040040000000001</v>
      </c>
      <c r="P2091">
        <f t="shared" si="134"/>
        <v>48.548999999999999</v>
      </c>
      <c r="Q2091" t="s">
        <v>8325</v>
      </c>
      <c r="R2091" t="s">
        <v>8329</v>
      </c>
      <c r="S2091" s="9">
        <f t="shared" si="132"/>
        <v>41453.076319444444</v>
      </c>
      <c r="T2091" s="9">
        <f t="shared" si="133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1"/>
        <v>1.1504037499999999</v>
      </c>
      <c r="P2092">
        <f t="shared" si="134"/>
        <v>57.52</v>
      </c>
      <c r="Q2092" t="s">
        <v>8325</v>
      </c>
      <c r="R2092" t="s">
        <v>8329</v>
      </c>
      <c r="S2092" s="9">
        <f t="shared" si="132"/>
        <v>41299.381423611114</v>
      </c>
      <c r="T2092" s="9">
        <f t="shared" si="133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1"/>
        <v>1.2046777777777777</v>
      </c>
      <c r="P2093">
        <f t="shared" si="134"/>
        <v>88.147000000000006</v>
      </c>
      <c r="Q2093" t="s">
        <v>8325</v>
      </c>
      <c r="R2093" t="s">
        <v>8329</v>
      </c>
      <c r="S2093" s="9">
        <f t="shared" si="132"/>
        <v>40555.322662037033</v>
      </c>
      <c r="T2093" s="9">
        <f t="shared" si="133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1"/>
        <v>1.0128333333333333</v>
      </c>
      <c r="P2094">
        <f t="shared" si="134"/>
        <v>110.491</v>
      </c>
      <c r="Q2094" t="s">
        <v>8325</v>
      </c>
      <c r="R2094" t="s">
        <v>8329</v>
      </c>
      <c r="S2094" s="9">
        <f t="shared" si="132"/>
        <v>40763.707546296297</v>
      </c>
      <c r="T2094" s="9">
        <f t="shared" si="133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1"/>
        <v>1.0246666666666666</v>
      </c>
      <c r="P2095">
        <f t="shared" si="134"/>
        <v>66.825999999999993</v>
      </c>
      <c r="Q2095" t="s">
        <v>8325</v>
      </c>
      <c r="R2095" t="s">
        <v>8329</v>
      </c>
      <c r="S2095" s="9">
        <f t="shared" si="132"/>
        <v>41205.854537037041</v>
      </c>
      <c r="T2095" s="9">
        <f t="shared" si="133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1"/>
        <v>1.2054285714285715</v>
      </c>
      <c r="P2096">
        <f t="shared" si="134"/>
        <v>58.597000000000001</v>
      </c>
      <c r="Q2096" t="s">
        <v>8325</v>
      </c>
      <c r="R2096" t="s">
        <v>8329</v>
      </c>
      <c r="S2096" s="9">
        <f t="shared" si="132"/>
        <v>40939.02002314815</v>
      </c>
      <c r="T2096" s="9">
        <f t="shared" si="133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1"/>
        <v>1</v>
      </c>
      <c r="P2097">
        <f t="shared" si="134"/>
        <v>113.636</v>
      </c>
      <c r="Q2097" t="s">
        <v>8325</v>
      </c>
      <c r="R2097" t="s">
        <v>8329</v>
      </c>
      <c r="S2097" s="9">
        <f t="shared" si="132"/>
        <v>40758.733483796292</v>
      </c>
      <c r="T2097" s="9">
        <f t="shared" si="133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1"/>
        <v>1.0166666666666666</v>
      </c>
      <c r="P2098">
        <f t="shared" si="134"/>
        <v>43.570999999999998</v>
      </c>
      <c r="Q2098" t="s">
        <v>8325</v>
      </c>
      <c r="R2098" t="s">
        <v>8329</v>
      </c>
      <c r="S2098" s="9">
        <f t="shared" si="132"/>
        <v>41192.758506944447</v>
      </c>
      <c r="T2098" s="9">
        <f t="shared" si="133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1"/>
        <v>1</v>
      </c>
      <c r="P2099">
        <f t="shared" si="134"/>
        <v>78.947000000000003</v>
      </c>
      <c r="Q2099" t="s">
        <v>8325</v>
      </c>
      <c r="R2099" t="s">
        <v>8329</v>
      </c>
      <c r="S2099" s="9">
        <f t="shared" si="132"/>
        <v>40818.58489583333</v>
      </c>
      <c r="T2099" s="9">
        <f t="shared" si="133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1"/>
        <v>1.0033333333333334</v>
      </c>
      <c r="P2100">
        <f t="shared" si="134"/>
        <v>188.125</v>
      </c>
      <c r="Q2100" t="s">
        <v>8325</v>
      </c>
      <c r="R2100" t="s">
        <v>8329</v>
      </c>
      <c r="S2100" s="9">
        <f t="shared" si="132"/>
        <v>40946.11383101852</v>
      </c>
      <c r="T2100" s="9">
        <f t="shared" si="133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1"/>
        <v>1.3236666666666668</v>
      </c>
      <c r="P2101">
        <f t="shared" si="134"/>
        <v>63.031999999999996</v>
      </c>
      <c r="Q2101" t="s">
        <v>8325</v>
      </c>
      <c r="R2101" t="s">
        <v>8329</v>
      </c>
      <c r="S2101" s="9">
        <f t="shared" si="132"/>
        <v>42173.746342592596</v>
      </c>
      <c r="T2101" s="9">
        <f t="shared" si="133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1"/>
        <v>1.3666666666666667</v>
      </c>
      <c r="P2102">
        <f t="shared" si="134"/>
        <v>30.37</v>
      </c>
      <c r="Q2102" t="s">
        <v>8325</v>
      </c>
      <c r="R2102" t="s">
        <v>8329</v>
      </c>
      <c r="S2102" s="9">
        <f t="shared" si="132"/>
        <v>41074.834965277776</v>
      </c>
      <c r="T2102" s="9">
        <f t="shared" si="133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1"/>
        <v>1.1325000000000001</v>
      </c>
      <c r="P2103">
        <f t="shared" si="134"/>
        <v>51.476999999999997</v>
      </c>
      <c r="Q2103" t="s">
        <v>8325</v>
      </c>
      <c r="R2103" t="s">
        <v>8329</v>
      </c>
      <c r="S2103" s="9">
        <f t="shared" si="132"/>
        <v>40892.149467592593</v>
      </c>
      <c r="T2103" s="9">
        <f t="shared" si="133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1"/>
        <v>1.36</v>
      </c>
      <c r="P2104">
        <f t="shared" si="134"/>
        <v>35.789000000000001</v>
      </c>
      <c r="Q2104" t="s">
        <v>8325</v>
      </c>
      <c r="R2104" t="s">
        <v>8329</v>
      </c>
      <c r="S2104" s="9">
        <f t="shared" si="132"/>
        <v>40638.868611111109</v>
      </c>
      <c r="T2104" s="9">
        <f t="shared" si="133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1"/>
        <v>1.4612318374694613</v>
      </c>
      <c r="P2105">
        <f t="shared" si="134"/>
        <v>98.816999999999993</v>
      </c>
      <c r="Q2105" t="s">
        <v>8325</v>
      </c>
      <c r="R2105" t="s">
        <v>8329</v>
      </c>
      <c r="S2105" s="9">
        <f t="shared" si="132"/>
        <v>41192.754942129628</v>
      </c>
      <c r="T2105" s="9">
        <f t="shared" si="133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1"/>
        <v>1.2949999999999999</v>
      </c>
      <c r="P2106">
        <f t="shared" si="134"/>
        <v>28</v>
      </c>
      <c r="Q2106" t="s">
        <v>8325</v>
      </c>
      <c r="R2106" t="s">
        <v>8329</v>
      </c>
      <c r="S2106" s="9">
        <f t="shared" si="132"/>
        <v>41394.074467592596</v>
      </c>
      <c r="T2106" s="9">
        <f t="shared" si="133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1"/>
        <v>2.54</v>
      </c>
      <c r="P2107">
        <f t="shared" si="134"/>
        <v>51.313000000000002</v>
      </c>
      <c r="Q2107" t="s">
        <v>8325</v>
      </c>
      <c r="R2107" t="s">
        <v>8329</v>
      </c>
      <c r="S2107" s="9">
        <f t="shared" si="132"/>
        <v>41951.788807870369</v>
      </c>
      <c r="T2107" s="9">
        <f t="shared" si="133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1"/>
        <v>1.0704545454545455</v>
      </c>
      <c r="P2108">
        <f t="shared" si="134"/>
        <v>53.523000000000003</v>
      </c>
      <c r="Q2108" t="s">
        <v>8325</v>
      </c>
      <c r="R2108" t="s">
        <v>8329</v>
      </c>
      <c r="S2108" s="9">
        <f t="shared" si="132"/>
        <v>41270.21497685185</v>
      </c>
      <c r="T2108" s="9">
        <f t="shared" si="133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1"/>
        <v>1.0773299999999999</v>
      </c>
      <c r="P2109">
        <f t="shared" si="134"/>
        <v>37.149000000000001</v>
      </c>
      <c r="Q2109" t="s">
        <v>8325</v>
      </c>
      <c r="R2109" t="s">
        <v>8329</v>
      </c>
      <c r="S2109" s="9">
        <f t="shared" si="132"/>
        <v>41934.71056712963</v>
      </c>
      <c r="T2109" s="9">
        <f t="shared" si="133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1"/>
        <v>1.0731250000000001</v>
      </c>
      <c r="P2110">
        <f t="shared" si="134"/>
        <v>89.894999999999996</v>
      </c>
      <c r="Q2110" t="s">
        <v>8325</v>
      </c>
      <c r="R2110" t="s">
        <v>8329</v>
      </c>
      <c r="S2110" s="9">
        <f t="shared" si="132"/>
        <v>41135.175694444442</v>
      </c>
      <c r="T2110" s="9">
        <f t="shared" si="133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1"/>
        <v>1.06525</v>
      </c>
      <c r="P2111">
        <f t="shared" si="134"/>
        <v>106.52500000000001</v>
      </c>
      <c r="Q2111" t="s">
        <v>8325</v>
      </c>
      <c r="R2111" t="s">
        <v>8329</v>
      </c>
      <c r="S2111" s="9">
        <f t="shared" si="132"/>
        <v>42160.708530092597</v>
      </c>
      <c r="T2111" s="9">
        <f t="shared" si="133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1"/>
        <v>1.0035000000000001</v>
      </c>
      <c r="P2112">
        <f t="shared" si="134"/>
        <v>52.816000000000003</v>
      </c>
      <c r="Q2112" t="s">
        <v>8325</v>
      </c>
      <c r="R2112" t="s">
        <v>8329</v>
      </c>
      <c r="S2112" s="9">
        <f t="shared" si="132"/>
        <v>41759.670937499999</v>
      </c>
      <c r="T2112" s="9">
        <f t="shared" si="133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1"/>
        <v>1.0649999999999999</v>
      </c>
      <c r="P2113">
        <f t="shared" si="134"/>
        <v>54.615000000000002</v>
      </c>
      <c r="Q2113" t="s">
        <v>8325</v>
      </c>
      <c r="R2113" t="s">
        <v>8329</v>
      </c>
      <c r="S2113" s="9">
        <f t="shared" si="132"/>
        <v>40703.197048611109</v>
      </c>
      <c r="T2113" s="9">
        <f t="shared" si="133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1"/>
        <v>1</v>
      </c>
      <c r="P2114">
        <f t="shared" si="134"/>
        <v>27.273</v>
      </c>
      <c r="Q2114" t="s">
        <v>8325</v>
      </c>
      <c r="R2114" t="s">
        <v>8329</v>
      </c>
      <c r="S2114" s="9">
        <f t="shared" si="132"/>
        <v>41365.928159722222</v>
      </c>
      <c r="T2114" s="9">
        <f t="shared" si="133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5">E2115/D2115</f>
        <v>1.0485714285714285</v>
      </c>
      <c r="P2115">
        <f t="shared" si="134"/>
        <v>68.597999999999999</v>
      </c>
      <c r="Q2115" t="s">
        <v>8325</v>
      </c>
      <c r="R2115" t="s">
        <v>8329</v>
      </c>
      <c r="S2115" s="9">
        <f t="shared" ref="S2115:S2178" si="136">(((J2115/60)/60)/24)+DATE(1970,1,1)</f>
        <v>41870.86546296296</v>
      </c>
      <c r="T2115" s="9">
        <f t="shared" ref="T2115:T2178" si="137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5"/>
        <v>1.0469999999999999</v>
      </c>
      <c r="P2116">
        <f t="shared" si="134"/>
        <v>35.612000000000002</v>
      </c>
      <c r="Q2116" t="s">
        <v>8325</v>
      </c>
      <c r="R2116" t="s">
        <v>8329</v>
      </c>
      <c r="S2116" s="9">
        <f t="shared" si="136"/>
        <v>40458.815625000003</v>
      </c>
      <c r="T2116" s="9">
        <f t="shared" si="137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5"/>
        <v>2.2566666666666668</v>
      </c>
      <c r="P2117">
        <f t="shared" si="134"/>
        <v>94.028000000000006</v>
      </c>
      <c r="Q2117" t="s">
        <v>8325</v>
      </c>
      <c r="R2117" t="s">
        <v>8329</v>
      </c>
      <c r="S2117" s="9">
        <f t="shared" si="136"/>
        <v>40564.081030092595</v>
      </c>
      <c r="T2117" s="9">
        <f t="shared" si="137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5"/>
        <v>1.0090416666666666</v>
      </c>
      <c r="P2118">
        <f t="shared" si="134"/>
        <v>526.45699999999999</v>
      </c>
      <c r="Q2118" t="s">
        <v>8325</v>
      </c>
      <c r="R2118" t="s">
        <v>8329</v>
      </c>
      <c r="S2118" s="9">
        <f t="shared" si="136"/>
        <v>41136.777812500004</v>
      </c>
      <c r="T2118" s="9">
        <f t="shared" si="137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5"/>
        <v>1.4775</v>
      </c>
      <c r="P2119">
        <f t="shared" si="134"/>
        <v>50.656999999999996</v>
      </c>
      <c r="Q2119" t="s">
        <v>8325</v>
      </c>
      <c r="R2119" t="s">
        <v>8329</v>
      </c>
      <c r="S2119" s="9">
        <f t="shared" si="136"/>
        <v>42290.059594907405</v>
      </c>
      <c r="T2119" s="9">
        <f t="shared" si="137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5"/>
        <v>1.3461099999999999</v>
      </c>
      <c r="P2120">
        <f t="shared" si="134"/>
        <v>79.183000000000007</v>
      </c>
      <c r="Q2120" t="s">
        <v>8325</v>
      </c>
      <c r="R2120" t="s">
        <v>8329</v>
      </c>
      <c r="S2120" s="9">
        <f t="shared" si="136"/>
        <v>40718.839537037034</v>
      </c>
      <c r="T2120" s="9">
        <f t="shared" si="137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5"/>
        <v>1.0075000000000001</v>
      </c>
      <c r="P2121">
        <f t="shared" ref="P2121:P2184" si="138">IF(L2121=0, 0, ROUND(E2121/L2121, 3))</f>
        <v>91.590999999999994</v>
      </c>
      <c r="Q2121" t="s">
        <v>8325</v>
      </c>
      <c r="R2121" t="s">
        <v>8329</v>
      </c>
      <c r="S2121" s="9">
        <f t="shared" si="136"/>
        <v>41107.130150462966</v>
      </c>
      <c r="T2121" s="9">
        <f t="shared" si="137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5"/>
        <v>1.00880375</v>
      </c>
      <c r="P2122">
        <f t="shared" si="138"/>
        <v>116.96299999999999</v>
      </c>
      <c r="Q2122" t="s">
        <v>8325</v>
      </c>
      <c r="R2122" t="s">
        <v>8329</v>
      </c>
      <c r="S2122" s="9">
        <f t="shared" si="136"/>
        <v>41591.964537037034</v>
      </c>
      <c r="T2122" s="9">
        <f t="shared" si="137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5"/>
        <v>5.6800000000000002E-3</v>
      </c>
      <c r="P2123">
        <f t="shared" si="138"/>
        <v>28.4</v>
      </c>
      <c r="Q2123" t="s">
        <v>8333</v>
      </c>
      <c r="R2123" t="s">
        <v>8334</v>
      </c>
      <c r="S2123" s="9">
        <f t="shared" si="136"/>
        <v>42716.7424537037</v>
      </c>
      <c r="T2123" s="9">
        <f t="shared" si="137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5"/>
        <v>3.875E-3</v>
      </c>
      <c r="P2124">
        <f t="shared" si="138"/>
        <v>103.333</v>
      </c>
      <c r="Q2124" t="s">
        <v>8333</v>
      </c>
      <c r="R2124" t="s">
        <v>8334</v>
      </c>
      <c r="S2124" s="9">
        <f t="shared" si="136"/>
        <v>42712.300567129627</v>
      </c>
      <c r="T2124" s="9">
        <f t="shared" si="137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5"/>
        <v>0.1</v>
      </c>
      <c r="P2125">
        <f t="shared" si="138"/>
        <v>10</v>
      </c>
      <c r="Q2125" t="s">
        <v>8333</v>
      </c>
      <c r="R2125" t="s">
        <v>8334</v>
      </c>
      <c r="S2125" s="9">
        <f t="shared" si="136"/>
        <v>40198.424849537041</v>
      </c>
      <c r="T2125" s="9">
        <f t="shared" si="137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5"/>
        <v>0.10454545454545454</v>
      </c>
      <c r="P2126">
        <f t="shared" si="138"/>
        <v>23</v>
      </c>
      <c r="Q2126" t="s">
        <v>8333</v>
      </c>
      <c r="R2126" t="s">
        <v>8334</v>
      </c>
      <c r="S2126" s="9">
        <f t="shared" si="136"/>
        <v>40464.028182870366</v>
      </c>
      <c r="T2126" s="9">
        <f t="shared" si="137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5"/>
        <v>1.4200000000000001E-2</v>
      </c>
      <c r="P2127">
        <f t="shared" si="138"/>
        <v>31.556000000000001</v>
      </c>
      <c r="Q2127" t="s">
        <v>8333</v>
      </c>
      <c r="R2127" t="s">
        <v>8334</v>
      </c>
      <c r="S2127" s="9">
        <f t="shared" si="136"/>
        <v>42191.023530092592</v>
      </c>
      <c r="T2127" s="9">
        <f t="shared" si="137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5"/>
        <v>5.0000000000000001E-4</v>
      </c>
      <c r="P2128">
        <f t="shared" si="138"/>
        <v>5</v>
      </c>
      <c r="Q2128" t="s">
        <v>8333</v>
      </c>
      <c r="R2128" t="s">
        <v>8334</v>
      </c>
      <c r="S2128" s="9">
        <f t="shared" si="136"/>
        <v>41951.973229166666</v>
      </c>
      <c r="T2128" s="9">
        <f t="shared" si="137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5"/>
        <v>0.28842857142857142</v>
      </c>
      <c r="P2129">
        <f t="shared" si="138"/>
        <v>34.22</v>
      </c>
      <c r="Q2129" t="s">
        <v>8333</v>
      </c>
      <c r="R2129" t="s">
        <v>8334</v>
      </c>
      <c r="S2129" s="9">
        <f t="shared" si="136"/>
        <v>42045.50535879629</v>
      </c>
      <c r="T2129" s="9">
        <f t="shared" si="137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5"/>
        <v>1.6666666666666668E-3</v>
      </c>
      <c r="P2130">
        <f t="shared" si="138"/>
        <v>25</v>
      </c>
      <c r="Q2130" t="s">
        <v>8333</v>
      </c>
      <c r="R2130" t="s">
        <v>8334</v>
      </c>
      <c r="S2130" s="9">
        <f t="shared" si="136"/>
        <v>41843.772789351853</v>
      </c>
      <c r="T2130" s="9">
        <f t="shared" si="137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5"/>
        <v>0.11799999999999999</v>
      </c>
      <c r="P2131">
        <f t="shared" si="138"/>
        <v>19.667000000000002</v>
      </c>
      <c r="Q2131" t="s">
        <v>8333</v>
      </c>
      <c r="R2131" t="s">
        <v>8334</v>
      </c>
      <c r="S2131" s="9">
        <f t="shared" si="136"/>
        <v>42409.024305555555</v>
      </c>
      <c r="T2131" s="9">
        <f t="shared" si="137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5"/>
        <v>2.0238095238095236E-3</v>
      </c>
      <c r="P2132">
        <f t="shared" si="138"/>
        <v>21.25</v>
      </c>
      <c r="Q2132" t="s">
        <v>8333</v>
      </c>
      <c r="R2132" t="s">
        <v>8334</v>
      </c>
      <c r="S2132" s="9">
        <f t="shared" si="136"/>
        <v>41832.086377314816</v>
      </c>
      <c r="T2132" s="9">
        <f t="shared" si="137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5"/>
        <v>0.05</v>
      </c>
      <c r="P2133">
        <f t="shared" si="138"/>
        <v>8.3330000000000002</v>
      </c>
      <c r="Q2133" t="s">
        <v>8333</v>
      </c>
      <c r="R2133" t="s">
        <v>8334</v>
      </c>
      <c r="S2133" s="9">
        <f t="shared" si="136"/>
        <v>42167.207071759258</v>
      </c>
      <c r="T2133" s="9">
        <f t="shared" si="137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5"/>
        <v>2.1129899999999997E-2</v>
      </c>
      <c r="P2134">
        <f t="shared" si="138"/>
        <v>21.343</v>
      </c>
      <c r="Q2134" t="s">
        <v>8333</v>
      </c>
      <c r="R2134" t="s">
        <v>8334</v>
      </c>
      <c r="S2134" s="9">
        <f t="shared" si="136"/>
        <v>41643.487175925926</v>
      </c>
      <c r="T2134" s="9">
        <f t="shared" si="137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5"/>
        <v>1.6E-2</v>
      </c>
      <c r="P2135">
        <f t="shared" si="138"/>
        <v>5.3330000000000002</v>
      </c>
      <c r="Q2135" t="s">
        <v>8333</v>
      </c>
      <c r="R2135" t="s">
        <v>8334</v>
      </c>
      <c r="S2135" s="9">
        <f t="shared" si="136"/>
        <v>40619.097210648149</v>
      </c>
      <c r="T2135" s="9">
        <f t="shared" si="137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5"/>
        <v>1.7333333333333333E-2</v>
      </c>
      <c r="P2136">
        <f t="shared" si="138"/>
        <v>34.667000000000002</v>
      </c>
      <c r="Q2136" t="s">
        <v>8333</v>
      </c>
      <c r="R2136" t="s">
        <v>8334</v>
      </c>
      <c r="S2136" s="9">
        <f t="shared" si="136"/>
        <v>41361.886469907404</v>
      </c>
      <c r="T2136" s="9">
        <f t="shared" si="137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5"/>
        <v>9.5600000000000004E-2</v>
      </c>
      <c r="P2137">
        <f t="shared" si="138"/>
        <v>21.727</v>
      </c>
      <c r="Q2137" t="s">
        <v>8333</v>
      </c>
      <c r="R2137" t="s">
        <v>8334</v>
      </c>
      <c r="S2137" s="9">
        <f t="shared" si="136"/>
        <v>41156.963344907403</v>
      </c>
      <c r="T2137" s="9">
        <f t="shared" si="137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5"/>
        <v>5.9612499999999998E-4</v>
      </c>
      <c r="P2138">
        <f t="shared" si="138"/>
        <v>11.923</v>
      </c>
      <c r="Q2138" t="s">
        <v>8333</v>
      </c>
      <c r="R2138" t="s">
        <v>8334</v>
      </c>
      <c r="S2138" s="9">
        <f t="shared" si="136"/>
        <v>41536.509097222224</v>
      </c>
      <c r="T2138" s="9">
        <f t="shared" si="137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5"/>
        <v>0.28405999999999998</v>
      </c>
      <c r="P2139">
        <f t="shared" si="138"/>
        <v>26.597000000000001</v>
      </c>
      <c r="Q2139" t="s">
        <v>8333</v>
      </c>
      <c r="R2139" t="s">
        <v>8334</v>
      </c>
      <c r="S2139" s="9">
        <f t="shared" si="136"/>
        <v>41948.771168981482</v>
      </c>
      <c r="T2139" s="9">
        <f t="shared" si="137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5"/>
        <v>0.128</v>
      </c>
      <c r="P2140">
        <f t="shared" si="138"/>
        <v>10.667</v>
      </c>
      <c r="Q2140" t="s">
        <v>8333</v>
      </c>
      <c r="R2140" t="s">
        <v>8334</v>
      </c>
      <c r="S2140" s="9">
        <f t="shared" si="136"/>
        <v>41557.013182870374</v>
      </c>
      <c r="T2140" s="9">
        <f t="shared" si="137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5"/>
        <v>5.4199999999999998E-2</v>
      </c>
      <c r="P2141">
        <f t="shared" si="138"/>
        <v>29.036000000000001</v>
      </c>
      <c r="Q2141" t="s">
        <v>8333</v>
      </c>
      <c r="R2141" t="s">
        <v>8334</v>
      </c>
      <c r="S2141" s="9">
        <f t="shared" si="136"/>
        <v>42647.750092592592</v>
      </c>
      <c r="T2141" s="9">
        <f t="shared" si="137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5"/>
        <v>1.1199999999999999E-3</v>
      </c>
      <c r="P2142">
        <f t="shared" si="138"/>
        <v>50.908999999999999</v>
      </c>
      <c r="Q2142" t="s">
        <v>8333</v>
      </c>
      <c r="R2142" t="s">
        <v>8334</v>
      </c>
      <c r="S2142" s="9">
        <f t="shared" si="136"/>
        <v>41255.833611111113</v>
      </c>
      <c r="T2142" s="9">
        <f t="shared" si="137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5"/>
        <v>0</v>
      </c>
      <c r="P2143">
        <f t="shared" si="138"/>
        <v>0</v>
      </c>
      <c r="Q2143" t="s">
        <v>8333</v>
      </c>
      <c r="R2143" t="s">
        <v>8334</v>
      </c>
      <c r="S2143" s="9">
        <f t="shared" si="136"/>
        <v>41927.235636574071</v>
      </c>
      <c r="T2143" s="9">
        <f t="shared" si="137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5"/>
        <v>5.7238095238095241E-2</v>
      </c>
      <c r="P2144">
        <f t="shared" si="138"/>
        <v>50.082999999999998</v>
      </c>
      <c r="Q2144" t="s">
        <v>8333</v>
      </c>
      <c r="R2144" t="s">
        <v>8334</v>
      </c>
      <c r="S2144" s="9">
        <f t="shared" si="136"/>
        <v>42340.701504629629</v>
      </c>
      <c r="T2144" s="9">
        <f t="shared" si="137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5"/>
        <v>0.1125</v>
      </c>
      <c r="P2145">
        <f t="shared" si="138"/>
        <v>45</v>
      </c>
      <c r="Q2145" t="s">
        <v>8333</v>
      </c>
      <c r="R2145" t="s">
        <v>8334</v>
      </c>
      <c r="S2145" s="9">
        <f t="shared" si="136"/>
        <v>40332.886712962965</v>
      </c>
      <c r="T2145" s="9">
        <f t="shared" si="137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5"/>
        <v>1.7098591549295775E-2</v>
      </c>
      <c r="P2146">
        <f t="shared" si="138"/>
        <v>25.292000000000002</v>
      </c>
      <c r="Q2146" t="s">
        <v>8333</v>
      </c>
      <c r="R2146" t="s">
        <v>8334</v>
      </c>
      <c r="S2146" s="9">
        <f t="shared" si="136"/>
        <v>41499.546759259261</v>
      </c>
      <c r="T2146" s="9">
        <f t="shared" si="137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5"/>
        <v>0.30433333333333334</v>
      </c>
      <c r="P2147">
        <f t="shared" si="138"/>
        <v>51.292000000000002</v>
      </c>
      <c r="Q2147" t="s">
        <v>8333</v>
      </c>
      <c r="R2147" t="s">
        <v>8334</v>
      </c>
      <c r="S2147" s="9">
        <f t="shared" si="136"/>
        <v>41575.237430555557</v>
      </c>
      <c r="T2147" s="9">
        <f t="shared" si="137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5"/>
        <v>2.0000000000000001E-4</v>
      </c>
      <c r="P2148">
        <f t="shared" si="138"/>
        <v>1</v>
      </c>
      <c r="Q2148" t="s">
        <v>8333</v>
      </c>
      <c r="R2148" t="s">
        <v>8334</v>
      </c>
      <c r="S2148" s="9">
        <f t="shared" si="136"/>
        <v>42397.679513888885</v>
      </c>
      <c r="T2148" s="9">
        <f t="shared" si="137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5"/>
        <v>6.9641025641025639E-3</v>
      </c>
      <c r="P2149">
        <f t="shared" si="138"/>
        <v>49.381999999999998</v>
      </c>
      <c r="Q2149" t="s">
        <v>8333</v>
      </c>
      <c r="R2149" t="s">
        <v>8334</v>
      </c>
      <c r="S2149" s="9">
        <f t="shared" si="136"/>
        <v>41927.295694444445</v>
      </c>
      <c r="T2149" s="9">
        <f t="shared" si="137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5"/>
        <v>0.02</v>
      </c>
      <c r="P2150">
        <f t="shared" si="138"/>
        <v>1</v>
      </c>
      <c r="Q2150" t="s">
        <v>8333</v>
      </c>
      <c r="R2150" t="s">
        <v>8334</v>
      </c>
      <c r="S2150" s="9">
        <f t="shared" si="136"/>
        <v>42066.733587962968</v>
      </c>
      <c r="T2150" s="9">
        <f t="shared" si="137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5"/>
        <v>0</v>
      </c>
      <c r="P2151">
        <f t="shared" si="138"/>
        <v>0</v>
      </c>
      <c r="Q2151" t="s">
        <v>8333</v>
      </c>
      <c r="R2151" t="s">
        <v>8334</v>
      </c>
      <c r="S2151" s="9">
        <f t="shared" si="136"/>
        <v>40355.024953703702</v>
      </c>
      <c r="T2151" s="9">
        <f t="shared" si="137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5"/>
        <v>8.0999999999999996E-3</v>
      </c>
      <c r="P2152">
        <f t="shared" si="138"/>
        <v>101.25</v>
      </c>
      <c r="Q2152" t="s">
        <v>8333</v>
      </c>
      <c r="R2152" t="s">
        <v>8334</v>
      </c>
      <c r="S2152" s="9">
        <f t="shared" si="136"/>
        <v>42534.284710648149</v>
      </c>
      <c r="T2152" s="9">
        <f t="shared" si="137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5"/>
        <v>2.6222222222222224E-3</v>
      </c>
      <c r="P2153">
        <f t="shared" si="138"/>
        <v>19.667000000000002</v>
      </c>
      <c r="Q2153" t="s">
        <v>8333</v>
      </c>
      <c r="R2153" t="s">
        <v>8334</v>
      </c>
      <c r="S2153" s="9">
        <f t="shared" si="136"/>
        <v>42520.847384259265</v>
      </c>
      <c r="T2153" s="9">
        <f t="shared" si="137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5"/>
        <v>1.6666666666666668E-3</v>
      </c>
      <c r="P2154">
        <f t="shared" si="138"/>
        <v>12.5</v>
      </c>
      <c r="Q2154" t="s">
        <v>8333</v>
      </c>
      <c r="R2154" t="s">
        <v>8334</v>
      </c>
      <c r="S2154" s="9">
        <f t="shared" si="136"/>
        <v>41683.832280092596</v>
      </c>
      <c r="T2154" s="9">
        <f t="shared" si="137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5"/>
        <v>9.1244548809124457E-5</v>
      </c>
      <c r="P2155">
        <f t="shared" si="138"/>
        <v>8.5</v>
      </c>
      <c r="Q2155" t="s">
        <v>8333</v>
      </c>
      <c r="R2155" t="s">
        <v>8334</v>
      </c>
      <c r="S2155" s="9">
        <f t="shared" si="136"/>
        <v>41974.911087962959</v>
      </c>
      <c r="T2155" s="9">
        <f t="shared" si="137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5"/>
        <v>8.0000000000000002E-3</v>
      </c>
      <c r="P2156">
        <f t="shared" si="138"/>
        <v>1</v>
      </c>
      <c r="Q2156" t="s">
        <v>8333</v>
      </c>
      <c r="R2156" t="s">
        <v>8334</v>
      </c>
      <c r="S2156" s="9">
        <f t="shared" si="136"/>
        <v>41647.632256944446</v>
      </c>
      <c r="T2156" s="9">
        <f t="shared" si="137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5"/>
        <v>2.3E-2</v>
      </c>
      <c r="P2157">
        <f t="shared" si="138"/>
        <v>23</v>
      </c>
      <c r="Q2157" t="s">
        <v>8333</v>
      </c>
      <c r="R2157" t="s">
        <v>8334</v>
      </c>
      <c r="S2157" s="9">
        <f t="shared" si="136"/>
        <v>42430.747511574074</v>
      </c>
      <c r="T2157" s="9">
        <f t="shared" si="137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5"/>
        <v>2.6660714285714284E-2</v>
      </c>
      <c r="P2158">
        <f t="shared" si="138"/>
        <v>17.988</v>
      </c>
      <c r="Q2158" t="s">
        <v>8333</v>
      </c>
      <c r="R2158" t="s">
        <v>8334</v>
      </c>
      <c r="S2158" s="9">
        <f t="shared" si="136"/>
        <v>41488.85423611111</v>
      </c>
      <c r="T2158" s="9">
        <f t="shared" si="137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5"/>
        <v>0.28192</v>
      </c>
      <c r="P2159">
        <f t="shared" si="138"/>
        <v>370.947</v>
      </c>
      <c r="Q2159" t="s">
        <v>8333</v>
      </c>
      <c r="R2159" t="s">
        <v>8334</v>
      </c>
      <c r="S2159" s="9">
        <f t="shared" si="136"/>
        <v>42694.98128472222</v>
      </c>
      <c r="T2159" s="9">
        <f t="shared" si="137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5"/>
        <v>6.5900366666666668E-2</v>
      </c>
      <c r="P2160">
        <f t="shared" si="138"/>
        <v>63.569000000000003</v>
      </c>
      <c r="Q2160" t="s">
        <v>8333</v>
      </c>
      <c r="R2160" t="s">
        <v>8334</v>
      </c>
      <c r="S2160" s="9">
        <f t="shared" si="136"/>
        <v>41264.853865740741</v>
      </c>
      <c r="T2160" s="9">
        <f t="shared" si="137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5"/>
        <v>7.2222222222222219E-3</v>
      </c>
      <c r="P2161">
        <f t="shared" si="138"/>
        <v>13</v>
      </c>
      <c r="Q2161" t="s">
        <v>8333</v>
      </c>
      <c r="R2161" t="s">
        <v>8334</v>
      </c>
      <c r="S2161" s="9">
        <f t="shared" si="136"/>
        <v>40710.731180555551</v>
      </c>
      <c r="T2161" s="9">
        <f t="shared" si="137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5"/>
        <v>8.5000000000000006E-3</v>
      </c>
      <c r="P2162">
        <f t="shared" si="138"/>
        <v>5.3129999999999997</v>
      </c>
      <c r="Q2162" t="s">
        <v>8333</v>
      </c>
      <c r="R2162" t="s">
        <v>8334</v>
      </c>
      <c r="S2162" s="9">
        <f t="shared" si="136"/>
        <v>41018.711863425924</v>
      </c>
      <c r="T2162" s="9">
        <f t="shared" si="137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5"/>
        <v>1.1575</v>
      </c>
      <c r="P2163">
        <f t="shared" si="138"/>
        <v>35.615000000000002</v>
      </c>
      <c r="Q2163" t="s">
        <v>8325</v>
      </c>
      <c r="R2163" t="s">
        <v>8326</v>
      </c>
      <c r="S2163" s="9">
        <f t="shared" si="136"/>
        <v>42240.852534722217</v>
      </c>
      <c r="T2163" s="9">
        <f t="shared" si="137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5"/>
        <v>1.1226666666666667</v>
      </c>
      <c r="P2164">
        <f t="shared" si="138"/>
        <v>87.102999999999994</v>
      </c>
      <c r="Q2164" t="s">
        <v>8325</v>
      </c>
      <c r="R2164" t="s">
        <v>8326</v>
      </c>
      <c r="S2164" s="9">
        <f t="shared" si="136"/>
        <v>41813.766099537039</v>
      </c>
      <c r="T2164" s="9">
        <f t="shared" si="137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5"/>
        <v>1.3220000000000001</v>
      </c>
      <c r="P2165">
        <f t="shared" si="138"/>
        <v>75.114000000000004</v>
      </c>
      <c r="Q2165" t="s">
        <v>8325</v>
      </c>
      <c r="R2165" t="s">
        <v>8326</v>
      </c>
      <c r="S2165" s="9">
        <f t="shared" si="136"/>
        <v>42111.899537037039</v>
      </c>
      <c r="T2165" s="9">
        <f t="shared" si="137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5"/>
        <v>1.0263636363636364</v>
      </c>
      <c r="P2166">
        <f t="shared" si="138"/>
        <v>68.012</v>
      </c>
      <c r="Q2166" t="s">
        <v>8325</v>
      </c>
      <c r="R2166" t="s">
        <v>8326</v>
      </c>
      <c r="S2166" s="9">
        <f t="shared" si="136"/>
        <v>42515.71775462963</v>
      </c>
      <c r="T2166" s="9">
        <f t="shared" si="137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5"/>
        <v>1.3864000000000001</v>
      </c>
      <c r="P2167">
        <f t="shared" si="138"/>
        <v>29.623999999999999</v>
      </c>
      <c r="Q2167" t="s">
        <v>8325</v>
      </c>
      <c r="R2167" t="s">
        <v>8326</v>
      </c>
      <c r="S2167" s="9">
        <f t="shared" si="136"/>
        <v>42438.667071759264</v>
      </c>
      <c r="T2167" s="9">
        <f t="shared" si="137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5"/>
        <v>1.466</v>
      </c>
      <c r="P2168">
        <f t="shared" si="138"/>
        <v>91.625</v>
      </c>
      <c r="Q2168" t="s">
        <v>8325</v>
      </c>
      <c r="R2168" t="s">
        <v>8326</v>
      </c>
      <c r="S2168" s="9">
        <f t="shared" si="136"/>
        <v>41933.838171296295</v>
      </c>
      <c r="T2168" s="9">
        <f t="shared" si="137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5"/>
        <v>1.2</v>
      </c>
      <c r="P2169">
        <f t="shared" si="138"/>
        <v>22.5</v>
      </c>
      <c r="Q2169" t="s">
        <v>8325</v>
      </c>
      <c r="R2169" t="s">
        <v>8326</v>
      </c>
      <c r="S2169" s="9">
        <f t="shared" si="136"/>
        <v>41153.066400462965</v>
      </c>
      <c r="T2169" s="9">
        <f t="shared" si="137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5"/>
        <v>1.215816111111111</v>
      </c>
      <c r="P2170">
        <f t="shared" si="138"/>
        <v>64.367000000000004</v>
      </c>
      <c r="Q2170" t="s">
        <v>8325</v>
      </c>
      <c r="R2170" t="s">
        <v>8326</v>
      </c>
      <c r="S2170" s="9">
        <f t="shared" si="136"/>
        <v>42745.600243055553</v>
      </c>
      <c r="T2170" s="9">
        <f t="shared" si="137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5"/>
        <v>1</v>
      </c>
      <c r="P2171">
        <f t="shared" si="138"/>
        <v>21.856999999999999</v>
      </c>
      <c r="Q2171" t="s">
        <v>8325</v>
      </c>
      <c r="R2171" t="s">
        <v>8326</v>
      </c>
      <c r="S2171" s="9">
        <f t="shared" si="136"/>
        <v>42793.700821759259</v>
      </c>
      <c r="T2171" s="9">
        <f t="shared" si="137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5"/>
        <v>1.8085714285714285</v>
      </c>
      <c r="P2172">
        <f t="shared" si="138"/>
        <v>33.316000000000003</v>
      </c>
      <c r="Q2172" t="s">
        <v>8325</v>
      </c>
      <c r="R2172" t="s">
        <v>8326</v>
      </c>
      <c r="S2172" s="9">
        <f t="shared" si="136"/>
        <v>42198.750254629631</v>
      </c>
      <c r="T2172" s="9">
        <f t="shared" si="137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5"/>
        <v>1.0607500000000001</v>
      </c>
      <c r="P2173">
        <f t="shared" si="138"/>
        <v>90.277000000000001</v>
      </c>
      <c r="Q2173" t="s">
        <v>8325</v>
      </c>
      <c r="R2173" t="s">
        <v>8326</v>
      </c>
      <c r="S2173" s="9">
        <f t="shared" si="136"/>
        <v>42141.95711805555</v>
      </c>
      <c r="T2173" s="9">
        <f t="shared" si="137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5"/>
        <v>1</v>
      </c>
      <c r="P2174">
        <f t="shared" si="138"/>
        <v>76.923000000000002</v>
      </c>
      <c r="Q2174" t="s">
        <v>8325</v>
      </c>
      <c r="R2174" t="s">
        <v>8326</v>
      </c>
      <c r="S2174" s="9">
        <f t="shared" si="136"/>
        <v>42082.580092592587</v>
      </c>
      <c r="T2174" s="9">
        <f t="shared" si="137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5"/>
        <v>1.2692857142857144</v>
      </c>
      <c r="P2175">
        <f t="shared" si="138"/>
        <v>59.232999999999997</v>
      </c>
      <c r="Q2175" t="s">
        <v>8325</v>
      </c>
      <c r="R2175" t="s">
        <v>8326</v>
      </c>
      <c r="S2175" s="9">
        <f t="shared" si="136"/>
        <v>41495.692627314813</v>
      </c>
      <c r="T2175" s="9">
        <f t="shared" si="137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5"/>
        <v>1.0297499999999999</v>
      </c>
      <c r="P2176">
        <f t="shared" si="138"/>
        <v>65.381</v>
      </c>
      <c r="Q2176" t="s">
        <v>8325</v>
      </c>
      <c r="R2176" t="s">
        <v>8326</v>
      </c>
      <c r="S2176" s="9">
        <f t="shared" si="136"/>
        <v>42465.542905092589</v>
      </c>
      <c r="T2176" s="9">
        <f t="shared" si="137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5"/>
        <v>2.5</v>
      </c>
      <c r="P2177">
        <f t="shared" si="138"/>
        <v>67.308000000000007</v>
      </c>
      <c r="Q2177" t="s">
        <v>8325</v>
      </c>
      <c r="R2177" t="s">
        <v>8326</v>
      </c>
      <c r="S2177" s="9">
        <f t="shared" si="136"/>
        <v>42565.009097222224</v>
      </c>
      <c r="T2177" s="9">
        <f t="shared" si="137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5"/>
        <v>1.2602</v>
      </c>
      <c r="P2178">
        <f t="shared" si="138"/>
        <v>88.745999999999995</v>
      </c>
      <c r="Q2178" t="s">
        <v>8325</v>
      </c>
      <c r="R2178" t="s">
        <v>8326</v>
      </c>
      <c r="S2178" s="9">
        <f t="shared" si="136"/>
        <v>42096.633206018523</v>
      </c>
      <c r="T2178" s="9">
        <f t="shared" si="137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9">E2179/D2179</f>
        <v>1.0012000000000001</v>
      </c>
      <c r="P2179">
        <f t="shared" si="138"/>
        <v>65.867999999999995</v>
      </c>
      <c r="Q2179" t="s">
        <v>8325</v>
      </c>
      <c r="R2179" t="s">
        <v>8326</v>
      </c>
      <c r="S2179" s="9">
        <f t="shared" ref="S2179:S2242" si="140">(((J2179/60)/60)/24)+DATE(1970,1,1)</f>
        <v>42502.250775462962</v>
      </c>
      <c r="T2179" s="9">
        <f t="shared" ref="T2179:T2242" si="141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9"/>
        <v>1.3864000000000001</v>
      </c>
      <c r="P2180">
        <f t="shared" si="138"/>
        <v>40.348999999999997</v>
      </c>
      <c r="Q2180" t="s">
        <v>8325</v>
      </c>
      <c r="R2180" t="s">
        <v>8326</v>
      </c>
      <c r="S2180" s="9">
        <f t="shared" si="140"/>
        <v>42723.63653935185</v>
      </c>
      <c r="T2180" s="9">
        <f t="shared" si="141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9"/>
        <v>1.6140000000000001</v>
      </c>
      <c r="P2181">
        <f t="shared" si="138"/>
        <v>76.856999999999999</v>
      </c>
      <c r="Q2181" t="s">
        <v>8325</v>
      </c>
      <c r="R2181" t="s">
        <v>8326</v>
      </c>
      <c r="S2181" s="9">
        <f t="shared" si="140"/>
        <v>42075.171203703707</v>
      </c>
      <c r="T2181" s="9">
        <f t="shared" si="141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9"/>
        <v>1.071842</v>
      </c>
      <c r="P2182">
        <f t="shared" si="138"/>
        <v>68.707999999999998</v>
      </c>
      <c r="Q2182" t="s">
        <v>8325</v>
      </c>
      <c r="R2182" t="s">
        <v>8326</v>
      </c>
      <c r="S2182" s="9">
        <f t="shared" si="140"/>
        <v>42279.669768518521</v>
      </c>
      <c r="T2182" s="9">
        <f t="shared" si="141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9"/>
        <v>1.5309999999999999</v>
      </c>
      <c r="P2183">
        <f t="shared" si="138"/>
        <v>57.774000000000001</v>
      </c>
      <c r="Q2183" t="s">
        <v>8333</v>
      </c>
      <c r="R2183" t="s">
        <v>8351</v>
      </c>
      <c r="S2183" s="9">
        <f t="shared" si="140"/>
        <v>42773.005243055552</v>
      </c>
      <c r="T2183" s="9">
        <f t="shared" si="141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9"/>
        <v>5.2416666666666663</v>
      </c>
      <c r="P2184">
        <f t="shared" si="138"/>
        <v>44.170999999999999</v>
      </c>
      <c r="Q2184" t="s">
        <v>8333</v>
      </c>
      <c r="R2184" t="s">
        <v>8351</v>
      </c>
      <c r="S2184" s="9">
        <f t="shared" si="140"/>
        <v>41879.900752314818</v>
      </c>
      <c r="T2184" s="9">
        <f t="shared" si="141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9"/>
        <v>4.8927777777777779</v>
      </c>
      <c r="P2185">
        <f t="shared" ref="P2185:P2248" si="142">IF(L2185=0, 0, ROUND(E2185/L2185, 3))</f>
        <v>31.565999999999999</v>
      </c>
      <c r="Q2185" t="s">
        <v>8333</v>
      </c>
      <c r="R2185" t="s">
        <v>8351</v>
      </c>
      <c r="S2185" s="9">
        <f t="shared" si="140"/>
        <v>42745.365474537044</v>
      </c>
      <c r="T2185" s="9">
        <f t="shared" si="141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9"/>
        <v>2.8473999999999999</v>
      </c>
      <c r="P2186">
        <f t="shared" si="142"/>
        <v>107.045</v>
      </c>
      <c r="Q2186" t="s">
        <v>8333</v>
      </c>
      <c r="R2186" t="s">
        <v>8351</v>
      </c>
      <c r="S2186" s="9">
        <f t="shared" si="140"/>
        <v>42380.690289351856</v>
      </c>
      <c r="T2186" s="9">
        <f t="shared" si="141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9"/>
        <v>18.569700000000001</v>
      </c>
      <c r="P2187">
        <f t="shared" si="142"/>
        <v>149.035</v>
      </c>
      <c r="Q2187" t="s">
        <v>8333</v>
      </c>
      <c r="R2187" t="s">
        <v>8351</v>
      </c>
      <c r="S2187" s="9">
        <f t="shared" si="140"/>
        <v>41319.349988425929</v>
      </c>
      <c r="T2187" s="9">
        <f t="shared" si="141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9"/>
        <v>1.0967499999999999</v>
      </c>
      <c r="P2188">
        <f t="shared" si="142"/>
        <v>55.957000000000001</v>
      </c>
      <c r="Q2188" t="s">
        <v>8333</v>
      </c>
      <c r="R2188" t="s">
        <v>8351</v>
      </c>
      <c r="S2188" s="9">
        <f t="shared" si="140"/>
        <v>42583.615081018521</v>
      </c>
      <c r="T2188" s="9">
        <f t="shared" si="141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9"/>
        <v>10.146425000000001</v>
      </c>
      <c r="P2189">
        <f t="shared" si="142"/>
        <v>56.97</v>
      </c>
      <c r="Q2189" t="s">
        <v>8333</v>
      </c>
      <c r="R2189" t="s">
        <v>8351</v>
      </c>
      <c r="S2189" s="9">
        <f t="shared" si="140"/>
        <v>42068.209097222221</v>
      </c>
      <c r="T2189" s="9">
        <f t="shared" si="141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9"/>
        <v>4.1217692027666546</v>
      </c>
      <c r="P2190">
        <f t="shared" si="142"/>
        <v>44.055999999999997</v>
      </c>
      <c r="Q2190" t="s">
        <v>8333</v>
      </c>
      <c r="R2190" t="s">
        <v>8351</v>
      </c>
      <c r="S2190" s="9">
        <f t="shared" si="140"/>
        <v>42633.586122685185</v>
      </c>
      <c r="T2190" s="9">
        <f t="shared" si="141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9"/>
        <v>5.0324999999999998</v>
      </c>
      <c r="P2191">
        <f t="shared" si="142"/>
        <v>68.625</v>
      </c>
      <c r="Q2191" t="s">
        <v>8333</v>
      </c>
      <c r="R2191" t="s">
        <v>8351</v>
      </c>
      <c r="S2191" s="9">
        <f t="shared" si="140"/>
        <v>42467.788194444445</v>
      </c>
      <c r="T2191" s="9">
        <f t="shared" si="141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9"/>
        <v>1.8461052631578947</v>
      </c>
      <c r="P2192">
        <f t="shared" si="142"/>
        <v>65.317999999999998</v>
      </c>
      <c r="Q2192" t="s">
        <v>8333</v>
      </c>
      <c r="R2192" t="s">
        <v>8351</v>
      </c>
      <c r="S2192" s="9">
        <f t="shared" si="140"/>
        <v>42417.625046296293</v>
      </c>
      <c r="T2192" s="9">
        <f t="shared" si="141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9"/>
        <v>1.1973333333333334</v>
      </c>
      <c r="P2193">
        <f t="shared" si="142"/>
        <v>35.92</v>
      </c>
      <c r="Q2193" t="s">
        <v>8333</v>
      </c>
      <c r="R2193" t="s">
        <v>8351</v>
      </c>
      <c r="S2193" s="9">
        <f t="shared" si="140"/>
        <v>42768.833645833336</v>
      </c>
      <c r="T2193" s="9">
        <f t="shared" si="141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9"/>
        <v>10.812401666666668</v>
      </c>
      <c r="P2194">
        <f t="shared" si="142"/>
        <v>40.070999999999998</v>
      </c>
      <c r="Q2194" t="s">
        <v>8333</v>
      </c>
      <c r="R2194" t="s">
        <v>8351</v>
      </c>
      <c r="S2194" s="9">
        <f t="shared" si="140"/>
        <v>42691.8512037037</v>
      </c>
      <c r="T2194" s="9">
        <f t="shared" si="141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9"/>
        <v>4.5237333333333334</v>
      </c>
      <c r="P2195">
        <f t="shared" si="142"/>
        <v>75.647999999999996</v>
      </c>
      <c r="Q2195" t="s">
        <v>8333</v>
      </c>
      <c r="R2195" t="s">
        <v>8351</v>
      </c>
      <c r="S2195" s="9">
        <f t="shared" si="140"/>
        <v>42664.405925925923</v>
      </c>
      <c r="T2195" s="9">
        <f t="shared" si="141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9"/>
        <v>5.3737000000000004</v>
      </c>
      <c r="P2196">
        <f t="shared" si="142"/>
        <v>61.204000000000001</v>
      </c>
      <c r="Q2196" t="s">
        <v>8333</v>
      </c>
      <c r="R2196" t="s">
        <v>8351</v>
      </c>
      <c r="S2196" s="9">
        <f t="shared" si="140"/>
        <v>42425.757986111115</v>
      </c>
      <c r="T2196" s="9">
        <f t="shared" si="141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9"/>
        <v>1.2032608695652174</v>
      </c>
      <c r="P2197">
        <f t="shared" si="142"/>
        <v>48.13</v>
      </c>
      <c r="Q2197" t="s">
        <v>8333</v>
      </c>
      <c r="R2197" t="s">
        <v>8351</v>
      </c>
      <c r="S2197" s="9">
        <f t="shared" si="140"/>
        <v>42197.771990740745</v>
      </c>
      <c r="T2197" s="9">
        <f t="shared" si="141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9"/>
        <v>1.1383571428571428</v>
      </c>
      <c r="P2198">
        <f t="shared" si="142"/>
        <v>68.106999999999999</v>
      </c>
      <c r="Q2198" t="s">
        <v>8333</v>
      </c>
      <c r="R2198" t="s">
        <v>8351</v>
      </c>
      <c r="S2198" s="9">
        <f t="shared" si="140"/>
        <v>42675.487291666665</v>
      </c>
      <c r="T2198" s="9">
        <f t="shared" si="141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9"/>
        <v>9.5103109999999997</v>
      </c>
      <c r="P2199">
        <f t="shared" si="142"/>
        <v>65.891000000000005</v>
      </c>
      <c r="Q2199" t="s">
        <v>8333</v>
      </c>
      <c r="R2199" t="s">
        <v>8351</v>
      </c>
      <c r="S2199" s="9">
        <f t="shared" si="140"/>
        <v>42033.584016203706</v>
      </c>
      <c r="T2199" s="9">
        <f t="shared" si="141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9"/>
        <v>1.3289249999999999</v>
      </c>
      <c r="P2200">
        <f t="shared" si="142"/>
        <v>81.653999999999996</v>
      </c>
      <c r="Q2200" t="s">
        <v>8333</v>
      </c>
      <c r="R2200" t="s">
        <v>8351</v>
      </c>
      <c r="S2200" s="9">
        <f t="shared" si="140"/>
        <v>42292.513888888891</v>
      </c>
      <c r="T2200" s="9">
        <f t="shared" si="141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9"/>
        <v>1.4697777777777778</v>
      </c>
      <c r="P2201">
        <f t="shared" si="142"/>
        <v>52.701000000000001</v>
      </c>
      <c r="Q2201" t="s">
        <v>8333</v>
      </c>
      <c r="R2201" t="s">
        <v>8351</v>
      </c>
      <c r="S2201" s="9">
        <f t="shared" si="140"/>
        <v>42262.416643518518</v>
      </c>
      <c r="T2201" s="9">
        <f t="shared" si="141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9"/>
        <v>5.4215</v>
      </c>
      <c r="P2202">
        <f t="shared" si="142"/>
        <v>41.228000000000002</v>
      </c>
      <c r="Q2202" t="s">
        <v>8333</v>
      </c>
      <c r="R2202" t="s">
        <v>8351</v>
      </c>
      <c r="S2202" s="9">
        <f t="shared" si="140"/>
        <v>42163.625787037032</v>
      </c>
      <c r="T2202" s="9">
        <f t="shared" si="141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9"/>
        <v>3.8271818181818182</v>
      </c>
      <c r="P2203">
        <f t="shared" si="142"/>
        <v>15.035</v>
      </c>
      <c r="Q2203" t="s">
        <v>8325</v>
      </c>
      <c r="R2203" t="s">
        <v>8330</v>
      </c>
      <c r="S2203" s="9">
        <f t="shared" si="140"/>
        <v>41276.846817129634</v>
      </c>
      <c r="T2203" s="9">
        <f t="shared" si="141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9"/>
        <v>7.0418124999999998</v>
      </c>
      <c r="P2204">
        <f t="shared" si="142"/>
        <v>39.067</v>
      </c>
      <c r="Q2204" t="s">
        <v>8325</v>
      </c>
      <c r="R2204" t="s">
        <v>8330</v>
      </c>
      <c r="S2204" s="9">
        <f t="shared" si="140"/>
        <v>41184.849166666667</v>
      </c>
      <c r="T2204" s="9">
        <f t="shared" si="141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9"/>
        <v>1.0954999999999999</v>
      </c>
      <c r="P2205">
        <f t="shared" si="142"/>
        <v>43.82</v>
      </c>
      <c r="Q2205" t="s">
        <v>8325</v>
      </c>
      <c r="R2205" t="s">
        <v>8330</v>
      </c>
      <c r="S2205" s="9">
        <f t="shared" si="140"/>
        <v>42241.85974537037</v>
      </c>
      <c r="T2205" s="9">
        <f t="shared" si="141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9"/>
        <v>1.3286666666666667</v>
      </c>
      <c r="P2206">
        <f t="shared" si="142"/>
        <v>27.300999999999998</v>
      </c>
      <c r="Q2206" t="s">
        <v>8325</v>
      </c>
      <c r="R2206" t="s">
        <v>8330</v>
      </c>
      <c r="S2206" s="9">
        <f t="shared" si="140"/>
        <v>41312.311562499999</v>
      </c>
      <c r="T2206" s="9">
        <f t="shared" si="141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9"/>
        <v>1.52</v>
      </c>
      <c r="P2207">
        <f t="shared" si="142"/>
        <v>42.222000000000001</v>
      </c>
      <c r="Q2207" t="s">
        <v>8325</v>
      </c>
      <c r="R2207" t="s">
        <v>8330</v>
      </c>
      <c r="S2207" s="9">
        <f t="shared" si="140"/>
        <v>41031.82163194444</v>
      </c>
      <c r="T2207" s="9">
        <f t="shared" si="141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9"/>
        <v>1.0272727272727273</v>
      </c>
      <c r="P2208">
        <f t="shared" si="142"/>
        <v>33.234999999999999</v>
      </c>
      <c r="Q2208" t="s">
        <v>8325</v>
      </c>
      <c r="R2208" t="s">
        <v>8330</v>
      </c>
      <c r="S2208" s="9">
        <f t="shared" si="140"/>
        <v>40997.257222222222</v>
      </c>
      <c r="T2208" s="9">
        <f t="shared" si="141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9"/>
        <v>1</v>
      </c>
      <c r="P2209">
        <f t="shared" si="142"/>
        <v>285.714</v>
      </c>
      <c r="Q2209" t="s">
        <v>8325</v>
      </c>
      <c r="R2209" t="s">
        <v>8330</v>
      </c>
      <c r="S2209" s="9">
        <f t="shared" si="140"/>
        <v>41564.194131944445</v>
      </c>
      <c r="T2209" s="9">
        <f t="shared" si="141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9"/>
        <v>1.016</v>
      </c>
      <c r="P2210">
        <f t="shared" si="142"/>
        <v>42.332999999999998</v>
      </c>
      <c r="Q2210" t="s">
        <v>8325</v>
      </c>
      <c r="R2210" t="s">
        <v>8330</v>
      </c>
      <c r="S2210" s="9">
        <f t="shared" si="140"/>
        <v>40946.882245370369</v>
      </c>
      <c r="T2210" s="9">
        <f t="shared" si="141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9"/>
        <v>1.508</v>
      </c>
      <c r="P2211">
        <f t="shared" si="142"/>
        <v>50.267000000000003</v>
      </c>
      <c r="Q2211" t="s">
        <v>8325</v>
      </c>
      <c r="R2211" t="s">
        <v>8330</v>
      </c>
      <c r="S2211" s="9">
        <f t="shared" si="140"/>
        <v>41732.479675925926</v>
      </c>
      <c r="T2211" s="9">
        <f t="shared" si="141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9"/>
        <v>1.11425</v>
      </c>
      <c r="P2212">
        <f t="shared" si="142"/>
        <v>61.902999999999999</v>
      </c>
      <c r="Q2212" t="s">
        <v>8325</v>
      </c>
      <c r="R2212" t="s">
        <v>8330</v>
      </c>
      <c r="S2212" s="9">
        <f t="shared" si="140"/>
        <v>40956.066087962965</v>
      </c>
      <c r="T2212" s="9">
        <f t="shared" si="141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9"/>
        <v>1.956</v>
      </c>
      <c r="P2213">
        <f t="shared" si="142"/>
        <v>40.75</v>
      </c>
      <c r="Q2213" t="s">
        <v>8325</v>
      </c>
      <c r="R2213" t="s">
        <v>8330</v>
      </c>
      <c r="S2213" s="9">
        <f t="shared" si="140"/>
        <v>41716.785011574073</v>
      </c>
      <c r="T2213" s="9">
        <f t="shared" si="141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9"/>
        <v>1.1438333333333333</v>
      </c>
      <c r="P2214">
        <f t="shared" si="142"/>
        <v>55.796999999999997</v>
      </c>
      <c r="Q2214" t="s">
        <v>8325</v>
      </c>
      <c r="R2214" t="s">
        <v>8330</v>
      </c>
      <c r="S2214" s="9">
        <f t="shared" si="140"/>
        <v>41548.747418981482</v>
      </c>
      <c r="T2214" s="9">
        <f t="shared" si="141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9"/>
        <v>2</v>
      </c>
      <c r="P2215">
        <f t="shared" si="142"/>
        <v>10</v>
      </c>
      <c r="Q2215" t="s">
        <v>8325</v>
      </c>
      <c r="R2215" t="s">
        <v>8330</v>
      </c>
      <c r="S2215" s="9">
        <f t="shared" si="140"/>
        <v>42109.826145833329</v>
      </c>
      <c r="T2215" s="9">
        <f t="shared" si="141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9"/>
        <v>2.9250166666666666</v>
      </c>
      <c r="P2216">
        <f t="shared" si="142"/>
        <v>73.125</v>
      </c>
      <c r="Q2216" t="s">
        <v>8325</v>
      </c>
      <c r="R2216" t="s">
        <v>8330</v>
      </c>
      <c r="S2216" s="9">
        <f t="shared" si="140"/>
        <v>41646.792222222226</v>
      </c>
      <c r="T2216" s="9">
        <f t="shared" si="141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9"/>
        <v>1.5636363636363637</v>
      </c>
      <c r="P2217">
        <f t="shared" si="142"/>
        <v>26.061</v>
      </c>
      <c r="Q2217" t="s">
        <v>8325</v>
      </c>
      <c r="R2217" t="s">
        <v>8330</v>
      </c>
      <c r="S2217" s="9">
        <f t="shared" si="140"/>
        <v>40958.717268518521</v>
      </c>
      <c r="T2217" s="9">
        <f t="shared" si="141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9"/>
        <v>1.0566666666666666</v>
      </c>
      <c r="P2218">
        <f t="shared" si="142"/>
        <v>22.643000000000001</v>
      </c>
      <c r="Q2218" t="s">
        <v>8325</v>
      </c>
      <c r="R2218" t="s">
        <v>8330</v>
      </c>
      <c r="S2218" s="9">
        <f t="shared" si="140"/>
        <v>42194.751678240747</v>
      </c>
      <c r="T2218" s="9">
        <f t="shared" si="141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9"/>
        <v>1.0119047619047619</v>
      </c>
      <c r="P2219">
        <f t="shared" si="142"/>
        <v>47.222000000000001</v>
      </c>
      <c r="Q2219" t="s">
        <v>8325</v>
      </c>
      <c r="R2219" t="s">
        <v>8330</v>
      </c>
      <c r="S2219" s="9">
        <f t="shared" si="140"/>
        <v>42299.776770833334</v>
      </c>
      <c r="T2219" s="9">
        <f t="shared" si="141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9"/>
        <v>1.2283299999999999</v>
      </c>
      <c r="P2220">
        <f t="shared" si="142"/>
        <v>32.323999999999998</v>
      </c>
      <c r="Q2220" t="s">
        <v>8325</v>
      </c>
      <c r="R2220" t="s">
        <v>8330</v>
      </c>
      <c r="S2220" s="9">
        <f t="shared" si="140"/>
        <v>41127.812303240738</v>
      </c>
      <c r="T2220" s="9">
        <f t="shared" si="141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9"/>
        <v>1.0149999999999999</v>
      </c>
      <c r="P2221">
        <f t="shared" si="142"/>
        <v>53.420999999999999</v>
      </c>
      <c r="Q2221" t="s">
        <v>8325</v>
      </c>
      <c r="R2221" t="s">
        <v>8330</v>
      </c>
      <c r="S2221" s="9">
        <f t="shared" si="140"/>
        <v>42205.718888888892</v>
      </c>
      <c r="T2221" s="9">
        <f t="shared" si="141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9"/>
        <v>1.0114285714285713</v>
      </c>
      <c r="P2222">
        <f t="shared" si="142"/>
        <v>51.304000000000002</v>
      </c>
      <c r="Q2222" t="s">
        <v>8325</v>
      </c>
      <c r="R2222" t="s">
        <v>8330</v>
      </c>
      <c r="S2222" s="9">
        <f t="shared" si="140"/>
        <v>41452.060601851852</v>
      </c>
      <c r="T2222" s="9">
        <f t="shared" si="141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9"/>
        <v>1.0811999999999999</v>
      </c>
      <c r="P2223">
        <f t="shared" si="142"/>
        <v>37.197000000000003</v>
      </c>
      <c r="Q2223" t="s">
        <v>8333</v>
      </c>
      <c r="R2223" t="s">
        <v>8351</v>
      </c>
      <c r="S2223" s="9">
        <f t="shared" si="140"/>
        <v>42452.666770833333</v>
      </c>
      <c r="T2223" s="9">
        <f t="shared" si="141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9"/>
        <v>1.6259999999999999</v>
      </c>
      <c r="P2224">
        <f t="shared" si="142"/>
        <v>27.1</v>
      </c>
      <c r="Q2224" t="s">
        <v>8333</v>
      </c>
      <c r="R2224" t="s">
        <v>8351</v>
      </c>
      <c r="S2224" s="9">
        <f t="shared" si="140"/>
        <v>40906.787581018521</v>
      </c>
      <c r="T2224" s="9">
        <f t="shared" si="141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9"/>
        <v>1.0580000000000001</v>
      </c>
      <c r="P2225">
        <f t="shared" si="142"/>
        <v>206.31</v>
      </c>
      <c r="Q2225" t="s">
        <v>8333</v>
      </c>
      <c r="R2225" t="s">
        <v>8351</v>
      </c>
      <c r="S2225" s="9">
        <f t="shared" si="140"/>
        <v>42152.640833333338</v>
      </c>
      <c r="T2225" s="9">
        <f t="shared" si="141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9"/>
        <v>2.4315000000000002</v>
      </c>
      <c r="P2226">
        <f t="shared" si="142"/>
        <v>82.144999999999996</v>
      </c>
      <c r="Q2226" t="s">
        <v>8333</v>
      </c>
      <c r="R2226" t="s">
        <v>8351</v>
      </c>
      <c r="S2226" s="9">
        <f t="shared" si="140"/>
        <v>42644.667534722219</v>
      </c>
      <c r="T2226" s="9">
        <f t="shared" si="141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9"/>
        <v>9.4483338095238096</v>
      </c>
      <c r="P2227">
        <f t="shared" si="142"/>
        <v>164.797</v>
      </c>
      <c r="Q2227" t="s">
        <v>8333</v>
      </c>
      <c r="R2227" t="s">
        <v>8351</v>
      </c>
      <c r="S2227" s="9">
        <f t="shared" si="140"/>
        <v>41873.79184027778</v>
      </c>
      <c r="T2227" s="9">
        <f t="shared" si="141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9"/>
        <v>1.0846283333333333</v>
      </c>
      <c r="P2228">
        <f t="shared" si="142"/>
        <v>60.82</v>
      </c>
      <c r="Q2228" t="s">
        <v>8333</v>
      </c>
      <c r="R2228" t="s">
        <v>8351</v>
      </c>
      <c r="S2228" s="9">
        <f t="shared" si="140"/>
        <v>42381.79886574074</v>
      </c>
      <c r="T2228" s="9">
        <f t="shared" si="141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9"/>
        <v>1.5737692307692308</v>
      </c>
      <c r="P2229">
        <f t="shared" si="142"/>
        <v>67.97</v>
      </c>
      <c r="Q2229" t="s">
        <v>8333</v>
      </c>
      <c r="R2229" t="s">
        <v>8351</v>
      </c>
      <c r="S2229" s="9">
        <f t="shared" si="140"/>
        <v>41561.807349537034</v>
      </c>
      <c r="T2229" s="9">
        <f t="shared" si="141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9"/>
        <v>11.744899999999999</v>
      </c>
      <c r="P2230">
        <f t="shared" si="142"/>
        <v>81.561999999999998</v>
      </c>
      <c r="Q2230" t="s">
        <v>8333</v>
      </c>
      <c r="R2230" t="s">
        <v>8351</v>
      </c>
      <c r="S2230" s="9">
        <f t="shared" si="140"/>
        <v>42202.278194444443</v>
      </c>
      <c r="T2230" s="9">
        <f t="shared" si="141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9"/>
        <v>1.7104755366949576</v>
      </c>
      <c r="P2231">
        <f t="shared" si="142"/>
        <v>25.425000000000001</v>
      </c>
      <c r="Q2231" t="s">
        <v>8333</v>
      </c>
      <c r="R2231" t="s">
        <v>8351</v>
      </c>
      <c r="S2231" s="9">
        <f t="shared" si="140"/>
        <v>41484.664247685185</v>
      </c>
      <c r="T2231" s="9">
        <f t="shared" si="141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9"/>
        <v>1.2595294117647058</v>
      </c>
      <c r="P2232">
        <f t="shared" si="142"/>
        <v>21.498000000000001</v>
      </c>
      <c r="Q2232" t="s">
        <v>8333</v>
      </c>
      <c r="R2232" t="s">
        <v>8351</v>
      </c>
      <c r="S2232" s="9">
        <f t="shared" si="140"/>
        <v>41724.881099537037</v>
      </c>
      <c r="T2232" s="9">
        <f t="shared" si="141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9"/>
        <v>12.121296000000001</v>
      </c>
      <c r="P2233">
        <f t="shared" si="142"/>
        <v>27.227</v>
      </c>
      <c r="Q2233" t="s">
        <v>8333</v>
      </c>
      <c r="R2233" t="s">
        <v>8351</v>
      </c>
      <c r="S2233" s="9">
        <f t="shared" si="140"/>
        <v>41423.910891203705</v>
      </c>
      <c r="T2233" s="9">
        <f t="shared" si="141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9"/>
        <v>4.9580000000000002</v>
      </c>
      <c r="P2234">
        <f t="shared" si="142"/>
        <v>25.091000000000001</v>
      </c>
      <c r="Q2234" t="s">
        <v>8333</v>
      </c>
      <c r="R2234" t="s">
        <v>8351</v>
      </c>
      <c r="S2234" s="9">
        <f t="shared" si="140"/>
        <v>41806.794074074074</v>
      </c>
      <c r="T2234" s="9">
        <f t="shared" si="141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9"/>
        <v>3.3203999999999998</v>
      </c>
      <c r="P2235">
        <f t="shared" si="142"/>
        <v>21.23</v>
      </c>
      <c r="Q2235" t="s">
        <v>8333</v>
      </c>
      <c r="R2235" t="s">
        <v>8351</v>
      </c>
      <c r="S2235" s="9">
        <f t="shared" si="140"/>
        <v>42331.378923611104</v>
      </c>
      <c r="T2235" s="9">
        <f t="shared" si="141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9"/>
        <v>11.65</v>
      </c>
      <c r="P2236">
        <f t="shared" si="142"/>
        <v>41.606999999999999</v>
      </c>
      <c r="Q2236" t="s">
        <v>8333</v>
      </c>
      <c r="R2236" t="s">
        <v>8351</v>
      </c>
      <c r="S2236" s="9">
        <f t="shared" si="140"/>
        <v>42710.824618055558</v>
      </c>
      <c r="T2236" s="9">
        <f t="shared" si="141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9"/>
        <v>1.5331538461538461</v>
      </c>
      <c r="P2237">
        <f t="shared" si="142"/>
        <v>135.58500000000001</v>
      </c>
      <c r="Q2237" t="s">
        <v>8333</v>
      </c>
      <c r="R2237" t="s">
        <v>8351</v>
      </c>
      <c r="S2237" s="9">
        <f t="shared" si="140"/>
        <v>42062.022118055553</v>
      </c>
      <c r="T2237" s="9">
        <f t="shared" si="141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9"/>
        <v>5.3710714285714287</v>
      </c>
      <c r="P2238">
        <f t="shared" si="142"/>
        <v>22.116</v>
      </c>
      <c r="Q2238" t="s">
        <v>8333</v>
      </c>
      <c r="R2238" t="s">
        <v>8351</v>
      </c>
      <c r="S2238" s="9">
        <f t="shared" si="140"/>
        <v>42371.617164351846</v>
      </c>
      <c r="T2238" s="9">
        <f t="shared" si="141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9"/>
        <v>3.5292777777777777</v>
      </c>
      <c r="P2239">
        <f t="shared" si="142"/>
        <v>64.626000000000005</v>
      </c>
      <c r="Q2239" t="s">
        <v>8333</v>
      </c>
      <c r="R2239" t="s">
        <v>8351</v>
      </c>
      <c r="S2239" s="9">
        <f t="shared" si="140"/>
        <v>41915.003275462965</v>
      </c>
      <c r="T2239" s="9">
        <f t="shared" si="141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9"/>
        <v>1.3740000000000001</v>
      </c>
      <c r="P2240">
        <f t="shared" si="142"/>
        <v>69.569999999999993</v>
      </c>
      <c r="Q2240" t="s">
        <v>8333</v>
      </c>
      <c r="R2240" t="s">
        <v>8351</v>
      </c>
      <c r="S2240" s="9">
        <f t="shared" si="140"/>
        <v>42774.621712962966</v>
      </c>
      <c r="T2240" s="9">
        <f t="shared" si="141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9"/>
        <v>1.2802667999999999</v>
      </c>
      <c r="P2241">
        <f t="shared" si="142"/>
        <v>75.132999999999996</v>
      </c>
      <c r="Q2241" t="s">
        <v>8333</v>
      </c>
      <c r="R2241" t="s">
        <v>8351</v>
      </c>
      <c r="S2241" s="9">
        <f t="shared" si="140"/>
        <v>41572.958495370374</v>
      </c>
      <c r="T2241" s="9">
        <f t="shared" si="141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9"/>
        <v>2.7067999999999999</v>
      </c>
      <c r="P2242">
        <f t="shared" si="142"/>
        <v>140.97900000000001</v>
      </c>
      <c r="Q2242" t="s">
        <v>8333</v>
      </c>
      <c r="R2242" t="s">
        <v>8351</v>
      </c>
      <c r="S2242" s="9">
        <f t="shared" si="140"/>
        <v>42452.825740740736</v>
      </c>
      <c r="T2242" s="9">
        <f t="shared" si="141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3">E2243/D2243</f>
        <v>8.0640000000000001</v>
      </c>
      <c r="P2243">
        <f t="shared" si="142"/>
        <v>49.472000000000001</v>
      </c>
      <c r="Q2243" t="s">
        <v>8333</v>
      </c>
      <c r="R2243" t="s">
        <v>8351</v>
      </c>
      <c r="S2243" s="9">
        <f t="shared" ref="S2243:S2306" si="144">(((J2243/60)/60)/24)+DATE(1970,1,1)</f>
        <v>42766.827546296292</v>
      </c>
      <c r="T2243" s="9">
        <f t="shared" ref="T2243:T2306" si="14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3"/>
        <v>13.600976000000001</v>
      </c>
      <c r="P2244">
        <f t="shared" si="142"/>
        <v>53.865000000000002</v>
      </c>
      <c r="Q2244" t="s">
        <v>8333</v>
      </c>
      <c r="R2244" t="s">
        <v>8351</v>
      </c>
      <c r="S2244" s="9">
        <f t="shared" si="144"/>
        <v>41569.575613425928</v>
      </c>
      <c r="T2244" s="9">
        <f t="shared" si="14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3"/>
        <v>9302.5</v>
      </c>
      <c r="P2245">
        <f t="shared" si="142"/>
        <v>4.5709999999999997</v>
      </c>
      <c r="Q2245" t="s">
        <v>8333</v>
      </c>
      <c r="R2245" t="s">
        <v>8351</v>
      </c>
      <c r="S2245" s="9">
        <f t="shared" si="144"/>
        <v>42800.751041666663</v>
      </c>
      <c r="T2245" s="9">
        <f t="shared" si="14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3"/>
        <v>3.7702</v>
      </c>
      <c r="P2246">
        <f t="shared" si="142"/>
        <v>65.003</v>
      </c>
      <c r="Q2246" t="s">
        <v>8333</v>
      </c>
      <c r="R2246" t="s">
        <v>8351</v>
      </c>
      <c r="S2246" s="9">
        <f t="shared" si="144"/>
        <v>42647.818819444445</v>
      </c>
      <c r="T2246" s="9">
        <f t="shared" si="14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3"/>
        <v>26.47025</v>
      </c>
      <c r="P2247">
        <f t="shared" si="142"/>
        <v>53.475000000000001</v>
      </c>
      <c r="Q2247" t="s">
        <v>8333</v>
      </c>
      <c r="R2247" t="s">
        <v>8351</v>
      </c>
      <c r="S2247" s="9">
        <f t="shared" si="144"/>
        <v>41660.708530092597</v>
      </c>
      <c r="T2247" s="9">
        <f t="shared" si="14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3"/>
        <v>1.0012000000000001</v>
      </c>
      <c r="P2248">
        <f t="shared" si="142"/>
        <v>43.911999999999999</v>
      </c>
      <c r="Q2248" t="s">
        <v>8333</v>
      </c>
      <c r="R2248" t="s">
        <v>8351</v>
      </c>
      <c r="S2248" s="9">
        <f t="shared" si="144"/>
        <v>42221.79178240741</v>
      </c>
      <c r="T2248" s="9">
        <f t="shared" si="14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3"/>
        <v>1.0445405405405406</v>
      </c>
      <c r="P2249">
        <f t="shared" ref="P2249:P2312" si="146">IF(L2249=0, 0, ROUND(E2249/L2249, 3))</f>
        <v>50.853000000000002</v>
      </c>
      <c r="Q2249" t="s">
        <v>8333</v>
      </c>
      <c r="R2249" t="s">
        <v>8351</v>
      </c>
      <c r="S2249" s="9">
        <f t="shared" si="144"/>
        <v>42200.666261574079</v>
      </c>
      <c r="T2249" s="9">
        <f t="shared" si="14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3"/>
        <v>1.0721428571428571</v>
      </c>
      <c r="P2250">
        <f t="shared" si="146"/>
        <v>58.633000000000003</v>
      </c>
      <c r="Q2250" t="s">
        <v>8333</v>
      </c>
      <c r="R2250" t="s">
        <v>8351</v>
      </c>
      <c r="S2250" s="9">
        <f t="shared" si="144"/>
        <v>42688.875902777778</v>
      </c>
      <c r="T2250" s="9">
        <f t="shared" si="14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3"/>
        <v>1.6877142857142857</v>
      </c>
      <c r="P2251">
        <f t="shared" si="146"/>
        <v>32.817</v>
      </c>
      <c r="Q2251" t="s">
        <v>8333</v>
      </c>
      <c r="R2251" t="s">
        <v>8351</v>
      </c>
      <c r="S2251" s="9">
        <f t="shared" si="144"/>
        <v>41336.703298611108</v>
      </c>
      <c r="T2251" s="9">
        <f t="shared" si="14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3"/>
        <v>9.7511200000000002</v>
      </c>
      <c r="P2252">
        <f t="shared" si="146"/>
        <v>426.93200000000002</v>
      </c>
      <c r="Q2252" t="s">
        <v>8333</v>
      </c>
      <c r="R2252" t="s">
        <v>8351</v>
      </c>
      <c r="S2252" s="9">
        <f t="shared" si="144"/>
        <v>42677.005474537036</v>
      </c>
      <c r="T2252" s="9">
        <f t="shared" si="14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3"/>
        <v>1.3444929411764706</v>
      </c>
      <c r="P2253">
        <f t="shared" si="146"/>
        <v>23.809000000000001</v>
      </c>
      <c r="Q2253" t="s">
        <v>8333</v>
      </c>
      <c r="R2253" t="s">
        <v>8351</v>
      </c>
      <c r="S2253" s="9">
        <f t="shared" si="144"/>
        <v>41846.34579861111</v>
      </c>
      <c r="T2253" s="9">
        <f t="shared" si="14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3"/>
        <v>2.722777777777778</v>
      </c>
      <c r="P2254">
        <f t="shared" si="146"/>
        <v>98.414000000000001</v>
      </c>
      <c r="Q2254" t="s">
        <v>8333</v>
      </c>
      <c r="R2254" t="s">
        <v>8351</v>
      </c>
      <c r="S2254" s="9">
        <f t="shared" si="144"/>
        <v>42573.327986111108</v>
      </c>
      <c r="T2254" s="9">
        <f t="shared" si="14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3"/>
        <v>1.1268750000000001</v>
      </c>
      <c r="P2255">
        <f t="shared" si="146"/>
        <v>107.321</v>
      </c>
      <c r="Q2255" t="s">
        <v>8333</v>
      </c>
      <c r="R2255" t="s">
        <v>8351</v>
      </c>
      <c r="S2255" s="9">
        <f t="shared" si="144"/>
        <v>42296.631331018521</v>
      </c>
      <c r="T2255" s="9">
        <f t="shared" si="14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3"/>
        <v>4.5979999999999999</v>
      </c>
      <c r="P2256">
        <f t="shared" si="146"/>
        <v>11.67</v>
      </c>
      <c r="Q2256" t="s">
        <v>8333</v>
      </c>
      <c r="R2256" t="s">
        <v>8351</v>
      </c>
      <c r="S2256" s="9">
        <f t="shared" si="144"/>
        <v>42752.647777777776</v>
      </c>
      <c r="T2256" s="9">
        <f t="shared" si="14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3"/>
        <v>2.8665822784810127</v>
      </c>
      <c r="P2257">
        <f t="shared" si="146"/>
        <v>41.781999999999996</v>
      </c>
      <c r="Q2257" t="s">
        <v>8333</v>
      </c>
      <c r="R2257" t="s">
        <v>8351</v>
      </c>
      <c r="S2257" s="9">
        <f t="shared" si="144"/>
        <v>42467.951979166668</v>
      </c>
      <c r="T2257" s="9">
        <f t="shared" si="14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3"/>
        <v>2.2270833333333333</v>
      </c>
      <c r="P2258">
        <f t="shared" si="146"/>
        <v>21.38</v>
      </c>
      <c r="Q2258" t="s">
        <v>8333</v>
      </c>
      <c r="R2258" t="s">
        <v>8351</v>
      </c>
      <c r="S2258" s="9">
        <f t="shared" si="144"/>
        <v>42682.451921296291</v>
      </c>
      <c r="T2258" s="9">
        <f t="shared" si="14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3"/>
        <v>6.3613999999999997</v>
      </c>
      <c r="P2259">
        <f t="shared" si="146"/>
        <v>94.103999999999999</v>
      </c>
      <c r="Q2259" t="s">
        <v>8333</v>
      </c>
      <c r="R2259" t="s">
        <v>8351</v>
      </c>
      <c r="S2259" s="9">
        <f t="shared" si="144"/>
        <v>42505.936678240745</v>
      </c>
      <c r="T2259" s="9">
        <f t="shared" si="14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3"/>
        <v>1.4650000000000001</v>
      </c>
      <c r="P2260">
        <f t="shared" si="146"/>
        <v>15.722</v>
      </c>
      <c r="Q2260" t="s">
        <v>8333</v>
      </c>
      <c r="R2260" t="s">
        <v>8351</v>
      </c>
      <c r="S2260" s="9">
        <f t="shared" si="144"/>
        <v>42136.75100694444</v>
      </c>
      <c r="T2260" s="9">
        <f t="shared" si="14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3"/>
        <v>18.670999999999999</v>
      </c>
      <c r="P2261">
        <f t="shared" si="146"/>
        <v>90.635999999999996</v>
      </c>
      <c r="Q2261" t="s">
        <v>8333</v>
      </c>
      <c r="R2261" t="s">
        <v>8351</v>
      </c>
      <c r="S2261" s="9">
        <f t="shared" si="144"/>
        <v>42702.804814814815</v>
      </c>
      <c r="T2261" s="9">
        <f t="shared" si="14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3"/>
        <v>3.2692000000000001</v>
      </c>
      <c r="P2262">
        <f t="shared" si="146"/>
        <v>97.298000000000002</v>
      </c>
      <c r="Q2262" t="s">
        <v>8333</v>
      </c>
      <c r="R2262" t="s">
        <v>8351</v>
      </c>
      <c r="S2262" s="9">
        <f t="shared" si="144"/>
        <v>41695.016782407409</v>
      </c>
      <c r="T2262" s="9">
        <f t="shared" si="14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3"/>
        <v>7.7949999999999999</v>
      </c>
      <c r="P2263">
        <f t="shared" si="146"/>
        <v>37.119</v>
      </c>
      <c r="Q2263" t="s">
        <v>8333</v>
      </c>
      <c r="R2263" t="s">
        <v>8351</v>
      </c>
      <c r="S2263" s="9">
        <f t="shared" si="144"/>
        <v>42759.724768518514</v>
      </c>
      <c r="T2263" s="9">
        <f t="shared" si="14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3"/>
        <v>1.5415151515151515</v>
      </c>
      <c r="P2264">
        <f t="shared" si="146"/>
        <v>28.105</v>
      </c>
      <c r="Q2264" t="s">
        <v>8333</v>
      </c>
      <c r="R2264" t="s">
        <v>8351</v>
      </c>
      <c r="S2264" s="9">
        <f t="shared" si="144"/>
        <v>41926.585162037038</v>
      </c>
      <c r="T2264" s="9">
        <f t="shared" si="14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3"/>
        <v>1.1554666666666666</v>
      </c>
      <c r="P2265">
        <f t="shared" si="146"/>
        <v>144.43299999999999</v>
      </c>
      <c r="Q2265" t="s">
        <v>8333</v>
      </c>
      <c r="R2265" t="s">
        <v>8351</v>
      </c>
      <c r="S2265" s="9">
        <f t="shared" si="144"/>
        <v>42014.832326388889</v>
      </c>
      <c r="T2265" s="9">
        <f t="shared" si="14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3"/>
        <v>1.8003333333333333</v>
      </c>
      <c r="P2266">
        <f t="shared" si="146"/>
        <v>24.274000000000001</v>
      </c>
      <c r="Q2266" t="s">
        <v>8333</v>
      </c>
      <c r="R2266" t="s">
        <v>8351</v>
      </c>
      <c r="S2266" s="9">
        <f t="shared" si="144"/>
        <v>42496.582337962958</v>
      </c>
      <c r="T2266" s="9">
        <f t="shared" si="14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3"/>
        <v>2.9849999999999999</v>
      </c>
      <c r="P2267">
        <f t="shared" si="146"/>
        <v>35.118000000000002</v>
      </c>
      <c r="Q2267" t="s">
        <v>8333</v>
      </c>
      <c r="R2267" t="s">
        <v>8351</v>
      </c>
      <c r="S2267" s="9">
        <f t="shared" si="144"/>
        <v>42689.853090277778</v>
      </c>
      <c r="T2267" s="9">
        <f t="shared" si="14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3"/>
        <v>3.2026666666666666</v>
      </c>
      <c r="P2268">
        <f t="shared" si="146"/>
        <v>24.763000000000002</v>
      </c>
      <c r="Q2268" t="s">
        <v>8333</v>
      </c>
      <c r="R2268" t="s">
        <v>8351</v>
      </c>
      <c r="S2268" s="9">
        <f t="shared" si="144"/>
        <v>42469.874907407408</v>
      </c>
      <c r="T2268" s="9">
        <f t="shared" si="14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3"/>
        <v>3.80525</v>
      </c>
      <c r="P2269">
        <f t="shared" si="146"/>
        <v>188.37899999999999</v>
      </c>
      <c r="Q2269" t="s">
        <v>8333</v>
      </c>
      <c r="R2269" t="s">
        <v>8351</v>
      </c>
      <c r="S2269" s="9">
        <f t="shared" si="144"/>
        <v>41968.829826388886</v>
      </c>
      <c r="T2269" s="9">
        <f t="shared" si="14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3"/>
        <v>1.026</v>
      </c>
      <c r="P2270">
        <f t="shared" si="146"/>
        <v>148.08199999999999</v>
      </c>
      <c r="Q2270" t="s">
        <v>8333</v>
      </c>
      <c r="R2270" t="s">
        <v>8351</v>
      </c>
      <c r="S2270" s="9">
        <f t="shared" si="144"/>
        <v>42776.082349537035</v>
      </c>
      <c r="T2270" s="9">
        <f t="shared" si="14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3"/>
        <v>18.016400000000001</v>
      </c>
      <c r="P2271">
        <f t="shared" si="146"/>
        <v>49.935000000000002</v>
      </c>
      <c r="Q2271" t="s">
        <v>8333</v>
      </c>
      <c r="R2271" t="s">
        <v>8351</v>
      </c>
      <c r="S2271" s="9">
        <f t="shared" si="144"/>
        <v>42776.704432870371</v>
      </c>
      <c r="T2271" s="9">
        <f t="shared" si="14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3"/>
        <v>7.2024800000000004</v>
      </c>
      <c r="P2272">
        <f t="shared" si="146"/>
        <v>107.822</v>
      </c>
      <c r="Q2272" t="s">
        <v>8333</v>
      </c>
      <c r="R2272" t="s">
        <v>8351</v>
      </c>
      <c r="S2272" s="9">
        <f t="shared" si="144"/>
        <v>42725.869363425925</v>
      </c>
      <c r="T2272" s="9">
        <f t="shared" si="14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3"/>
        <v>2.8309000000000002</v>
      </c>
      <c r="P2273">
        <f t="shared" si="146"/>
        <v>42.634</v>
      </c>
      <c r="Q2273" t="s">
        <v>8333</v>
      </c>
      <c r="R2273" t="s">
        <v>8351</v>
      </c>
      <c r="S2273" s="9">
        <f t="shared" si="144"/>
        <v>42684.000046296293</v>
      </c>
      <c r="T2273" s="9">
        <f t="shared" si="14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3"/>
        <v>13.566000000000001</v>
      </c>
      <c r="P2274">
        <f t="shared" si="146"/>
        <v>14.371</v>
      </c>
      <c r="Q2274" t="s">
        <v>8333</v>
      </c>
      <c r="R2274" t="s">
        <v>8351</v>
      </c>
      <c r="S2274" s="9">
        <f t="shared" si="144"/>
        <v>42315.699490740735</v>
      </c>
      <c r="T2274" s="9">
        <f t="shared" si="14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3"/>
        <v>2.2035999999999998</v>
      </c>
      <c r="P2275">
        <f t="shared" si="146"/>
        <v>37.475999999999999</v>
      </c>
      <c r="Q2275" t="s">
        <v>8333</v>
      </c>
      <c r="R2275" t="s">
        <v>8351</v>
      </c>
      <c r="S2275" s="9">
        <f t="shared" si="144"/>
        <v>42781.549097222218</v>
      </c>
      <c r="T2275" s="9">
        <f t="shared" si="14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3"/>
        <v>1.196</v>
      </c>
      <c r="P2276">
        <f t="shared" si="146"/>
        <v>30.202000000000002</v>
      </c>
      <c r="Q2276" t="s">
        <v>8333</v>
      </c>
      <c r="R2276" t="s">
        <v>8351</v>
      </c>
      <c r="S2276" s="9">
        <f t="shared" si="144"/>
        <v>41663.500659722224</v>
      </c>
      <c r="T2276" s="9">
        <f t="shared" si="14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3"/>
        <v>4.0776923076923079</v>
      </c>
      <c r="P2277">
        <f t="shared" si="146"/>
        <v>33.551000000000002</v>
      </c>
      <c r="Q2277" t="s">
        <v>8333</v>
      </c>
      <c r="R2277" t="s">
        <v>8351</v>
      </c>
      <c r="S2277" s="9">
        <f t="shared" si="144"/>
        <v>41965.616655092599</v>
      </c>
      <c r="T2277" s="9">
        <f t="shared" si="14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3"/>
        <v>1.0581826105905425</v>
      </c>
      <c r="P2278">
        <f t="shared" si="146"/>
        <v>64.747</v>
      </c>
      <c r="Q2278" t="s">
        <v>8333</v>
      </c>
      <c r="R2278" t="s">
        <v>8351</v>
      </c>
      <c r="S2278" s="9">
        <f t="shared" si="144"/>
        <v>41614.651493055557</v>
      </c>
      <c r="T2278" s="9">
        <f t="shared" si="14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3"/>
        <v>1.4108235294117648</v>
      </c>
      <c r="P2279">
        <f t="shared" si="146"/>
        <v>57.932000000000002</v>
      </c>
      <c r="Q2279" t="s">
        <v>8333</v>
      </c>
      <c r="R2279" t="s">
        <v>8351</v>
      </c>
      <c r="S2279" s="9">
        <f t="shared" si="144"/>
        <v>40936.678506944445</v>
      </c>
      <c r="T2279" s="9">
        <f t="shared" si="14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3"/>
        <v>2.7069999999999999</v>
      </c>
      <c r="P2280">
        <f t="shared" si="146"/>
        <v>53.078000000000003</v>
      </c>
      <c r="Q2280" t="s">
        <v>8333</v>
      </c>
      <c r="R2280" t="s">
        <v>8351</v>
      </c>
      <c r="S2280" s="9">
        <f t="shared" si="144"/>
        <v>42338.709108796291</v>
      </c>
      <c r="T2280" s="9">
        <f t="shared" si="14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3"/>
        <v>1.538</v>
      </c>
      <c r="P2281">
        <f t="shared" si="146"/>
        <v>48.063000000000002</v>
      </c>
      <c r="Q2281" t="s">
        <v>8333</v>
      </c>
      <c r="R2281" t="s">
        <v>8351</v>
      </c>
      <c r="S2281" s="9">
        <f t="shared" si="144"/>
        <v>42020.806701388887</v>
      </c>
      <c r="T2281" s="9">
        <f t="shared" si="14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3"/>
        <v>4.0357653061224488</v>
      </c>
      <c r="P2282">
        <f t="shared" si="146"/>
        <v>82.397000000000006</v>
      </c>
      <c r="Q2282" t="s">
        <v>8333</v>
      </c>
      <c r="R2282" t="s">
        <v>8351</v>
      </c>
      <c r="S2282" s="9">
        <f t="shared" si="144"/>
        <v>42234.624895833331</v>
      </c>
      <c r="T2282" s="9">
        <f t="shared" si="14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3"/>
        <v>1.85</v>
      </c>
      <c r="P2283">
        <f t="shared" si="146"/>
        <v>50.454999999999998</v>
      </c>
      <c r="Q2283" t="s">
        <v>8325</v>
      </c>
      <c r="R2283" t="s">
        <v>8326</v>
      </c>
      <c r="S2283" s="9">
        <f t="shared" si="144"/>
        <v>40687.285844907405</v>
      </c>
      <c r="T2283" s="9">
        <f t="shared" si="14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3"/>
        <v>1.8533333333333333</v>
      </c>
      <c r="P2284">
        <f t="shared" si="146"/>
        <v>115.833</v>
      </c>
      <c r="Q2284" t="s">
        <v>8325</v>
      </c>
      <c r="R2284" t="s">
        <v>8326</v>
      </c>
      <c r="S2284" s="9">
        <f t="shared" si="144"/>
        <v>42323.17460648148</v>
      </c>
      <c r="T2284" s="9">
        <f t="shared" si="14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3"/>
        <v>1.0085533333333332</v>
      </c>
      <c r="P2285">
        <f t="shared" si="146"/>
        <v>63.034999999999997</v>
      </c>
      <c r="Q2285" t="s">
        <v>8325</v>
      </c>
      <c r="R2285" t="s">
        <v>8326</v>
      </c>
      <c r="S2285" s="9">
        <f t="shared" si="144"/>
        <v>40978.125046296293</v>
      </c>
      <c r="T2285" s="9">
        <f t="shared" si="14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3"/>
        <v>1.0622116666666668</v>
      </c>
      <c r="P2286">
        <f t="shared" si="146"/>
        <v>108.02200000000001</v>
      </c>
      <c r="Q2286" t="s">
        <v>8325</v>
      </c>
      <c r="R2286" t="s">
        <v>8326</v>
      </c>
      <c r="S2286" s="9">
        <f t="shared" si="144"/>
        <v>40585.796817129631</v>
      </c>
      <c r="T2286" s="9">
        <f t="shared" si="14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3"/>
        <v>1.2136666666666667</v>
      </c>
      <c r="P2287">
        <f t="shared" si="146"/>
        <v>46.088999999999999</v>
      </c>
      <c r="Q2287" t="s">
        <v>8325</v>
      </c>
      <c r="R2287" t="s">
        <v>8326</v>
      </c>
      <c r="S2287" s="9">
        <f t="shared" si="144"/>
        <v>41059.185682870368</v>
      </c>
      <c r="T2287" s="9">
        <f t="shared" si="14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3"/>
        <v>1.0006666666666666</v>
      </c>
      <c r="P2288">
        <f t="shared" si="146"/>
        <v>107.214</v>
      </c>
      <c r="Q2288" t="s">
        <v>8325</v>
      </c>
      <c r="R2288" t="s">
        <v>8326</v>
      </c>
      <c r="S2288" s="9">
        <f t="shared" si="144"/>
        <v>41494.963587962964</v>
      </c>
      <c r="T2288" s="9">
        <f t="shared" si="14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3"/>
        <v>1.1997755555555556</v>
      </c>
      <c r="P2289">
        <f t="shared" si="146"/>
        <v>50.933999999999997</v>
      </c>
      <c r="Q2289" t="s">
        <v>8325</v>
      </c>
      <c r="R2289" t="s">
        <v>8326</v>
      </c>
      <c r="S2289" s="9">
        <f t="shared" si="144"/>
        <v>41792.667361111111</v>
      </c>
      <c r="T2289" s="9">
        <f t="shared" si="14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3"/>
        <v>1.0009999999999999</v>
      </c>
      <c r="P2290">
        <f t="shared" si="146"/>
        <v>40.04</v>
      </c>
      <c r="Q2290" t="s">
        <v>8325</v>
      </c>
      <c r="R2290" t="s">
        <v>8326</v>
      </c>
      <c r="S2290" s="9">
        <f t="shared" si="144"/>
        <v>41067.827418981484</v>
      </c>
      <c r="T2290" s="9">
        <f t="shared" si="14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3"/>
        <v>1.0740000000000001</v>
      </c>
      <c r="P2291">
        <f t="shared" si="146"/>
        <v>64.44</v>
      </c>
      <c r="Q2291" t="s">
        <v>8325</v>
      </c>
      <c r="R2291" t="s">
        <v>8326</v>
      </c>
      <c r="S2291" s="9">
        <f t="shared" si="144"/>
        <v>41571.998379629629</v>
      </c>
      <c r="T2291" s="9">
        <f t="shared" si="14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3"/>
        <v>1.0406666666666666</v>
      </c>
      <c r="P2292">
        <f t="shared" si="146"/>
        <v>53.828000000000003</v>
      </c>
      <c r="Q2292" t="s">
        <v>8325</v>
      </c>
      <c r="R2292" t="s">
        <v>8326</v>
      </c>
      <c r="S2292" s="9">
        <f t="shared" si="144"/>
        <v>40070.253819444442</v>
      </c>
      <c r="T2292" s="9">
        <f t="shared" si="14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3"/>
        <v>1.728</v>
      </c>
      <c r="P2293">
        <f t="shared" si="146"/>
        <v>100.465</v>
      </c>
      <c r="Q2293" t="s">
        <v>8325</v>
      </c>
      <c r="R2293" t="s">
        <v>8326</v>
      </c>
      <c r="S2293" s="9">
        <f t="shared" si="144"/>
        <v>40987.977060185185</v>
      </c>
      <c r="T2293" s="9">
        <f t="shared" si="14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3"/>
        <v>1.072505</v>
      </c>
      <c r="P2294">
        <f t="shared" si="146"/>
        <v>46.631</v>
      </c>
      <c r="Q2294" t="s">
        <v>8325</v>
      </c>
      <c r="R2294" t="s">
        <v>8326</v>
      </c>
      <c r="S2294" s="9">
        <f t="shared" si="144"/>
        <v>40987.697638888887</v>
      </c>
      <c r="T2294" s="9">
        <f t="shared" si="14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3"/>
        <v>1.0823529411764705</v>
      </c>
      <c r="P2295">
        <f t="shared" si="146"/>
        <v>34.073999999999998</v>
      </c>
      <c r="Q2295" t="s">
        <v>8325</v>
      </c>
      <c r="R2295" t="s">
        <v>8326</v>
      </c>
      <c r="S2295" s="9">
        <f t="shared" si="144"/>
        <v>41151.708321759259</v>
      </c>
      <c r="T2295" s="9">
        <f t="shared" si="14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3"/>
        <v>1.4608079999999999</v>
      </c>
      <c r="P2296">
        <f t="shared" si="146"/>
        <v>65.215000000000003</v>
      </c>
      <c r="Q2296" t="s">
        <v>8325</v>
      </c>
      <c r="R2296" t="s">
        <v>8326</v>
      </c>
      <c r="S2296" s="9">
        <f t="shared" si="144"/>
        <v>41264.72314814815</v>
      </c>
      <c r="T2296" s="9">
        <f t="shared" si="14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3"/>
        <v>1.2524999999999999</v>
      </c>
      <c r="P2297">
        <f t="shared" si="146"/>
        <v>44.206000000000003</v>
      </c>
      <c r="Q2297" t="s">
        <v>8325</v>
      </c>
      <c r="R2297" t="s">
        <v>8326</v>
      </c>
      <c r="S2297" s="9">
        <f t="shared" si="144"/>
        <v>41270.954351851848</v>
      </c>
      <c r="T2297" s="9">
        <f t="shared" si="14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3"/>
        <v>1.4907142857142857</v>
      </c>
      <c r="P2298">
        <f t="shared" si="146"/>
        <v>71.965999999999994</v>
      </c>
      <c r="Q2298" t="s">
        <v>8325</v>
      </c>
      <c r="R2298" t="s">
        <v>8326</v>
      </c>
      <c r="S2298" s="9">
        <f t="shared" si="144"/>
        <v>40927.731782407405</v>
      </c>
      <c r="T2298" s="9">
        <f t="shared" si="14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3"/>
        <v>1.006</v>
      </c>
      <c r="P2299">
        <f t="shared" si="146"/>
        <v>52.947000000000003</v>
      </c>
      <c r="Q2299" t="s">
        <v>8325</v>
      </c>
      <c r="R2299" t="s">
        <v>8326</v>
      </c>
      <c r="S2299" s="9">
        <f t="shared" si="144"/>
        <v>40948.042233796295</v>
      </c>
      <c r="T2299" s="9">
        <f t="shared" si="14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3"/>
        <v>1.0507333333333333</v>
      </c>
      <c r="P2300">
        <f t="shared" si="146"/>
        <v>109.45099999999999</v>
      </c>
      <c r="Q2300" t="s">
        <v>8325</v>
      </c>
      <c r="R2300" t="s">
        <v>8326</v>
      </c>
      <c r="S2300" s="9">
        <f t="shared" si="144"/>
        <v>41694.84065972222</v>
      </c>
      <c r="T2300" s="9">
        <f t="shared" si="14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3"/>
        <v>3.5016666666666665</v>
      </c>
      <c r="P2301">
        <f t="shared" si="146"/>
        <v>75.036000000000001</v>
      </c>
      <c r="Q2301" t="s">
        <v>8325</v>
      </c>
      <c r="R2301" t="s">
        <v>8326</v>
      </c>
      <c r="S2301" s="9">
        <f t="shared" si="144"/>
        <v>40565.032511574071</v>
      </c>
      <c r="T2301" s="9">
        <f t="shared" si="14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3"/>
        <v>1.0125</v>
      </c>
      <c r="P2302">
        <f t="shared" si="146"/>
        <v>115.714</v>
      </c>
      <c r="Q2302" t="s">
        <v>8325</v>
      </c>
      <c r="R2302" t="s">
        <v>8326</v>
      </c>
      <c r="S2302" s="9">
        <f t="shared" si="144"/>
        <v>41074.727037037039</v>
      </c>
      <c r="T2302" s="9">
        <f t="shared" si="14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3"/>
        <v>1.336044</v>
      </c>
      <c r="P2303">
        <f t="shared" si="146"/>
        <v>31.66</v>
      </c>
      <c r="Q2303" t="s">
        <v>8325</v>
      </c>
      <c r="R2303" t="s">
        <v>8329</v>
      </c>
      <c r="S2303" s="9">
        <f t="shared" si="144"/>
        <v>41416.146944444445</v>
      </c>
      <c r="T2303" s="9">
        <f t="shared" si="14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3"/>
        <v>1.7065217391304348</v>
      </c>
      <c r="P2304">
        <f t="shared" si="146"/>
        <v>46.176000000000002</v>
      </c>
      <c r="Q2304" t="s">
        <v>8325</v>
      </c>
      <c r="R2304" t="s">
        <v>8329</v>
      </c>
      <c r="S2304" s="9">
        <f t="shared" si="144"/>
        <v>41605.868449074071</v>
      </c>
      <c r="T2304" s="9">
        <f t="shared" si="14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3"/>
        <v>1.0935829457364341</v>
      </c>
      <c r="P2305">
        <f t="shared" si="146"/>
        <v>68.481999999999999</v>
      </c>
      <c r="Q2305" t="s">
        <v>8325</v>
      </c>
      <c r="R2305" t="s">
        <v>8329</v>
      </c>
      <c r="S2305" s="9">
        <f t="shared" si="144"/>
        <v>40850.111064814817</v>
      </c>
      <c r="T2305" s="9">
        <f t="shared" si="14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3"/>
        <v>1.0070033333333335</v>
      </c>
      <c r="P2306">
        <f t="shared" si="146"/>
        <v>53.469000000000001</v>
      </c>
      <c r="Q2306" t="s">
        <v>8325</v>
      </c>
      <c r="R2306" t="s">
        <v>8329</v>
      </c>
      <c r="S2306" s="9">
        <f t="shared" si="144"/>
        <v>40502.815868055557</v>
      </c>
      <c r="T2306" s="9">
        <f t="shared" si="14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7">E2307/D2307</f>
        <v>1.0122777777777778</v>
      </c>
      <c r="P2307">
        <f t="shared" si="146"/>
        <v>109.108</v>
      </c>
      <c r="Q2307" t="s">
        <v>8325</v>
      </c>
      <c r="R2307" t="s">
        <v>8329</v>
      </c>
      <c r="S2307" s="9">
        <f t="shared" ref="S2307:S2370" si="148">(((J2307/60)/60)/24)+DATE(1970,1,1)</f>
        <v>41834.695277777777</v>
      </c>
      <c r="T2307" s="9">
        <f t="shared" ref="T2307:T2370" si="149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7"/>
        <v>1.0675857142857144</v>
      </c>
      <c r="P2308">
        <f t="shared" si="146"/>
        <v>51.186</v>
      </c>
      <c r="Q2308" t="s">
        <v>8325</v>
      </c>
      <c r="R2308" t="s">
        <v>8329</v>
      </c>
      <c r="S2308" s="9">
        <f t="shared" si="148"/>
        <v>40948.16815972222</v>
      </c>
      <c r="T2308" s="9">
        <f t="shared" si="149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7"/>
        <v>1.0665777537961894</v>
      </c>
      <c r="P2309">
        <f t="shared" si="146"/>
        <v>27.937000000000001</v>
      </c>
      <c r="Q2309" t="s">
        <v>8325</v>
      </c>
      <c r="R2309" t="s">
        <v>8329</v>
      </c>
      <c r="S2309" s="9">
        <f t="shared" si="148"/>
        <v>41004.802465277775</v>
      </c>
      <c r="T2309" s="9">
        <f t="shared" si="149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7"/>
        <v>1.0130622</v>
      </c>
      <c r="P2310">
        <f t="shared" si="146"/>
        <v>82.497</v>
      </c>
      <c r="Q2310" t="s">
        <v>8325</v>
      </c>
      <c r="R2310" t="s">
        <v>8329</v>
      </c>
      <c r="S2310" s="9">
        <f t="shared" si="148"/>
        <v>41851.962916666671</v>
      </c>
      <c r="T2310" s="9">
        <f t="shared" si="149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7"/>
        <v>1.0667450000000001</v>
      </c>
      <c r="P2311">
        <f t="shared" si="146"/>
        <v>59.817</v>
      </c>
      <c r="Q2311" t="s">
        <v>8325</v>
      </c>
      <c r="R2311" t="s">
        <v>8329</v>
      </c>
      <c r="S2311" s="9">
        <f t="shared" si="148"/>
        <v>41307.987696759257</v>
      </c>
      <c r="T2311" s="9">
        <f t="shared" si="149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7"/>
        <v>4.288397837837838</v>
      </c>
      <c r="P2312">
        <f t="shared" si="146"/>
        <v>64.816000000000003</v>
      </c>
      <c r="Q2312" t="s">
        <v>8325</v>
      </c>
      <c r="R2312" t="s">
        <v>8329</v>
      </c>
      <c r="S2312" s="9">
        <f t="shared" si="148"/>
        <v>41324.79415509259</v>
      </c>
      <c r="T2312" s="9">
        <f t="shared" si="149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7"/>
        <v>1.0411111111111111</v>
      </c>
      <c r="P2313">
        <f t="shared" ref="P2313:P2376" si="150">IF(L2313=0, 0, ROUND(E2313/L2313, 3))</f>
        <v>90.096000000000004</v>
      </c>
      <c r="Q2313" t="s">
        <v>8325</v>
      </c>
      <c r="R2313" t="s">
        <v>8329</v>
      </c>
      <c r="S2313" s="9">
        <f t="shared" si="148"/>
        <v>41736.004502314812</v>
      </c>
      <c r="T2313" s="9">
        <f t="shared" si="149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7"/>
        <v>1.0786666666666667</v>
      </c>
      <c r="P2314">
        <f t="shared" si="150"/>
        <v>40.962000000000003</v>
      </c>
      <c r="Q2314" t="s">
        <v>8325</v>
      </c>
      <c r="R2314" t="s">
        <v>8329</v>
      </c>
      <c r="S2314" s="9">
        <f t="shared" si="148"/>
        <v>41716.632847222223</v>
      </c>
      <c r="T2314" s="9">
        <f t="shared" si="149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7"/>
        <v>1.7584040000000001</v>
      </c>
      <c r="P2315">
        <f t="shared" si="150"/>
        <v>56</v>
      </c>
      <c r="Q2315" t="s">
        <v>8325</v>
      </c>
      <c r="R2315" t="s">
        <v>8329</v>
      </c>
      <c r="S2315" s="9">
        <f t="shared" si="148"/>
        <v>41002.958634259259</v>
      </c>
      <c r="T2315" s="9">
        <f t="shared" si="149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7"/>
        <v>1.5697000000000001</v>
      </c>
      <c r="P2316">
        <f t="shared" si="150"/>
        <v>37.673000000000002</v>
      </c>
      <c r="Q2316" t="s">
        <v>8325</v>
      </c>
      <c r="R2316" t="s">
        <v>8329</v>
      </c>
      <c r="S2316" s="9">
        <f t="shared" si="148"/>
        <v>41037.551585648151</v>
      </c>
      <c r="T2316" s="9">
        <f t="shared" si="149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7"/>
        <v>1.026</v>
      </c>
      <c r="P2317">
        <f t="shared" si="150"/>
        <v>40.078000000000003</v>
      </c>
      <c r="Q2317" t="s">
        <v>8325</v>
      </c>
      <c r="R2317" t="s">
        <v>8329</v>
      </c>
      <c r="S2317" s="9">
        <f t="shared" si="148"/>
        <v>41004.72619212963</v>
      </c>
      <c r="T2317" s="9">
        <f t="shared" si="149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7"/>
        <v>1.0404266666666666</v>
      </c>
      <c r="P2318">
        <f t="shared" si="150"/>
        <v>78.031999999999996</v>
      </c>
      <c r="Q2318" t="s">
        <v>8325</v>
      </c>
      <c r="R2318" t="s">
        <v>8329</v>
      </c>
      <c r="S2318" s="9">
        <f t="shared" si="148"/>
        <v>40079.725115740745</v>
      </c>
      <c r="T2318" s="9">
        <f t="shared" si="149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7"/>
        <v>1.04</v>
      </c>
      <c r="P2319">
        <f t="shared" si="150"/>
        <v>18.908999999999999</v>
      </c>
      <c r="Q2319" t="s">
        <v>8325</v>
      </c>
      <c r="R2319" t="s">
        <v>8329</v>
      </c>
      <c r="S2319" s="9">
        <f t="shared" si="148"/>
        <v>40192.542233796295</v>
      </c>
      <c r="T2319" s="9">
        <f t="shared" si="149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7"/>
        <v>1.2105999999999999</v>
      </c>
      <c r="P2320">
        <f t="shared" si="150"/>
        <v>37.134999999999998</v>
      </c>
      <c r="Q2320" t="s">
        <v>8325</v>
      </c>
      <c r="R2320" t="s">
        <v>8329</v>
      </c>
      <c r="S2320" s="9">
        <f t="shared" si="148"/>
        <v>40050.643680555557</v>
      </c>
      <c r="T2320" s="9">
        <f t="shared" si="149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7"/>
        <v>1.077</v>
      </c>
      <c r="P2321">
        <f t="shared" si="150"/>
        <v>41.960999999999999</v>
      </c>
      <c r="Q2321" t="s">
        <v>8325</v>
      </c>
      <c r="R2321" t="s">
        <v>8329</v>
      </c>
      <c r="S2321" s="9">
        <f t="shared" si="148"/>
        <v>41593.082002314812</v>
      </c>
      <c r="T2321" s="9">
        <f t="shared" si="149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7"/>
        <v>1.0866</v>
      </c>
      <c r="P2322">
        <f t="shared" si="150"/>
        <v>61.045000000000002</v>
      </c>
      <c r="Q2322" t="s">
        <v>8325</v>
      </c>
      <c r="R2322" t="s">
        <v>8329</v>
      </c>
      <c r="S2322" s="9">
        <f t="shared" si="148"/>
        <v>41696.817129629628</v>
      </c>
      <c r="T2322" s="9">
        <f t="shared" si="149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7"/>
        <v>0.39120962394619685</v>
      </c>
      <c r="P2323">
        <f t="shared" si="150"/>
        <v>64.531000000000006</v>
      </c>
      <c r="Q2323" t="s">
        <v>8336</v>
      </c>
      <c r="R2323" t="s">
        <v>8352</v>
      </c>
      <c r="S2323" s="9">
        <f t="shared" si="148"/>
        <v>42799.260428240741</v>
      </c>
      <c r="T2323" s="9">
        <f t="shared" si="149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7"/>
        <v>3.1481481481481478E-2</v>
      </c>
      <c r="P2324">
        <f t="shared" si="150"/>
        <v>21.25</v>
      </c>
      <c r="Q2324" t="s">
        <v>8336</v>
      </c>
      <c r="R2324" t="s">
        <v>8352</v>
      </c>
      <c r="S2324" s="9">
        <f t="shared" si="148"/>
        <v>42804.895474537043</v>
      </c>
      <c r="T2324" s="9">
        <f t="shared" si="149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7"/>
        <v>0.48</v>
      </c>
      <c r="P2325">
        <f t="shared" si="150"/>
        <v>30</v>
      </c>
      <c r="Q2325" t="s">
        <v>8336</v>
      </c>
      <c r="R2325" t="s">
        <v>8352</v>
      </c>
      <c r="S2325" s="9">
        <f t="shared" si="148"/>
        <v>42807.755173611105</v>
      </c>
      <c r="T2325" s="9">
        <f t="shared" si="149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7"/>
        <v>0.20733333333333334</v>
      </c>
      <c r="P2326">
        <f t="shared" si="150"/>
        <v>25.492000000000001</v>
      </c>
      <c r="Q2326" t="s">
        <v>8336</v>
      </c>
      <c r="R2326" t="s">
        <v>8352</v>
      </c>
      <c r="S2326" s="9">
        <f t="shared" si="148"/>
        <v>42790.885243055556</v>
      </c>
      <c r="T2326" s="9">
        <f t="shared" si="149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7"/>
        <v>0.08</v>
      </c>
      <c r="P2327">
        <f t="shared" si="150"/>
        <v>11.429</v>
      </c>
      <c r="Q2327" t="s">
        <v>8336</v>
      </c>
      <c r="R2327" t="s">
        <v>8352</v>
      </c>
      <c r="S2327" s="9">
        <f t="shared" si="148"/>
        <v>42794.022349537037</v>
      </c>
      <c r="T2327" s="9">
        <f t="shared" si="149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7"/>
        <v>7.1999999999999998E-3</v>
      </c>
      <c r="P2328">
        <f t="shared" si="150"/>
        <v>108</v>
      </c>
      <c r="Q2328" t="s">
        <v>8336</v>
      </c>
      <c r="R2328" t="s">
        <v>8352</v>
      </c>
      <c r="S2328" s="9">
        <f t="shared" si="148"/>
        <v>42804.034120370372</v>
      </c>
      <c r="T2328" s="9">
        <f t="shared" si="149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7"/>
        <v>5.2609431428571432</v>
      </c>
      <c r="P2329">
        <f t="shared" si="150"/>
        <v>54.883000000000003</v>
      </c>
      <c r="Q2329" t="s">
        <v>8336</v>
      </c>
      <c r="R2329" t="s">
        <v>8352</v>
      </c>
      <c r="S2329" s="9">
        <f t="shared" si="148"/>
        <v>41842.917129629634</v>
      </c>
      <c r="T2329" s="9">
        <f t="shared" si="149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7"/>
        <v>2.5445000000000002</v>
      </c>
      <c r="P2330">
        <f t="shared" si="150"/>
        <v>47.384</v>
      </c>
      <c r="Q2330" t="s">
        <v>8336</v>
      </c>
      <c r="R2330" t="s">
        <v>8352</v>
      </c>
      <c r="S2330" s="9">
        <f t="shared" si="148"/>
        <v>42139.781678240746</v>
      </c>
      <c r="T2330" s="9">
        <f t="shared" si="149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7"/>
        <v>1.0591999999999999</v>
      </c>
      <c r="P2331">
        <f t="shared" si="150"/>
        <v>211.84</v>
      </c>
      <c r="Q2331" t="s">
        <v>8336</v>
      </c>
      <c r="R2331" t="s">
        <v>8352</v>
      </c>
      <c r="S2331" s="9">
        <f t="shared" si="148"/>
        <v>41807.624374999999</v>
      </c>
      <c r="T2331" s="9">
        <f t="shared" si="149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7"/>
        <v>1.0242285714285715</v>
      </c>
      <c r="P2332">
        <f t="shared" si="150"/>
        <v>219.92599999999999</v>
      </c>
      <c r="Q2332" t="s">
        <v>8336</v>
      </c>
      <c r="R2332" t="s">
        <v>8352</v>
      </c>
      <c r="S2332" s="9">
        <f t="shared" si="148"/>
        <v>42332.89980324074</v>
      </c>
      <c r="T2332" s="9">
        <f t="shared" si="149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7"/>
        <v>1.4431375</v>
      </c>
      <c r="P2333">
        <f t="shared" si="150"/>
        <v>40.795000000000002</v>
      </c>
      <c r="Q2333" t="s">
        <v>8336</v>
      </c>
      <c r="R2333" t="s">
        <v>8352</v>
      </c>
      <c r="S2333" s="9">
        <f t="shared" si="148"/>
        <v>41839.005671296298</v>
      </c>
      <c r="T2333" s="9">
        <f t="shared" si="149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7"/>
        <v>1.06308</v>
      </c>
      <c r="P2334">
        <f t="shared" si="150"/>
        <v>75.503</v>
      </c>
      <c r="Q2334" t="s">
        <v>8336</v>
      </c>
      <c r="R2334" t="s">
        <v>8352</v>
      </c>
      <c r="S2334" s="9">
        <f t="shared" si="148"/>
        <v>42011.628136574072</v>
      </c>
      <c r="T2334" s="9">
        <f t="shared" si="149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7"/>
        <v>2.1216666666666666</v>
      </c>
      <c r="P2335">
        <f t="shared" si="150"/>
        <v>13.542999999999999</v>
      </c>
      <c r="Q2335" t="s">
        <v>8336</v>
      </c>
      <c r="R2335" t="s">
        <v>8352</v>
      </c>
      <c r="S2335" s="9">
        <f t="shared" si="148"/>
        <v>41767.650347222225</v>
      </c>
      <c r="T2335" s="9">
        <f t="shared" si="149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7"/>
        <v>1.0195000000000001</v>
      </c>
      <c r="P2336">
        <f t="shared" si="150"/>
        <v>60.866</v>
      </c>
      <c r="Q2336" t="s">
        <v>8336</v>
      </c>
      <c r="R2336" t="s">
        <v>8352</v>
      </c>
      <c r="S2336" s="9">
        <f t="shared" si="148"/>
        <v>41918.670115740737</v>
      </c>
      <c r="T2336" s="9">
        <f t="shared" si="149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7"/>
        <v>1.0227200000000001</v>
      </c>
      <c r="P2337">
        <f t="shared" si="150"/>
        <v>115.69199999999999</v>
      </c>
      <c r="Q2337" t="s">
        <v>8336</v>
      </c>
      <c r="R2337" t="s">
        <v>8352</v>
      </c>
      <c r="S2337" s="9">
        <f t="shared" si="148"/>
        <v>41771.572256944448</v>
      </c>
      <c r="T2337" s="9">
        <f t="shared" si="149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7"/>
        <v>5.2073254999999996</v>
      </c>
      <c r="P2338">
        <f t="shared" si="150"/>
        <v>48.104999999999997</v>
      </c>
      <c r="Q2338" t="s">
        <v>8336</v>
      </c>
      <c r="R2338" t="s">
        <v>8352</v>
      </c>
      <c r="S2338" s="9">
        <f t="shared" si="148"/>
        <v>41666.924710648149</v>
      </c>
      <c r="T2338" s="9">
        <f t="shared" si="149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7"/>
        <v>1.1065833333333333</v>
      </c>
      <c r="P2339">
        <f t="shared" si="150"/>
        <v>74.183999999999997</v>
      </c>
      <c r="Q2339" t="s">
        <v>8336</v>
      </c>
      <c r="R2339" t="s">
        <v>8352</v>
      </c>
      <c r="S2339" s="9">
        <f t="shared" si="148"/>
        <v>41786.640543981484</v>
      </c>
      <c r="T2339" s="9">
        <f t="shared" si="149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7"/>
        <v>1.0114333333333334</v>
      </c>
      <c r="P2340">
        <f t="shared" si="150"/>
        <v>123.346</v>
      </c>
      <c r="Q2340" t="s">
        <v>8336</v>
      </c>
      <c r="R2340" t="s">
        <v>8352</v>
      </c>
      <c r="S2340" s="9">
        <f t="shared" si="148"/>
        <v>41789.896805555552</v>
      </c>
      <c r="T2340" s="9">
        <f t="shared" si="149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7"/>
        <v>2.9420799999999998</v>
      </c>
      <c r="P2341">
        <f t="shared" si="150"/>
        <v>66.623000000000005</v>
      </c>
      <c r="Q2341" t="s">
        <v>8336</v>
      </c>
      <c r="R2341" t="s">
        <v>8352</v>
      </c>
      <c r="S2341" s="9">
        <f t="shared" si="148"/>
        <v>42692.79987268518</v>
      </c>
      <c r="T2341" s="9">
        <f t="shared" si="149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7"/>
        <v>1.0577749999999999</v>
      </c>
      <c r="P2342">
        <f t="shared" si="150"/>
        <v>104.99</v>
      </c>
      <c r="Q2342" t="s">
        <v>8336</v>
      </c>
      <c r="R2342" t="s">
        <v>8352</v>
      </c>
      <c r="S2342" s="9">
        <f t="shared" si="148"/>
        <v>42643.642800925925</v>
      </c>
      <c r="T2342" s="9">
        <f t="shared" si="149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7"/>
        <v>0</v>
      </c>
      <c r="P2343">
        <f t="shared" si="150"/>
        <v>0</v>
      </c>
      <c r="Q2343" t="s">
        <v>8319</v>
      </c>
      <c r="R2343" t="s">
        <v>8320</v>
      </c>
      <c r="S2343" s="9">
        <f t="shared" si="148"/>
        <v>42167.813703703709</v>
      </c>
      <c r="T2343" s="9">
        <f t="shared" si="149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7"/>
        <v>0</v>
      </c>
      <c r="P2344">
        <f t="shared" si="150"/>
        <v>0</v>
      </c>
      <c r="Q2344" t="s">
        <v>8319</v>
      </c>
      <c r="R2344" t="s">
        <v>8320</v>
      </c>
      <c r="S2344" s="9">
        <f t="shared" si="148"/>
        <v>41897.702199074076</v>
      </c>
      <c r="T2344" s="9">
        <f t="shared" si="149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7"/>
        <v>0.03</v>
      </c>
      <c r="P2345">
        <f t="shared" si="150"/>
        <v>300</v>
      </c>
      <c r="Q2345" t="s">
        <v>8319</v>
      </c>
      <c r="R2345" t="s">
        <v>8320</v>
      </c>
      <c r="S2345" s="9">
        <f t="shared" si="148"/>
        <v>42327.825289351851</v>
      </c>
      <c r="T2345" s="9">
        <f t="shared" si="149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7"/>
        <v>1E-3</v>
      </c>
      <c r="P2346">
        <f t="shared" si="150"/>
        <v>1</v>
      </c>
      <c r="Q2346" t="s">
        <v>8319</v>
      </c>
      <c r="R2346" t="s">
        <v>8320</v>
      </c>
      <c r="S2346" s="9">
        <f t="shared" si="148"/>
        <v>42515.727650462963</v>
      </c>
      <c r="T2346" s="9">
        <f t="shared" si="149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7"/>
        <v>0</v>
      </c>
      <c r="P2347">
        <f t="shared" si="150"/>
        <v>0</v>
      </c>
      <c r="Q2347" t="s">
        <v>8319</v>
      </c>
      <c r="R2347" t="s">
        <v>8320</v>
      </c>
      <c r="S2347" s="9">
        <f t="shared" si="148"/>
        <v>42060.001805555556</v>
      </c>
      <c r="T2347" s="9">
        <f t="shared" si="149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7"/>
        <v>6.4999999999999997E-4</v>
      </c>
      <c r="P2348">
        <f t="shared" si="150"/>
        <v>13</v>
      </c>
      <c r="Q2348" t="s">
        <v>8319</v>
      </c>
      <c r="R2348" t="s">
        <v>8320</v>
      </c>
      <c r="S2348" s="9">
        <f t="shared" si="148"/>
        <v>42615.79896990741</v>
      </c>
      <c r="T2348" s="9">
        <f t="shared" si="149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7"/>
        <v>1.4999999999999999E-2</v>
      </c>
      <c r="P2349">
        <f t="shared" si="150"/>
        <v>15</v>
      </c>
      <c r="Q2349" t="s">
        <v>8319</v>
      </c>
      <c r="R2349" t="s">
        <v>8320</v>
      </c>
      <c r="S2349" s="9">
        <f t="shared" si="148"/>
        <v>42577.607361111113</v>
      </c>
      <c r="T2349" s="9">
        <f t="shared" si="149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7"/>
        <v>3.8571428571428572E-3</v>
      </c>
      <c r="P2350">
        <f t="shared" si="150"/>
        <v>54</v>
      </c>
      <c r="Q2350" t="s">
        <v>8319</v>
      </c>
      <c r="R2350" t="s">
        <v>8320</v>
      </c>
      <c r="S2350" s="9">
        <f t="shared" si="148"/>
        <v>42360.932152777779</v>
      </c>
      <c r="T2350" s="9">
        <f t="shared" si="149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7"/>
        <v>0</v>
      </c>
      <c r="P2351">
        <f t="shared" si="150"/>
        <v>0</v>
      </c>
      <c r="Q2351" t="s">
        <v>8319</v>
      </c>
      <c r="R2351" t="s">
        <v>8320</v>
      </c>
      <c r="S2351" s="9">
        <f t="shared" si="148"/>
        <v>42198.775787037041</v>
      </c>
      <c r="T2351" s="9">
        <f t="shared" si="149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7"/>
        <v>0</v>
      </c>
      <c r="P2352">
        <f t="shared" si="150"/>
        <v>0</v>
      </c>
      <c r="Q2352" t="s">
        <v>8319</v>
      </c>
      <c r="R2352" t="s">
        <v>8320</v>
      </c>
      <c r="S2352" s="9">
        <f t="shared" si="148"/>
        <v>42708.842245370368</v>
      </c>
      <c r="T2352" s="9">
        <f t="shared" si="149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7"/>
        <v>5.7142857142857143E-3</v>
      </c>
      <c r="P2353">
        <f t="shared" si="150"/>
        <v>15.429</v>
      </c>
      <c r="Q2353" t="s">
        <v>8319</v>
      </c>
      <c r="R2353" t="s">
        <v>8320</v>
      </c>
      <c r="S2353" s="9">
        <f t="shared" si="148"/>
        <v>42094.101145833338</v>
      </c>
      <c r="T2353" s="9">
        <f t="shared" si="149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7"/>
        <v>0</v>
      </c>
      <c r="P2354">
        <f t="shared" si="150"/>
        <v>0</v>
      </c>
      <c r="Q2354" t="s">
        <v>8319</v>
      </c>
      <c r="R2354" t="s">
        <v>8320</v>
      </c>
      <c r="S2354" s="9">
        <f t="shared" si="148"/>
        <v>42101.633703703701</v>
      </c>
      <c r="T2354" s="9">
        <f t="shared" si="149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7"/>
        <v>0</v>
      </c>
      <c r="P2355">
        <f t="shared" si="150"/>
        <v>0</v>
      </c>
      <c r="Q2355" t="s">
        <v>8319</v>
      </c>
      <c r="R2355" t="s">
        <v>8320</v>
      </c>
      <c r="S2355" s="9">
        <f t="shared" si="148"/>
        <v>42103.676180555558</v>
      </c>
      <c r="T2355" s="9">
        <f t="shared" si="149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7"/>
        <v>7.1428571428571429E-4</v>
      </c>
      <c r="P2356">
        <f t="shared" si="150"/>
        <v>25</v>
      </c>
      <c r="Q2356" t="s">
        <v>8319</v>
      </c>
      <c r="R2356" t="s">
        <v>8320</v>
      </c>
      <c r="S2356" s="9">
        <f t="shared" si="148"/>
        <v>41954.722916666666</v>
      </c>
      <c r="T2356" s="9">
        <f t="shared" si="149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7"/>
        <v>6.875E-3</v>
      </c>
      <c r="P2357">
        <f t="shared" si="150"/>
        <v>27.5</v>
      </c>
      <c r="Q2357" t="s">
        <v>8319</v>
      </c>
      <c r="R2357" t="s">
        <v>8320</v>
      </c>
      <c r="S2357" s="9">
        <f t="shared" si="148"/>
        <v>42096.918240740735</v>
      </c>
      <c r="T2357" s="9">
        <f t="shared" si="149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7"/>
        <v>0</v>
      </c>
      <c r="P2358">
        <f t="shared" si="150"/>
        <v>0</v>
      </c>
      <c r="Q2358" t="s">
        <v>8319</v>
      </c>
      <c r="R2358" t="s">
        <v>8320</v>
      </c>
      <c r="S2358" s="9">
        <f t="shared" si="148"/>
        <v>42130.78361111111</v>
      </c>
      <c r="T2358" s="9">
        <f t="shared" si="149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7"/>
        <v>0</v>
      </c>
      <c r="P2359">
        <f t="shared" si="150"/>
        <v>0</v>
      </c>
      <c r="Q2359" t="s">
        <v>8319</v>
      </c>
      <c r="R2359" t="s">
        <v>8320</v>
      </c>
      <c r="S2359" s="9">
        <f t="shared" si="148"/>
        <v>42264.620115740734</v>
      </c>
      <c r="T2359" s="9">
        <f t="shared" si="149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7"/>
        <v>0</v>
      </c>
      <c r="P2360">
        <f t="shared" si="150"/>
        <v>0</v>
      </c>
      <c r="Q2360" t="s">
        <v>8319</v>
      </c>
      <c r="R2360" t="s">
        <v>8320</v>
      </c>
      <c r="S2360" s="9">
        <f t="shared" si="148"/>
        <v>41978.930972222224</v>
      </c>
      <c r="T2360" s="9">
        <f t="shared" si="149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7"/>
        <v>0.14680000000000001</v>
      </c>
      <c r="P2361">
        <f t="shared" si="150"/>
        <v>367</v>
      </c>
      <c r="Q2361" t="s">
        <v>8319</v>
      </c>
      <c r="R2361" t="s">
        <v>8320</v>
      </c>
      <c r="S2361" s="9">
        <f t="shared" si="148"/>
        <v>42159.649583333332</v>
      </c>
      <c r="T2361" s="9">
        <f t="shared" si="149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7"/>
        <v>4.0000000000000002E-4</v>
      </c>
      <c r="P2362">
        <f t="shared" si="150"/>
        <v>2</v>
      </c>
      <c r="Q2362" t="s">
        <v>8319</v>
      </c>
      <c r="R2362" t="s">
        <v>8320</v>
      </c>
      <c r="S2362" s="9">
        <f t="shared" si="148"/>
        <v>42377.70694444445</v>
      </c>
      <c r="T2362" s="9">
        <f t="shared" si="149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7"/>
        <v>0</v>
      </c>
      <c r="P2363">
        <f t="shared" si="150"/>
        <v>0</v>
      </c>
      <c r="Q2363" t="s">
        <v>8319</v>
      </c>
      <c r="R2363" t="s">
        <v>8320</v>
      </c>
      <c r="S2363" s="9">
        <f t="shared" si="148"/>
        <v>42466.858888888892</v>
      </c>
      <c r="T2363" s="9">
        <f t="shared" si="149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7"/>
        <v>0.2857142857142857</v>
      </c>
      <c r="P2364">
        <f t="shared" si="150"/>
        <v>60</v>
      </c>
      <c r="Q2364" t="s">
        <v>8319</v>
      </c>
      <c r="R2364" t="s">
        <v>8320</v>
      </c>
      <c r="S2364" s="9">
        <f t="shared" si="148"/>
        <v>41954.688310185185</v>
      </c>
      <c r="T2364" s="9">
        <f t="shared" si="149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7"/>
        <v>0</v>
      </c>
      <c r="P2365">
        <f t="shared" si="150"/>
        <v>0</v>
      </c>
      <c r="Q2365" t="s">
        <v>8319</v>
      </c>
      <c r="R2365" t="s">
        <v>8320</v>
      </c>
      <c r="S2365" s="9">
        <f t="shared" si="148"/>
        <v>42322.011574074073</v>
      </c>
      <c r="T2365" s="9">
        <f t="shared" si="149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7"/>
        <v>0</v>
      </c>
      <c r="P2366">
        <f t="shared" si="150"/>
        <v>0</v>
      </c>
      <c r="Q2366" t="s">
        <v>8319</v>
      </c>
      <c r="R2366" t="s">
        <v>8320</v>
      </c>
      <c r="S2366" s="9">
        <f t="shared" si="148"/>
        <v>42248.934675925921</v>
      </c>
      <c r="T2366" s="9">
        <f t="shared" si="149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7"/>
        <v>0</v>
      </c>
      <c r="P2367">
        <f t="shared" si="150"/>
        <v>0</v>
      </c>
      <c r="Q2367" t="s">
        <v>8319</v>
      </c>
      <c r="R2367" t="s">
        <v>8320</v>
      </c>
      <c r="S2367" s="9">
        <f t="shared" si="148"/>
        <v>42346.736400462964</v>
      </c>
      <c r="T2367" s="9">
        <f t="shared" si="149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7"/>
        <v>0.1052</v>
      </c>
      <c r="P2368">
        <f t="shared" si="150"/>
        <v>97.406999999999996</v>
      </c>
      <c r="Q2368" t="s">
        <v>8319</v>
      </c>
      <c r="R2368" t="s">
        <v>8320</v>
      </c>
      <c r="S2368" s="9">
        <f t="shared" si="148"/>
        <v>42268.531631944439</v>
      </c>
      <c r="T2368" s="9">
        <f t="shared" si="149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7"/>
        <v>1.34E-2</v>
      </c>
      <c r="P2369">
        <f t="shared" si="150"/>
        <v>47.856999999999999</v>
      </c>
      <c r="Q2369" t="s">
        <v>8319</v>
      </c>
      <c r="R2369" t="s">
        <v>8320</v>
      </c>
      <c r="S2369" s="9">
        <f t="shared" si="148"/>
        <v>42425.970092592594</v>
      </c>
      <c r="T2369" s="9">
        <f t="shared" si="149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7"/>
        <v>2.5000000000000001E-3</v>
      </c>
      <c r="P2370">
        <f t="shared" si="150"/>
        <v>50</v>
      </c>
      <c r="Q2370" t="s">
        <v>8319</v>
      </c>
      <c r="R2370" t="s">
        <v>8320</v>
      </c>
      <c r="S2370" s="9">
        <f t="shared" si="148"/>
        <v>42063.721817129626</v>
      </c>
      <c r="T2370" s="9">
        <f t="shared" si="149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1">E2371/D2371</f>
        <v>0</v>
      </c>
      <c r="P2371">
        <f t="shared" si="150"/>
        <v>0</v>
      </c>
      <c r="Q2371" t="s">
        <v>8319</v>
      </c>
      <c r="R2371" t="s">
        <v>8320</v>
      </c>
      <c r="S2371" s="9">
        <f t="shared" ref="S2371:S2434" si="152">(((J2371/60)/60)/24)+DATE(1970,1,1)</f>
        <v>42380.812627314815</v>
      </c>
      <c r="T2371" s="9">
        <f t="shared" ref="T2371:T2434" si="153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1"/>
        <v>3.2799999999999999E-3</v>
      </c>
      <c r="P2372">
        <f t="shared" si="150"/>
        <v>20.5</v>
      </c>
      <c r="Q2372" t="s">
        <v>8319</v>
      </c>
      <c r="R2372" t="s">
        <v>8320</v>
      </c>
      <c r="S2372" s="9">
        <f t="shared" si="152"/>
        <v>41961.18913194444</v>
      </c>
      <c r="T2372" s="9">
        <f t="shared" si="153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1"/>
        <v>0</v>
      </c>
      <c r="P2373">
        <f t="shared" si="150"/>
        <v>0</v>
      </c>
      <c r="Q2373" t="s">
        <v>8319</v>
      </c>
      <c r="R2373" t="s">
        <v>8320</v>
      </c>
      <c r="S2373" s="9">
        <f t="shared" si="152"/>
        <v>42150.777731481481</v>
      </c>
      <c r="T2373" s="9">
        <f t="shared" si="153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1"/>
        <v>3.272727272727273E-2</v>
      </c>
      <c r="P2374">
        <f t="shared" si="150"/>
        <v>30</v>
      </c>
      <c r="Q2374" t="s">
        <v>8319</v>
      </c>
      <c r="R2374" t="s">
        <v>8320</v>
      </c>
      <c r="S2374" s="9">
        <f t="shared" si="152"/>
        <v>42088.069108796291</v>
      </c>
      <c r="T2374" s="9">
        <f t="shared" si="153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1"/>
        <v>5.8823529411764708E-5</v>
      </c>
      <c r="P2375">
        <f t="shared" si="150"/>
        <v>50</v>
      </c>
      <c r="Q2375" t="s">
        <v>8319</v>
      </c>
      <c r="R2375" t="s">
        <v>8320</v>
      </c>
      <c r="S2375" s="9">
        <f t="shared" si="152"/>
        <v>42215.662314814821</v>
      </c>
      <c r="T2375" s="9">
        <f t="shared" si="153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1"/>
        <v>4.5454545454545455E-4</v>
      </c>
      <c r="P2376">
        <f t="shared" si="150"/>
        <v>10</v>
      </c>
      <c r="Q2376" t="s">
        <v>8319</v>
      </c>
      <c r="R2376" t="s">
        <v>8320</v>
      </c>
      <c r="S2376" s="9">
        <f t="shared" si="152"/>
        <v>42017.843287037031</v>
      </c>
      <c r="T2376" s="9">
        <f t="shared" si="153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1"/>
        <v>0</v>
      </c>
      <c r="P2377">
        <f t="shared" ref="P2377:P2440" si="154">IF(L2377=0, 0, ROUND(E2377/L2377, 3))</f>
        <v>0</v>
      </c>
      <c r="Q2377" t="s">
        <v>8319</v>
      </c>
      <c r="R2377" t="s">
        <v>8320</v>
      </c>
      <c r="S2377" s="9">
        <f t="shared" si="152"/>
        <v>42592.836076388892</v>
      </c>
      <c r="T2377" s="9">
        <f t="shared" si="153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1"/>
        <v>0.10877666666666666</v>
      </c>
      <c r="P2378">
        <f t="shared" si="154"/>
        <v>81.582999999999998</v>
      </c>
      <c r="Q2378" t="s">
        <v>8319</v>
      </c>
      <c r="R2378" t="s">
        <v>8320</v>
      </c>
      <c r="S2378" s="9">
        <f t="shared" si="152"/>
        <v>42318.925532407404</v>
      </c>
      <c r="T2378" s="9">
        <f t="shared" si="153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1"/>
        <v>0</v>
      </c>
      <c r="P2379">
        <f t="shared" si="154"/>
        <v>0</v>
      </c>
      <c r="Q2379" t="s">
        <v>8319</v>
      </c>
      <c r="R2379" t="s">
        <v>8320</v>
      </c>
      <c r="S2379" s="9">
        <f t="shared" si="152"/>
        <v>42669.870173611111</v>
      </c>
      <c r="T2379" s="9">
        <f t="shared" si="153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1"/>
        <v>0</v>
      </c>
      <c r="P2380">
        <f t="shared" si="154"/>
        <v>0</v>
      </c>
      <c r="Q2380" t="s">
        <v>8319</v>
      </c>
      <c r="R2380" t="s">
        <v>8320</v>
      </c>
      <c r="S2380" s="9">
        <f t="shared" si="152"/>
        <v>42213.013078703705</v>
      </c>
      <c r="T2380" s="9">
        <f t="shared" si="153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1"/>
        <v>0</v>
      </c>
      <c r="P2381">
        <f t="shared" si="154"/>
        <v>0</v>
      </c>
      <c r="Q2381" t="s">
        <v>8319</v>
      </c>
      <c r="R2381" t="s">
        <v>8320</v>
      </c>
      <c r="S2381" s="9">
        <f t="shared" si="152"/>
        <v>42237.016388888893</v>
      </c>
      <c r="T2381" s="9">
        <f t="shared" si="153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1"/>
        <v>3.6666666666666666E-3</v>
      </c>
      <c r="P2382">
        <f t="shared" si="154"/>
        <v>18.332999999999998</v>
      </c>
      <c r="Q2382" t="s">
        <v>8319</v>
      </c>
      <c r="R2382" t="s">
        <v>8320</v>
      </c>
      <c r="S2382" s="9">
        <f t="shared" si="152"/>
        <v>42248.793310185181</v>
      </c>
      <c r="T2382" s="9">
        <f t="shared" si="153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1"/>
        <v>1.8193398957730169E-2</v>
      </c>
      <c r="P2383">
        <f t="shared" si="154"/>
        <v>224.429</v>
      </c>
      <c r="Q2383" t="s">
        <v>8319</v>
      </c>
      <c r="R2383" t="s">
        <v>8320</v>
      </c>
      <c r="S2383" s="9">
        <f t="shared" si="152"/>
        <v>42074.935740740737</v>
      </c>
      <c r="T2383" s="9">
        <f t="shared" si="153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1"/>
        <v>2.5000000000000001E-2</v>
      </c>
      <c r="P2384">
        <f t="shared" si="154"/>
        <v>37.5</v>
      </c>
      <c r="Q2384" t="s">
        <v>8319</v>
      </c>
      <c r="R2384" t="s">
        <v>8320</v>
      </c>
      <c r="S2384" s="9">
        <f t="shared" si="152"/>
        <v>42195.187534722223</v>
      </c>
      <c r="T2384" s="9">
        <f t="shared" si="153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1"/>
        <v>4.3499999999999997E-2</v>
      </c>
      <c r="P2385">
        <f t="shared" si="154"/>
        <v>145</v>
      </c>
      <c r="Q2385" t="s">
        <v>8319</v>
      </c>
      <c r="R2385" t="s">
        <v>8320</v>
      </c>
      <c r="S2385" s="9">
        <f t="shared" si="152"/>
        <v>42027.056793981479</v>
      </c>
      <c r="T2385" s="9">
        <f t="shared" si="153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1"/>
        <v>8.0000000000000002E-3</v>
      </c>
      <c r="P2386">
        <f t="shared" si="154"/>
        <v>1</v>
      </c>
      <c r="Q2386" t="s">
        <v>8319</v>
      </c>
      <c r="R2386" t="s">
        <v>8320</v>
      </c>
      <c r="S2386" s="9">
        <f t="shared" si="152"/>
        <v>41927.067627314813</v>
      </c>
      <c r="T2386" s="9">
        <f t="shared" si="153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1"/>
        <v>1.2123076923076924E-2</v>
      </c>
      <c r="P2387">
        <f t="shared" si="154"/>
        <v>112.571</v>
      </c>
      <c r="Q2387" t="s">
        <v>8319</v>
      </c>
      <c r="R2387" t="s">
        <v>8320</v>
      </c>
      <c r="S2387" s="9">
        <f t="shared" si="152"/>
        <v>42191.70175925926</v>
      </c>
      <c r="T2387" s="9">
        <f t="shared" si="153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1"/>
        <v>0</v>
      </c>
      <c r="P2388">
        <f t="shared" si="154"/>
        <v>0</v>
      </c>
      <c r="Q2388" t="s">
        <v>8319</v>
      </c>
      <c r="R2388" t="s">
        <v>8320</v>
      </c>
      <c r="S2388" s="9">
        <f t="shared" si="152"/>
        <v>41954.838240740741</v>
      </c>
      <c r="T2388" s="9">
        <f t="shared" si="153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1"/>
        <v>6.8399999999999997E-3</v>
      </c>
      <c r="P2389">
        <f t="shared" si="154"/>
        <v>342</v>
      </c>
      <c r="Q2389" t="s">
        <v>8319</v>
      </c>
      <c r="R2389" t="s">
        <v>8320</v>
      </c>
      <c r="S2389" s="9">
        <f t="shared" si="152"/>
        <v>42528.626620370371</v>
      </c>
      <c r="T2389" s="9">
        <f t="shared" si="153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1"/>
        <v>1.2513513513513513E-2</v>
      </c>
      <c r="P2390">
        <f t="shared" si="154"/>
        <v>57.875</v>
      </c>
      <c r="Q2390" t="s">
        <v>8319</v>
      </c>
      <c r="R2390" t="s">
        <v>8320</v>
      </c>
      <c r="S2390" s="9">
        <f t="shared" si="152"/>
        <v>41989.853692129633</v>
      </c>
      <c r="T2390" s="9">
        <f t="shared" si="153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1"/>
        <v>1.8749999999999999E-3</v>
      </c>
      <c r="P2391">
        <f t="shared" si="154"/>
        <v>30</v>
      </c>
      <c r="Q2391" t="s">
        <v>8319</v>
      </c>
      <c r="R2391" t="s">
        <v>8320</v>
      </c>
      <c r="S2391" s="9">
        <f t="shared" si="152"/>
        <v>42179.653379629628</v>
      </c>
      <c r="T2391" s="9">
        <f t="shared" si="153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1"/>
        <v>0</v>
      </c>
      <c r="P2392">
        <f t="shared" si="154"/>
        <v>0</v>
      </c>
      <c r="Q2392" t="s">
        <v>8319</v>
      </c>
      <c r="R2392" t="s">
        <v>8320</v>
      </c>
      <c r="S2392" s="9">
        <f t="shared" si="152"/>
        <v>41968.262314814812</v>
      </c>
      <c r="T2392" s="9">
        <f t="shared" si="153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1"/>
        <v>1.25E-3</v>
      </c>
      <c r="P2393">
        <f t="shared" si="154"/>
        <v>25</v>
      </c>
      <c r="Q2393" t="s">
        <v>8319</v>
      </c>
      <c r="R2393" t="s">
        <v>8320</v>
      </c>
      <c r="S2393" s="9">
        <f t="shared" si="152"/>
        <v>42064.794490740736</v>
      </c>
      <c r="T2393" s="9">
        <f t="shared" si="153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1"/>
        <v>0</v>
      </c>
      <c r="P2394">
        <f t="shared" si="154"/>
        <v>0</v>
      </c>
      <c r="Q2394" t="s">
        <v>8319</v>
      </c>
      <c r="R2394" t="s">
        <v>8320</v>
      </c>
      <c r="S2394" s="9">
        <f t="shared" si="152"/>
        <v>42276.120636574073</v>
      </c>
      <c r="T2394" s="9">
        <f t="shared" si="153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1"/>
        <v>5.0000000000000001E-4</v>
      </c>
      <c r="P2395">
        <f t="shared" si="154"/>
        <v>50</v>
      </c>
      <c r="Q2395" t="s">
        <v>8319</v>
      </c>
      <c r="R2395" t="s">
        <v>8320</v>
      </c>
      <c r="S2395" s="9">
        <f t="shared" si="152"/>
        <v>42194.648344907408</v>
      </c>
      <c r="T2395" s="9">
        <f t="shared" si="153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1"/>
        <v>5.9999999999999995E-4</v>
      </c>
      <c r="P2396">
        <f t="shared" si="154"/>
        <v>1.5</v>
      </c>
      <c r="Q2396" t="s">
        <v>8319</v>
      </c>
      <c r="R2396" t="s">
        <v>8320</v>
      </c>
      <c r="S2396" s="9">
        <f t="shared" si="152"/>
        <v>42031.362187499995</v>
      </c>
      <c r="T2396" s="9">
        <f t="shared" si="153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1"/>
        <v>0</v>
      </c>
      <c r="P2397">
        <f t="shared" si="154"/>
        <v>0</v>
      </c>
      <c r="Q2397" t="s">
        <v>8319</v>
      </c>
      <c r="R2397" t="s">
        <v>8320</v>
      </c>
      <c r="S2397" s="9">
        <f t="shared" si="152"/>
        <v>42717.121377314819</v>
      </c>
      <c r="T2397" s="9">
        <f t="shared" si="153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1"/>
        <v>2E-3</v>
      </c>
      <c r="P2398">
        <f t="shared" si="154"/>
        <v>10</v>
      </c>
      <c r="Q2398" t="s">
        <v>8319</v>
      </c>
      <c r="R2398" t="s">
        <v>8320</v>
      </c>
      <c r="S2398" s="9">
        <f t="shared" si="152"/>
        <v>42262.849050925928</v>
      </c>
      <c r="T2398" s="9">
        <f t="shared" si="153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1"/>
        <v>0</v>
      </c>
      <c r="P2399">
        <f t="shared" si="154"/>
        <v>0</v>
      </c>
      <c r="Q2399" t="s">
        <v>8319</v>
      </c>
      <c r="R2399" t="s">
        <v>8320</v>
      </c>
      <c r="S2399" s="9">
        <f t="shared" si="152"/>
        <v>41976.88490740741</v>
      </c>
      <c r="T2399" s="9">
        <f t="shared" si="153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1"/>
        <v>0</v>
      </c>
      <c r="P2400">
        <f t="shared" si="154"/>
        <v>0</v>
      </c>
      <c r="Q2400" t="s">
        <v>8319</v>
      </c>
      <c r="R2400" t="s">
        <v>8320</v>
      </c>
      <c r="S2400" s="9">
        <f t="shared" si="152"/>
        <v>42157.916481481487</v>
      </c>
      <c r="T2400" s="9">
        <f t="shared" si="153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1"/>
        <v>0</v>
      </c>
      <c r="P2401">
        <f t="shared" si="154"/>
        <v>0</v>
      </c>
      <c r="Q2401" t="s">
        <v>8319</v>
      </c>
      <c r="R2401" t="s">
        <v>8320</v>
      </c>
      <c r="S2401" s="9">
        <f t="shared" si="152"/>
        <v>41956.853078703702</v>
      </c>
      <c r="T2401" s="9">
        <f t="shared" si="153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1"/>
        <v>0</v>
      </c>
      <c r="P2402">
        <f t="shared" si="154"/>
        <v>0</v>
      </c>
      <c r="Q2402" t="s">
        <v>8319</v>
      </c>
      <c r="R2402" t="s">
        <v>8320</v>
      </c>
      <c r="S2402" s="9">
        <f t="shared" si="152"/>
        <v>42444.268101851849</v>
      </c>
      <c r="T2402" s="9">
        <f t="shared" si="153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1"/>
        <v>7.1785714285714283E-3</v>
      </c>
      <c r="P2403">
        <f t="shared" si="154"/>
        <v>22.332999999999998</v>
      </c>
      <c r="Q2403" t="s">
        <v>8336</v>
      </c>
      <c r="R2403" t="s">
        <v>8337</v>
      </c>
      <c r="S2403" s="9">
        <f t="shared" si="152"/>
        <v>42374.822870370372</v>
      </c>
      <c r="T2403" s="9">
        <f t="shared" si="153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1"/>
        <v>4.3333333333333331E-3</v>
      </c>
      <c r="P2404">
        <f t="shared" si="154"/>
        <v>52</v>
      </c>
      <c r="Q2404" t="s">
        <v>8336</v>
      </c>
      <c r="R2404" t="s">
        <v>8337</v>
      </c>
      <c r="S2404" s="9">
        <f t="shared" si="152"/>
        <v>42107.679756944446</v>
      </c>
      <c r="T2404" s="9">
        <f t="shared" si="153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1"/>
        <v>0.16833333333333333</v>
      </c>
      <c r="P2405">
        <f t="shared" si="154"/>
        <v>16.832999999999998</v>
      </c>
      <c r="Q2405" t="s">
        <v>8336</v>
      </c>
      <c r="R2405" t="s">
        <v>8337</v>
      </c>
      <c r="S2405" s="9">
        <f t="shared" si="152"/>
        <v>42399.882615740738</v>
      </c>
      <c r="T2405" s="9">
        <f t="shared" si="153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1"/>
        <v>0</v>
      </c>
      <c r="P2406">
        <f t="shared" si="154"/>
        <v>0</v>
      </c>
      <c r="Q2406" t="s">
        <v>8336</v>
      </c>
      <c r="R2406" t="s">
        <v>8337</v>
      </c>
      <c r="S2406" s="9">
        <f t="shared" si="152"/>
        <v>42342.03943287037</v>
      </c>
      <c r="T2406" s="9">
        <f t="shared" si="153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1"/>
        <v>0.22520000000000001</v>
      </c>
      <c r="P2407">
        <f t="shared" si="154"/>
        <v>56.3</v>
      </c>
      <c r="Q2407" t="s">
        <v>8336</v>
      </c>
      <c r="R2407" t="s">
        <v>8337</v>
      </c>
      <c r="S2407" s="9">
        <f t="shared" si="152"/>
        <v>42595.585358796292</v>
      </c>
      <c r="T2407" s="9">
        <f t="shared" si="153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1"/>
        <v>0.41384615384615386</v>
      </c>
      <c r="P2408">
        <f t="shared" si="154"/>
        <v>84.063000000000002</v>
      </c>
      <c r="Q2408" t="s">
        <v>8336</v>
      </c>
      <c r="R2408" t="s">
        <v>8337</v>
      </c>
      <c r="S2408" s="9">
        <f t="shared" si="152"/>
        <v>41983.110995370371</v>
      </c>
      <c r="T2408" s="9">
        <f t="shared" si="153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1"/>
        <v>0.25259090909090909</v>
      </c>
      <c r="P2409">
        <f t="shared" si="154"/>
        <v>168.39400000000001</v>
      </c>
      <c r="Q2409" t="s">
        <v>8336</v>
      </c>
      <c r="R2409" t="s">
        <v>8337</v>
      </c>
      <c r="S2409" s="9">
        <f t="shared" si="152"/>
        <v>42082.575555555552</v>
      </c>
      <c r="T2409" s="9">
        <f t="shared" si="153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1"/>
        <v>2E-3</v>
      </c>
      <c r="P2410">
        <f t="shared" si="154"/>
        <v>15</v>
      </c>
      <c r="Q2410" t="s">
        <v>8336</v>
      </c>
      <c r="R2410" t="s">
        <v>8337</v>
      </c>
      <c r="S2410" s="9">
        <f t="shared" si="152"/>
        <v>41919.140706018516</v>
      </c>
      <c r="T2410" s="9">
        <f t="shared" si="153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1"/>
        <v>1.84E-2</v>
      </c>
      <c r="P2411">
        <f t="shared" si="154"/>
        <v>76.667000000000002</v>
      </c>
      <c r="Q2411" t="s">
        <v>8336</v>
      </c>
      <c r="R2411" t="s">
        <v>8337</v>
      </c>
      <c r="S2411" s="9">
        <f t="shared" si="152"/>
        <v>42204.875868055555</v>
      </c>
      <c r="T2411" s="9">
        <f t="shared" si="153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1"/>
        <v>0</v>
      </c>
      <c r="P2412">
        <f t="shared" si="154"/>
        <v>0</v>
      </c>
      <c r="Q2412" t="s">
        <v>8336</v>
      </c>
      <c r="R2412" t="s">
        <v>8337</v>
      </c>
      <c r="S2412" s="9">
        <f t="shared" si="152"/>
        <v>42224.408275462964</v>
      </c>
      <c r="T2412" s="9">
        <f t="shared" si="153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1"/>
        <v>6.0400000000000002E-3</v>
      </c>
      <c r="P2413">
        <f t="shared" si="154"/>
        <v>50.332999999999998</v>
      </c>
      <c r="Q2413" t="s">
        <v>8336</v>
      </c>
      <c r="R2413" t="s">
        <v>8337</v>
      </c>
      <c r="S2413" s="9">
        <f t="shared" si="152"/>
        <v>42211.732430555552</v>
      </c>
      <c r="T2413" s="9">
        <f t="shared" si="153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1"/>
        <v>0</v>
      </c>
      <c r="P2414">
        <f t="shared" si="154"/>
        <v>0</v>
      </c>
      <c r="Q2414" t="s">
        <v>8336</v>
      </c>
      <c r="R2414" t="s">
        <v>8337</v>
      </c>
      <c r="S2414" s="9">
        <f t="shared" si="152"/>
        <v>42655.736956018518</v>
      </c>
      <c r="T2414" s="9">
        <f t="shared" si="153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1"/>
        <v>8.3333333333333332E-3</v>
      </c>
      <c r="P2415">
        <f t="shared" si="154"/>
        <v>8.3330000000000002</v>
      </c>
      <c r="Q2415" t="s">
        <v>8336</v>
      </c>
      <c r="R2415" t="s">
        <v>8337</v>
      </c>
      <c r="S2415" s="9">
        <f t="shared" si="152"/>
        <v>41760.10974537037</v>
      </c>
      <c r="T2415" s="9">
        <f t="shared" si="153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1"/>
        <v>3.0666666666666665E-2</v>
      </c>
      <c r="P2416">
        <f t="shared" si="154"/>
        <v>35.384999999999998</v>
      </c>
      <c r="Q2416" t="s">
        <v>8336</v>
      </c>
      <c r="R2416" t="s">
        <v>8337</v>
      </c>
      <c r="S2416" s="9">
        <f t="shared" si="152"/>
        <v>42198.695138888885</v>
      </c>
      <c r="T2416" s="9">
        <f t="shared" si="153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1"/>
        <v>5.5833333333333334E-3</v>
      </c>
      <c r="P2417">
        <f t="shared" si="154"/>
        <v>55.832999999999998</v>
      </c>
      <c r="Q2417" t="s">
        <v>8336</v>
      </c>
      <c r="R2417" t="s">
        <v>8337</v>
      </c>
      <c r="S2417" s="9">
        <f t="shared" si="152"/>
        <v>42536.862800925926</v>
      </c>
      <c r="T2417" s="9">
        <f t="shared" si="153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1"/>
        <v>2.5000000000000001E-4</v>
      </c>
      <c r="P2418">
        <f t="shared" si="154"/>
        <v>5</v>
      </c>
      <c r="Q2418" t="s">
        <v>8336</v>
      </c>
      <c r="R2418" t="s">
        <v>8337</v>
      </c>
      <c r="S2418" s="9">
        <f t="shared" si="152"/>
        <v>42019.737766203703</v>
      </c>
      <c r="T2418" s="9">
        <f t="shared" si="153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1"/>
        <v>0</v>
      </c>
      <c r="P2419">
        <f t="shared" si="154"/>
        <v>0</v>
      </c>
      <c r="Q2419" t="s">
        <v>8336</v>
      </c>
      <c r="R2419" t="s">
        <v>8337</v>
      </c>
      <c r="S2419" s="9">
        <f t="shared" si="152"/>
        <v>41831.884108796294</v>
      </c>
      <c r="T2419" s="9">
        <f t="shared" si="153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1"/>
        <v>2.0000000000000001E-4</v>
      </c>
      <c r="P2420">
        <f t="shared" si="154"/>
        <v>1</v>
      </c>
      <c r="Q2420" t="s">
        <v>8336</v>
      </c>
      <c r="R2420" t="s">
        <v>8337</v>
      </c>
      <c r="S2420" s="9">
        <f t="shared" si="152"/>
        <v>42027.856990740736</v>
      </c>
      <c r="T2420" s="9">
        <f t="shared" si="153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1"/>
        <v>0</v>
      </c>
      <c r="P2421">
        <f t="shared" si="154"/>
        <v>0</v>
      </c>
      <c r="Q2421" t="s">
        <v>8336</v>
      </c>
      <c r="R2421" t="s">
        <v>8337</v>
      </c>
      <c r="S2421" s="9">
        <f t="shared" si="152"/>
        <v>41993.738298611104</v>
      </c>
      <c r="T2421" s="9">
        <f t="shared" si="153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1"/>
        <v>0.14825133372851215</v>
      </c>
      <c r="P2422">
        <f t="shared" si="154"/>
        <v>69.471999999999994</v>
      </c>
      <c r="Q2422" t="s">
        <v>8336</v>
      </c>
      <c r="R2422" t="s">
        <v>8337</v>
      </c>
      <c r="S2422" s="9">
        <f t="shared" si="152"/>
        <v>41893.028877314813</v>
      </c>
      <c r="T2422" s="9">
        <f t="shared" si="153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1"/>
        <v>1.6666666666666666E-4</v>
      </c>
      <c r="P2423">
        <f t="shared" si="154"/>
        <v>1</v>
      </c>
      <c r="Q2423" t="s">
        <v>8336</v>
      </c>
      <c r="R2423" t="s">
        <v>8337</v>
      </c>
      <c r="S2423" s="9">
        <f t="shared" si="152"/>
        <v>42026.687453703707</v>
      </c>
      <c r="T2423" s="9">
        <f t="shared" si="153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1"/>
        <v>2E-3</v>
      </c>
      <c r="P2424">
        <f t="shared" si="154"/>
        <v>1</v>
      </c>
      <c r="Q2424" t="s">
        <v>8336</v>
      </c>
      <c r="R2424" t="s">
        <v>8337</v>
      </c>
      <c r="S2424" s="9">
        <f t="shared" si="152"/>
        <v>42044.724953703699</v>
      </c>
      <c r="T2424" s="9">
        <f t="shared" si="153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1"/>
        <v>1.3333333333333334E-4</v>
      </c>
      <c r="P2425">
        <f t="shared" si="154"/>
        <v>8</v>
      </c>
      <c r="Q2425" t="s">
        <v>8336</v>
      </c>
      <c r="R2425" t="s">
        <v>8337</v>
      </c>
      <c r="S2425" s="9">
        <f t="shared" si="152"/>
        <v>41974.704745370371</v>
      </c>
      <c r="T2425" s="9">
        <f t="shared" si="153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1"/>
        <v>1.24E-2</v>
      </c>
      <c r="P2426">
        <f t="shared" si="154"/>
        <v>34.444000000000003</v>
      </c>
      <c r="Q2426" t="s">
        <v>8336</v>
      </c>
      <c r="R2426" t="s">
        <v>8337</v>
      </c>
      <c r="S2426" s="9">
        <f t="shared" si="152"/>
        <v>41909.892453703702</v>
      </c>
      <c r="T2426" s="9">
        <f t="shared" si="153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1"/>
        <v>2.8571428571428574E-4</v>
      </c>
      <c r="P2427">
        <f t="shared" si="154"/>
        <v>1</v>
      </c>
      <c r="Q2427" t="s">
        <v>8336</v>
      </c>
      <c r="R2427" t="s">
        <v>8337</v>
      </c>
      <c r="S2427" s="9">
        <f t="shared" si="152"/>
        <v>42502.913761574076</v>
      </c>
      <c r="T2427" s="9">
        <f t="shared" si="153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1"/>
        <v>0</v>
      </c>
      <c r="P2428">
        <f t="shared" si="154"/>
        <v>0</v>
      </c>
      <c r="Q2428" t="s">
        <v>8336</v>
      </c>
      <c r="R2428" t="s">
        <v>8337</v>
      </c>
      <c r="S2428" s="9">
        <f t="shared" si="152"/>
        <v>42164.170046296291</v>
      </c>
      <c r="T2428" s="9">
        <f t="shared" si="153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1"/>
        <v>2.0000000000000002E-5</v>
      </c>
      <c r="P2429">
        <f t="shared" si="154"/>
        <v>1</v>
      </c>
      <c r="Q2429" t="s">
        <v>8336</v>
      </c>
      <c r="R2429" t="s">
        <v>8337</v>
      </c>
      <c r="S2429" s="9">
        <f t="shared" si="152"/>
        <v>42412.318668981476</v>
      </c>
      <c r="T2429" s="9">
        <f t="shared" si="153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1"/>
        <v>2.8571428571428571E-5</v>
      </c>
      <c r="P2430">
        <f t="shared" si="154"/>
        <v>1</v>
      </c>
      <c r="Q2430" t="s">
        <v>8336</v>
      </c>
      <c r="R2430" t="s">
        <v>8337</v>
      </c>
      <c r="S2430" s="9">
        <f t="shared" si="152"/>
        <v>42045.784155092595</v>
      </c>
      <c r="T2430" s="9">
        <f t="shared" si="153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1"/>
        <v>1.4321428571428572E-2</v>
      </c>
      <c r="P2431">
        <f t="shared" si="154"/>
        <v>501.25</v>
      </c>
      <c r="Q2431" t="s">
        <v>8336</v>
      </c>
      <c r="R2431" t="s">
        <v>8337</v>
      </c>
      <c r="S2431" s="9">
        <f t="shared" si="152"/>
        <v>42734.879236111112</v>
      </c>
      <c r="T2431" s="9">
        <f t="shared" si="153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1"/>
        <v>7.0000000000000001E-3</v>
      </c>
      <c r="P2432">
        <f t="shared" si="154"/>
        <v>10.5</v>
      </c>
      <c r="Q2432" t="s">
        <v>8336</v>
      </c>
      <c r="R2432" t="s">
        <v>8337</v>
      </c>
      <c r="S2432" s="9">
        <f t="shared" si="152"/>
        <v>42382.130833333329</v>
      </c>
      <c r="T2432" s="9">
        <f t="shared" si="153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1"/>
        <v>2.0000000000000002E-5</v>
      </c>
      <c r="P2433">
        <f t="shared" si="154"/>
        <v>1</v>
      </c>
      <c r="Q2433" t="s">
        <v>8336</v>
      </c>
      <c r="R2433" t="s">
        <v>8337</v>
      </c>
      <c r="S2433" s="9">
        <f t="shared" si="152"/>
        <v>42489.099687499998</v>
      </c>
      <c r="T2433" s="9">
        <f t="shared" si="153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1"/>
        <v>1.4285714285714287E-4</v>
      </c>
      <c r="P2434">
        <f t="shared" si="154"/>
        <v>1</v>
      </c>
      <c r="Q2434" t="s">
        <v>8336</v>
      </c>
      <c r="R2434" t="s">
        <v>8337</v>
      </c>
      <c r="S2434" s="9">
        <f t="shared" si="152"/>
        <v>42041.218715277777</v>
      </c>
      <c r="T2434" s="9">
        <f t="shared" si="153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5">E2435/D2435</f>
        <v>0</v>
      </c>
      <c r="P2435">
        <f t="shared" si="154"/>
        <v>0</v>
      </c>
      <c r="Q2435" t="s">
        <v>8336</v>
      </c>
      <c r="R2435" t="s">
        <v>8337</v>
      </c>
      <c r="S2435" s="9">
        <f t="shared" ref="S2435:S2498" si="156">(((J2435/60)/60)/24)+DATE(1970,1,1)</f>
        <v>42397.89980324074</v>
      </c>
      <c r="T2435" s="9">
        <f t="shared" ref="T2435:T2498" si="157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5"/>
        <v>1.2999999999999999E-3</v>
      </c>
      <c r="P2436">
        <f t="shared" si="154"/>
        <v>13</v>
      </c>
      <c r="Q2436" t="s">
        <v>8336</v>
      </c>
      <c r="R2436" t="s">
        <v>8337</v>
      </c>
      <c r="S2436" s="9">
        <f t="shared" si="156"/>
        <v>42180.18604166666</v>
      </c>
      <c r="T2436" s="9">
        <f t="shared" si="157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5"/>
        <v>4.8960000000000002E-3</v>
      </c>
      <c r="P2437">
        <f t="shared" si="154"/>
        <v>306</v>
      </c>
      <c r="Q2437" t="s">
        <v>8336</v>
      </c>
      <c r="R2437" t="s">
        <v>8337</v>
      </c>
      <c r="S2437" s="9">
        <f t="shared" si="156"/>
        <v>42252.277615740735</v>
      </c>
      <c r="T2437" s="9">
        <f t="shared" si="157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5"/>
        <v>3.8461538461538462E-4</v>
      </c>
      <c r="P2438">
        <f t="shared" si="154"/>
        <v>22.5</v>
      </c>
      <c r="Q2438" t="s">
        <v>8336</v>
      </c>
      <c r="R2438" t="s">
        <v>8337</v>
      </c>
      <c r="S2438" s="9">
        <f t="shared" si="156"/>
        <v>42338.615393518514</v>
      </c>
      <c r="T2438" s="9">
        <f t="shared" si="157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5"/>
        <v>0</v>
      </c>
      <c r="P2439">
        <f t="shared" si="154"/>
        <v>0</v>
      </c>
      <c r="Q2439" t="s">
        <v>8336</v>
      </c>
      <c r="R2439" t="s">
        <v>8337</v>
      </c>
      <c r="S2439" s="9">
        <f t="shared" si="156"/>
        <v>42031.965138888889</v>
      </c>
      <c r="T2439" s="9">
        <f t="shared" si="157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5"/>
        <v>3.3333333333333335E-3</v>
      </c>
      <c r="P2440">
        <f t="shared" si="154"/>
        <v>50</v>
      </c>
      <c r="Q2440" t="s">
        <v>8336</v>
      </c>
      <c r="R2440" t="s">
        <v>8337</v>
      </c>
      <c r="S2440" s="9">
        <f t="shared" si="156"/>
        <v>42285.91506944444</v>
      </c>
      <c r="T2440" s="9">
        <f t="shared" si="157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5"/>
        <v>0</v>
      </c>
      <c r="P2441">
        <f t="shared" ref="P2441:P2504" si="158">IF(L2441=0, 0, ROUND(E2441/L2441, 3))</f>
        <v>0</v>
      </c>
      <c r="Q2441" t="s">
        <v>8336</v>
      </c>
      <c r="R2441" t="s">
        <v>8337</v>
      </c>
      <c r="S2441" s="9">
        <f t="shared" si="156"/>
        <v>42265.818622685183</v>
      </c>
      <c r="T2441" s="9">
        <f t="shared" si="157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5"/>
        <v>2E-3</v>
      </c>
      <c r="P2442">
        <f t="shared" si="158"/>
        <v>5</v>
      </c>
      <c r="Q2442" t="s">
        <v>8336</v>
      </c>
      <c r="R2442" t="s">
        <v>8337</v>
      </c>
      <c r="S2442" s="9">
        <f t="shared" si="156"/>
        <v>42383.899456018517</v>
      </c>
      <c r="T2442" s="9">
        <f t="shared" si="157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5"/>
        <v>1.0788</v>
      </c>
      <c r="P2443">
        <f t="shared" si="158"/>
        <v>74.228999999999999</v>
      </c>
      <c r="Q2443" t="s">
        <v>8336</v>
      </c>
      <c r="R2443" t="s">
        <v>8352</v>
      </c>
      <c r="S2443" s="9">
        <f t="shared" si="156"/>
        <v>42187.125625000001</v>
      </c>
      <c r="T2443" s="9">
        <f t="shared" si="157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5"/>
        <v>1.2594166666666666</v>
      </c>
      <c r="P2444">
        <f t="shared" si="158"/>
        <v>81.253</v>
      </c>
      <c r="Q2444" t="s">
        <v>8336</v>
      </c>
      <c r="R2444" t="s">
        <v>8352</v>
      </c>
      <c r="S2444" s="9">
        <f t="shared" si="156"/>
        <v>42052.666990740734</v>
      </c>
      <c r="T2444" s="9">
        <f t="shared" si="157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5"/>
        <v>2.0251494999999999</v>
      </c>
      <c r="P2445">
        <f t="shared" si="158"/>
        <v>130.23500000000001</v>
      </c>
      <c r="Q2445" t="s">
        <v>8336</v>
      </c>
      <c r="R2445" t="s">
        <v>8352</v>
      </c>
      <c r="S2445" s="9">
        <f t="shared" si="156"/>
        <v>41836.625254629631</v>
      </c>
      <c r="T2445" s="9">
        <f t="shared" si="157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5"/>
        <v>1.0860000000000001</v>
      </c>
      <c r="P2446">
        <f t="shared" si="158"/>
        <v>53.41</v>
      </c>
      <c r="Q2446" t="s">
        <v>8336</v>
      </c>
      <c r="R2446" t="s">
        <v>8352</v>
      </c>
      <c r="S2446" s="9">
        <f t="shared" si="156"/>
        <v>42485.754525462966</v>
      </c>
      <c r="T2446" s="9">
        <f t="shared" si="157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5"/>
        <v>1.728</v>
      </c>
      <c r="P2447">
        <f t="shared" si="158"/>
        <v>75.13</v>
      </c>
      <c r="Q2447" t="s">
        <v>8336</v>
      </c>
      <c r="R2447" t="s">
        <v>8352</v>
      </c>
      <c r="S2447" s="9">
        <f t="shared" si="156"/>
        <v>42243.190057870372</v>
      </c>
      <c r="T2447" s="9">
        <f t="shared" si="157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5"/>
        <v>1.6798</v>
      </c>
      <c r="P2448">
        <f t="shared" si="158"/>
        <v>75.667000000000002</v>
      </c>
      <c r="Q2448" t="s">
        <v>8336</v>
      </c>
      <c r="R2448" t="s">
        <v>8352</v>
      </c>
      <c r="S2448" s="9">
        <f t="shared" si="156"/>
        <v>42670.602673611109</v>
      </c>
      <c r="T2448" s="9">
        <f t="shared" si="157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5"/>
        <v>4.2720000000000002</v>
      </c>
      <c r="P2449">
        <f t="shared" si="158"/>
        <v>31.690999999999999</v>
      </c>
      <c r="Q2449" t="s">
        <v>8336</v>
      </c>
      <c r="R2449" t="s">
        <v>8352</v>
      </c>
      <c r="S2449" s="9">
        <f t="shared" si="156"/>
        <v>42654.469826388886</v>
      </c>
      <c r="T2449" s="9">
        <f t="shared" si="157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5"/>
        <v>1.075</v>
      </c>
      <c r="P2450">
        <f t="shared" si="158"/>
        <v>47.777999999999999</v>
      </c>
      <c r="Q2450" t="s">
        <v>8336</v>
      </c>
      <c r="R2450" t="s">
        <v>8352</v>
      </c>
      <c r="S2450" s="9">
        <f t="shared" si="156"/>
        <v>42607.316122685181</v>
      </c>
      <c r="T2450" s="9">
        <f t="shared" si="157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5"/>
        <v>1.08</v>
      </c>
      <c r="P2451">
        <f t="shared" si="158"/>
        <v>90</v>
      </c>
      <c r="Q2451" t="s">
        <v>8336</v>
      </c>
      <c r="R2451" t="s">
        <v>8352</v>
      </c>
      <c r="S2451" s="9">
        <f t="shared" si="156"/>
        <v>41943.142534722225</v>
      </c>
      <c r="T2451" s="9">
        <f t="shared" si="157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5"/>
        <v>1.0153353333333335</v>
      </c>
      <c r="P2452">
        <f t="shared" si="158"/>
        <v>149.31399999999999</v>
      </c>
      <c r="Q2452" t="s">
        <v>8336</v>
      </c>
      <c r="R2452" t="s">
        <v>8352</v>
      </c>
      <c r="S2452" s="9">
        <f t="shared" si="156"/>
        <v>41902.07240740741</v>
      </c>
      <c r="T2452" s="9">
        <f t="shared" si="157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5"/>
        <v>1.1545000000000001</v>
      </c>
      <c r="P2453">
        <f t="shared" si="158"/>
        <v>62.07</v>
      </c>
      <c r="Q2453" t="s">
        <v>8336</v>
      </c>
      <c r="R2453" t="s">
        <v>8352</v>
      </c>
      <c r="S2453" s="9">
        <f t="shared" si="156"/>
        <v>42779.908449074079</v>
      </c>
      <c r="T2453" s="9">
        <f t="shared" si="157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5"/>
        <v>1.335</v>
      </c>
      <c r="P2454">
        <f t="shared" si="158"/>
        <v>53.4</v>
      </c>
      <c r="Q2454" t="s">
        <v>8336</v>
      </c>
      <c r="R2454" t="s">
        <v>8352</v>
      </c>
      <c r="S2454" s="9">
        <f t="shared" si="156"/>
        <v>42338.84375</v>
      </c>
      <c r="T2454" s="9">
        <f t="shared" si="157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5"/>
        <v>1.5469999999999999</v>
      </c>
      <c r="P2455">
        <f t="shared" si="158"/>
        <v>69.269000000000005</v>
      </c>
      <c r="Q2455" t="s">
        <v>8336</v>
      </c>
      <c r="R2455" t="s">
        <v>8352</v>
      </c>
      <c r="S2455" s="9">
        <f t="shared" si="156"/>
        <v>42738.692233796297</v>
      </c>
      <c r="T2455" s="9">
        <f t="shared" si="157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5"/>
        <v>1.0084571428571429</v>
      </c>
      <c r="P2456">
        <f t="shared" si="158"/>
        <v>271.50799999999998</v>
      </c>
      <c r="Q2456" t="s">
        <v>8336</v>
      </c>
      <c r="R2456" t="s">
        <v>8352</v>
      </c>
      <c r="S2456" s="9">
        <f t="shared" si="156"/>
        <v>42770.201481481476</v>
      </c>
      <c r="T2456" s="9">
        <f t="shared" si="157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5"/>
        <v>1.82</v>
      </c>
      <c r="P2457">
        <f t="shared" si="158"/>
        <v>34.125</v>
      </c>
      <c r="Q2457" t="s">
        <v>8336</v>
      </c>
      <c r="R2457" t="s">
        <v>8352</v>
      </c>
      <c r="S2457" s="9">
        <f t="shared" si="156"/>
        <v>42452.781828703708</v>
      </c>
      <c r="T2457" s="9">
        <f t="shared" si="157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5"/>
        <v>1.8086666666666666</v>
      </c>
      <c r="P2458">
        <f t="shared" si="158"/>
        <v>40.493000000000002</v>
      </c>
      <c r="Q2458" t="s">
        <v>8336</v>
      </c>
      <c r="R2458" t="s">
        <v>8352</v>
      </c>
      <c r="S2458" s="9">
        <f t="shared" si="156"/>
        <v>42761.961099537039</v>
      </c>
      <c r="T2458" s="9">
        <f t="shared" si="157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5"/>
        <v>1.0230434782608695</v>
      </c>
      <c r="P2459">
        <f t="shared" si="158"/>
        <v>189.75800000000001</v>
      </c>
      <c r="Q2459" t="s">
        <v>8336</v>
      </c>
      <c r="R2459" t="s">
        <v>8352</v>
      </c>
      <c r="S2459" s="9">
        <f t="shared" si="156"/>
        <v>42423.602500000001</v>
      </c>
      <c r="T2459" s="9">
        <f t="shared" si="157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5"/>
        <v>1.1017999999999999</v>
      </c>
      <c r="P2460">
        <f t="shared" si="158"/>
        <v>68.863</v>
      </c>
      <c r="Q2460" t="s">
        <v>8336</v>
      </c>
      <c r="R2460" t="s">
        <v>8352</v>
      </c>
      <c r="S2460" s="9">
        <f t="shared" si="156"/>
        <v>42495.871736111112</v>
      </c>
      <c r="T2460" s="9">
        <f t="shared" si="157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5"/>
        <v>1.0225</v>
      </c>
      <c r="P2461">
        <f t="shared" si="158"/>
        <v>108.777</v>
      </c>
      <c r="Q2461" t="s">
        <v>8336</v>
      </c>
      <c r="R2461" t="s">
        <v>8352</v>
      </c>
      <c r="S2461" s="9">
        <f t="shared" si="156"/>
        <v>42407.637557870374</v>
      </c>
      <c r="T2461" s="9">
        <f t="shared" si="157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5"/>
        <v>1.0078823529411765</v>
      </c>
      <c r="P2462">
        <f t="shared" si="158"/>
        <v>125.985</v>
      </c>
      <c r="Q2462" t="s">
        <v>8336</v>
      </c>
      <c r="R2462" t="s">
        <v>8352</v>
      </c>
      <c r="S2462" s="9">
        <f t="shared" si="156"/>
        <v>42704.187118055561</v>
      </c>
      <c r="T2462" s="9">
        <f t="shared" si="157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5"/>
        <v>1.038</v>
      </c>
      <c r="P2463">
        <f t="shared" si="158"/>
        <v>90.522999999999996</v>
      </c>
      <c r="Q2463" t="s">
        <v>8325</v>
      </c>
      <c r="R2463" t="s">
        <v>8329</v>
      </c>
      <c r="S2463" s="9">
        <f t="shared" si="156"/>
        <v>40784.012696759259</v>
      </c>
      <c r="T2463" s="9">
        <f t="shared" si="157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5"/>
        <v>1.1070833333333334</v>
      </c>
      <c r="P2464">
        <f t="shared" si="158"/>
        <v>28.88</v>
      </c>
      <c r="Q2464" t="s">
        <v>8325</v>
      </c>
      <c r="R2464" t="s">
        <v>8329</v>
      </c>
      <c r="S2464" s="9">
        <f t="shared" si="156"/>
        <v>41089.186296296299</v>
      </c>
      <c r="T2464" s="9">
        <f t="shared" si="157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5"/>
        <v>1.1625000000000001</v>
      </c>
      <c r="P2465">
        <f t="shared" si="158"/>
        <v>31</v>
      </c>
      <c r="Q2465" t="s">
        <v>8325</v>
      </c>
      <c r="R2465" t="s">
        <v>8329</v>
      </c>
      <c r="S2465" s="9">
        <f t="shared" si="156"/>
        <v>41341.111400462964</v>
      </c>
      <c r="T2465" s="9">
        <f t="shared" si="157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5"/>
        <v>1.111</v>
      </c>
      <c r="P2466">
        <f t="shared" si="158"/>
        <v>51.673999999999999</v>
      </c>
      <c r="Q2466" t="s">
        <v>8325</v>
      </c>
      <c r="R2466" t="s">
        <v>8329</v>
      </c>
      <c r="S2466" s="9">
        <f t="shared" si="156"/>
        <v>42248.90042824074</v>
      </c>
      <c r="T2466" s="9">
        <f t="shared" si="157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5"/>
        <v>1.8014285714285714</v>
      </c>
      <c r="P2467">
        <f t="shared" si="158"/>
        <v>26.271000000000001</v>
      </c>
      <c r="Q2467" t="s">
        <v>8325</v>
      </c>
      <c r="R2467" t="s">
        <v>8329</v>
      </c>
      <c r="S2467" s="9">
        <f t="shared" si="156"/>
        <v>41145.719305555554</v>
      </c>
      <c r="T2467" s="9">
        <f t="shared" si="157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5"/>
        <v>1</v>
      </c>
      <c r="P2468">
        <f t="shared" si="158"/>
        <v>48.076999999999998</v>
      </c>
      <c r="Q2468" t="s">
        <v>8325</v>
      </c>
      <c r="R2468" t="s">
        <v>8329</v>
      </c>
      <c r="S2468" s="9">
        <f t="shared" si="156"/>
        <v>41373.102465277778</v>
      </c>
      <c r="T2468" s="9">
        <f t="shared" si="157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5"/>
        <v>1.1850000000000001</v>
      </c>
      <c r="P2469">
        <f t="shared" si="158"/>
        <v>27.558</v>
      </c>
      <c r="Q2469" t="s">
        <v>8325</v>
      </c>
      <c r="R2469" t="s">
        <v>8329</v>
      </c>
      <c r="S2469" s="9">
        <f t="shared" si="156"/>
        <v>41025.874201388891</v>
      </c>
      <c r="T2469" s="9">
        <f t="shared" si="157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5"/>
        <v>1.0721700000000001</v>
      </c>
      <c r="P2470">
        <f t="shared" si="158"/>
        <v>36.970999999999997</v>
      </c>
      <c r="Q2470" t="s">
        <v>8325</v>
      </c>
      <c r="R2470" t="s">
        <v>8329</v>
      </c>
      <c r="S2470" s="9">
        <f t="shared" si="156"/>
        <v>41174.154178240737</v>
      </c>
      <c r="T2470" s="9">
        <f t="shared" si="157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5"/>
        <v>1.1366666666666667</v>
      </c>
      <c r="P2471">
        <f t="shared" si="158"/>
        <v>29.021000000000001</v>
      </c>
      <c r="Q2471" t="s">
        <v>8325</v>
      </c>
      <c r="R2471" t="s">
        <v>8329</v>
      </c>
      <c r="S2471" s="9">
        <f t="shared" si="156"/>
        <v>40557.429733796293</v>
      </c>
      <c r="T2471" s="9">
        <f t="shared" si="157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5"/>
        <v>1.0316400000000001</v>
      </c>
      <c r="P2472">
        <f t="shared" si="158"/>
        <v>28.657</v>
      </c>
      <c r="Q2472" t="s">
        <v>8325</v>
      </c>
      <c r="R2472" t="s">
        <v>8329</v>
      </c>
      <c r="S2472" s="9">
        <f t="shared" si="156"/>
        <v>41023.07471064815</v>
      </c>
      <c r="T2472" s="9">
        <f t="shared" si="157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5"/>
        <v>1.28</v>
      </c>
      <c r="P2473">
        <f t="shared" si="158"/>
        <v>37.646999999999998</v>
      </c>
      <c r="Q2473" t="s">
        <v>8325</v>
      </c>
      <c r="R2473" t="s">
        <v>8329</v>
      </c>
      <c r="S2473" s="9">
        <f t="shared" si="156"/>
        <v>40893.992962962962</v>
      </c>
      <c r="T2473" s="9">
        <f t="shared" si="157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5"/>
        <v>1.3576026666666667</v>
      </c>
      <c r="P2474">
        <f t="shared" si="158"/>
        <v>97.903999999999996</v>
      </c>
      <c r="Q2474" t="s">
        <v>8325</v>
      </c>
      <c r="R2474" t="s">
        <v>8329</v>
      </c>
      <c r="S2474" s="9">
        <f t="shared" si="156"/>
        <v>40354.11550925926</v>
      </c>
      <c r="T2474" s="9">
        <f t="shared" si="157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5"/>
        <v>1</v>
      </c>
      <c r="P2475">
        <f t="shared" si="158"/>
        <v>42.552999999999997</v>
      </c>
      <c r="Q2475" t="s">
        <v>8325</v>
      </c>
      <c r="R2475" t="s">
        <v>8329</v>
      </c>
      <c r="S2475" s="9">
        <f t="shared" si="156"/>
        <v>41193.748483796298</v>
      </c>
      <c r="T2475" s="9">
        <f t="shared" si="157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5"/>
        <v>1.0000360000000001</v>
      </c>
      <c r="P2476">
        <f t="shared" si="158"/>
        <v>131.584</v>
      </c>
      <c r="Q2476" t="s">
        <v>8325</v>
      </c>
      <c r="R2476" t="s">
        <v>8329</v>
      </c>
      <c r="S2476" s="9">
        <f t="shared" si="156"/>
        <v>40417.011296296296</v>
      </c>
      <c r="T2476" s="9">
        <f t="shared" si="157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5"/>
        <v>1.0471999999999999</v>
      </c>
      <c r="P2477">
        <f t="shared" si="158"/>
        <v>32.320999999999998</v>
      </c>
      <c r="Q2477" t="s">
        <v>8325</v>
      </c>
      <c r="R2477" t="s">
        <v>8329</v>
      </c>
      <c r="S2477" s="9">
        <f t="shared" si="156"/>
        <v>40310.287673611114</v>
      </c>
      <c r="T2477" s="9">
        <f t="shared" si="157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5"/>
        <v>1.050225</v>
      </c>
      <c r="P2478">
        <f t="shared" si="158"/>
        <v>61.103999999999999</v>
      </c>
      <c r="Q2478" t="s">
        <v>8325</v>
      </c>
      <c r="R2478" t="s">
        <v>8329</v>
      </c>
      <c r="S2478" s="9">
        <f t="shared" si="156"/>
        <v>41913.328356481477</v>
      </c>
      <c r="T2478" s="9">
        <f t="shared" si="157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5"/>
        <v>1.7133333333333334</v>
      </c>
      <c r="P2479">
        <f t="shared" si="158"/>
        <v>31.341000000000001</v>
      </c>
      <c r="Q2479" t="s">
        <v>8325</v>
      </c>
      <c r="R2479" t="s">
        <v>8329</v>
      </c>
      <c r="S2479" s="9">
        <f t="shared" si="156"/>
        <v>41088.691493055558</v>
      </c>
      <c r="T2479" s="9">
        <f t="shared" si="157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5"/>
        <v>1.2749999999999999</v>
      </c>
      <c r="P2480">
        <f t="shared" si="158"/>
        <v>129.114</v>
      </c>
      <c r="Q2480" t="s">
        <v>8325</v>
      </c>
      <c r="R2480" t="s">
        <v>8329</v>
      </c>
      <c r="S2480" s="9">
        <f t="shared" si="156"/>
        <v>41257.950381944444</v>
      </c>
      <c r="T2480" s="9">
        <f t="shared" si="157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5"/>
        <v>1.3344333333333334</v>
      </c>
      <c r="P2481">
        <f t="shared" si="158"/>
        <v>25.021000000000001</v>
      </c>
      <c r="Q2481" t="s">
        <v>8325</v>
      </c>
      <c r="R2481" t="s">
        <v>8329</v>
      </c>
      <c r="S2481" s="9">
        <f t="shared" si="156"/>
        <v>41107.726782407408</v>
      </c>
      <c r="T2481" s="9">
        <f t="shared" si="157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5"/>
        <v>1</v>
      </c>
      <c r="P2482">
        <f t="shared" si="158"/>
        <v>250</v>
      </c>
      <c r="Q2482" t="s">
        <v>8325</v>
      </c>
      <c r="R2482" t="s">
        <v>8329</v>
      </c>
      <c r="S2482" s="9">
        <f t="shared" si="156"/>
        <v>42227.936157407406</v>
      </c>
      <c r="T2482" s="9">
        <f t="shared" si="157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5"/>
        <v>1.1291099999999998</v>
      </c>
      <c r="P2483">
        <f t="shared" si="158"/>
        <v>47.540999999999997</v>
      </c>
      <c r="Q2483" t="s">
        <v>8325</v>
      </c>
      <c r="R2483" t="s">
        <v>8329</v>
      </c>
      <c r="S2483" s="9">
        <f t="shared" si="156"/>
        <v>40999.645925925928</v>
      </c>
      <c r="T2483" s="9">
        <f t="shared" si="157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5"/>
        <v>1.0009999999999999</v>
      </c>
      <c r="P2484">
        <f t="shared" si="158"/>
        <v>40.04</v>
      </c>
      <c r="Q2484" t="s">
        <v>8325</v>
      </c>
      <c r="R2484" t="s">
        <v>8329</v>
      </c>
      <c r="S2484" s="9">
        <f t="shared" si="156"/>
        <v>40711.782210648147</v>
      </c>
      <c r="T2484" s="9">
        <f t="shared" si="157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5"/>
        <v>1.1372727272727272</v>
      </c>
      <c r="P2485">
        <f t="shared" si="158"/>
        <v>65.841999999999999</v>
      </c>
      <c r="Q2485" t="s">
        <v>8325</v>
      </c>
      <c r="R2485" t="s">
        <v>8329</v>
      </c>
      <c r="S2485" s="9">
        <f t="shared" si="156"/>
        <v>40970.750034722223</v>
      </c>
      <c r="T2485" s="9">
        <f t="shared" si="157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5"/>
        <v>1.1931742857142855</v>
      </c>
      <c r="P2486">
        <f t="shared" si="158"/>
        <v>46.401000000000003</v>
      </c>
      <c r="Q2486" t="s">
        <v>8325</v>
      </c>
      <c r="R2486" t="s">
        <v>8329</v>
      </c>
      <c r="S2486" s="9">
        <f t="shared" si="156"/>
        <v>40771.916701388887</v>
      </c>
      <c r="T2486" s="9">
        <f t="shared" si="157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5"/>
        <v>1.0325</v>
      </c>
      <c r="P2487">
        <f t="shared" si="158"/>
        <v>50.366</v>
      </c>
      <c r="Q2487" t="s">
        <v>8325</v>
      </c>
      <c r="R2487" t="s">
        <v>8329</v>
      </c>
      <c r="S2487" s="9">
        <f t="shared" si="156"/>
        <v>40793.998599537037</v>
      </c>
      <c r="T2487" s="9">
        <f t="shared" si="157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5"/>
        <v>2.6566666666666667</v>
      </c>
      <c r="P2488">
        <f t="shared" si="158"/>
        <v>26.567</v>
      </c>
      <c r="Q2488" t="s">
        <v>8325</v>
      </c>
      <c r="R2488" t="s">
        <v>8329</v>
      </c>
      <c r="S2488" s="9">
        <f t="shared" si="156"/>
        <v>40991.708055555559</v>
      </c>
      <c r="T2488" s="9">
        <f t="shared" si="157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5"/>
        <v>1.0005066666666667</v>
      </c>
      <c r="P2489">
        <f t="shared" si="158"/>
        <v>39.494</v>
      </c>
      <c r="Q2489" t="s">
        <v>8325</v>
      </c>
      <c r="R2489" t="s">
        <v>8329</v>
      </c>
      <c r="S2489" s="9">
        <f t="shared" si="156"/>
        <v>41026.083298611113</v>
      </c>
      <c r="T2489" s="9">
        <f t="shared" si="157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5"/>
        <v>1.0669999999999999</v>
      </c>
      <c r="P2490">
        <f t="shared" si="158"/>
        <v>49.246000000000002</v>
      </c>
      <c r="Q2490" t="s">
        <v>8325</v>
      </c>
      <c r="R2490" t="s">
        <v>8329</v>
      </c>
      <c r="S2490" s="9">
        <f t="shared" si="156"/>
        <v>40833.633194444446</v>
      </c>
      <c r="T2490" s="9">
        <f t="shared" si="157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5"/>
        <v>1.3367142857142857</v>
      </c>
      <c r="P2491">
        <f t="shared" si="158"/>
        <v>62.38</v>
      </c>
      <c r="Q2491" t="s">
        <v>8325</v>
      </c>
      <c r="R2491" t="s">
        <v>8329</v>
      </c>
      <c r="S2491" s="9">
        <f t="shared" si="156"/>
        <v>41373.690266203703</v>
      </c>
      <c r="T2491" s="9">
        <f t="shared" si="157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5"/>
        <v>1.214</v>
      </c>
      <c r="P2492">
        <f t="shared" si="158"/>
        <v>37.938000000000002</v>
      </c>
      <c r="Q2492" t="s">
        <v>8325</v>
      </c>
      <c r="R2492" t="s">
        <v>8329</v>
      </c>
      <c r="S2492" s="9">
        <f t="shared" si="156"/>
        <v>41023.227731481478</v>
      </c>
      <c r="T2492" s="9">
        <f t="shared" si="157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5"/>
        <v>1.032</v>
      </c>
      <c r="P2493">
        <f t="shared" si="158"/>
        <v>51.6</v>
      </c>
      <c r="Q2493" t="s">
        <v>8325</v>
      </c>
      <c r="R2493" t="s">
        <v>8329</v>
      </c>
      <c r="S2493" s="9">
        <f t="shared" si="156"/>
        <v>40542.839282407411</v>
      </c>
      <c r="T2493" s="9">
        <f t="shared" si="157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5"/>
        <v>1.25</v>
      </c>
      <c r="P2494">
        <f t="shared" si="158"/>
        <v>27.777999999999999</v>
      </c>
      <c r="Q2494" t="s">
        <v>8325</v>
      </c>
      <c r="R2494" t="s">
        <v>8329</v>
      </c>
      <c r="S2494" s="9">
        <f t="shared" si="156"/>
        <v>41024.985972222225</v>
      </c>
      <c r="T2494" s="9">
        <f t="shared" si="157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5"/>
        <v>1.2869999999999999</v>
      </c>
      <c r="P2495">
        <f t="shared" si="158"/>
        <v>99.382000000000005</v>
      </c>
      <c r="Q2495" t="s">
        <v>8325</v>
      </c>
      <c r="R2495" t="s">
        <v>8329</v>
      </c>
      <c r="S2495" s="9">
        <f t="shared" si="156"/>
        <v>41348.168287037035</v>
      </c>
      <c r="T2495" s="9">
        <f t="shared" si="157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5"/>
        <v>1.0100533333333332</v>
      </c>
      <c r="P2496">
        <f t="shared" si="158"/>
        <v>38.847999999999999</v>
      </c>
      <c r="Q2496" t="s">
        <v>8325</v>
      </c>
      <c r="R2496" t="s">
        <v>8329</v>
      </c>
      <c r="S2496" s="9">
        <f t="shared" si="156"/>
        <v>41022.645185185182</v>
      </c>
      <c r="T2496" s="9">
        <f t="shared" si="157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5"/>
        <v>1.2753666666666665</v>
      </c>
      <c r="P2497">
        <f t="shared" si="158"/>
        <v>45.548999999999999</v>
      </c>
      <c r="Q2497" t="s">
        <v>8325</v>
      </c>
      <c r="R2497" t="s">
        <v>8329</v>
      </c>
      <c r="S2497" s="9">
        <f t="shared" si="156"/>
        <v>41036.946469907409</v>
      </c>
      <c r="T2497" s="9">
        <f t="shared" si="157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5"/>
        <v>1</v>
      </c>
      <c r="P2498">
        <f t="shared" si="158"/>
        <v>600</v>
      </c>
      <c r="Q2498" t="s">
        <v>8325</v>
      </c>
      <c r="R2498" t="s">
        <v>8329</v>
      </c>
      <c r="S2498" s="9">
        <f t="shared" si="156"/>
        <v>41327.996435185189</v>
      </c>
      <c r="T2498" s="9">
        <f t="shared" si="157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9">E2499/D2499</f>
        <v>1.127715</v>
      </c>
      <c r="P2499">
        <f t="shared" si="158"/>
        <v>80.551000000000002</v>
      </c>
      <c r="Q2499" t="s">
        <v>8325</v>
      </c>
      <c r="R2499" t="s">
        <v>8329</v>
      </c>
      <c r="S2499" s="9">
        <f t="shared" ref="S2499:S2562" si="160">(((J2499/60)/60)/24)+DATE(1970,1,1)</f>
        <v>40730.878912037035</v>
      </c>
      <c r="T2499" s="9">
        <f t="shared" ref="T2499:T2562" si="161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9"/>
        <v>1.056</v>
      </c>
      <c r="P2500">
        <f t="shared" si="158"/>
        <v>52.8</v>
      </c>
      <c r="Q2500" t="s">
        <v>8325</v>
      </c>
      <c r="R2500" t="s">
        <v>8329</v>
      </c>
      <c r="S2500" s="9">
        <f t="shared" si="160"/>
        <v>42017.967442129629</v>
      </c>
      <c r="T2500" s="9">
        <f t="shared" si="161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9"/>
        <v>2.0262500000000001</v>
      </c>
      <c r="P2501">
        <f t="shared" si="158"/>
        <v>47.676000000000002</v>
      </c>
      <c r="Q2501" t="s">
        <v>8325</v>
      </c>
      <c r="R2501" t="s">
        <v>8329</v>
      </c>
      <c r="S2501" s="9">
        <f t="shared" si="160"/>
        <v>41226.648576388885</v>
      </c>
      <c r="T2501" s="9">
        <f t="shared" si="161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9"/>
        <v>1.1333333333333333</v>
      </c>
      <c r="P2502">
        <f t="shared" si="158"/>
        <v>23.448</v>
      </c>
      <c r="Q2502" t="s">
        <v>8325</v>
      </c>
      <c r="R2502" t="s">
        <v>8329</v>
      </c>
      <c r="S2502" s="9">
        <f t="shared" si="160"/>
        <v>41053.772858796299</v>
      </c>
      <c r="T2502" s="9">
        <f t="shared" si="161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9"/>
        <v>2.5545454545454545E-2</v>
      </c>
      <c r="P2503">
        <f t="shared" si="158"/>
        <v>40.143000000000001</v>
      </c>
      <c r="Q2503" t="s">
        <v>8336</v>
      </c>
      <c r="R2503" t="s">
        <v>8353</v>
      </c>
      <c r="S2503" s="9">
        <f t="shared" si="160"/>
        <v>42244.776666666665</v>
      </c>
      <c r="T2503" s="9">
        <f t="shared" si="161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9"/>
        <v>7.8181818181818181E-4</v>
      </c>
      <c r="P2504">
        <f t="shared" si="158"/>
        <v>17.2</v>
      </c>
      <c r="Q2504" t="s">
        <v>8336</v>
      </c>
      <c r="R2504" t="s">
        <v>8353</v>
      </c>
      <c r="S2504" s="9">
        <f t="shared" si="160"/>
        <v>41858.825439814813</v>
      </c>
      <c r="T2504" s="9">
        <f t="shared" si="161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9"/>
        <v>0</v>
      </c>
      <c r="P2505">
        <f t="shared" ref="P2505:P2568" si="162">IF(L2505=0, 0, ROUND(E2505/L2505, 3))</f>
        <v>0</v>
      </c>
      <c r="Q2505" t="s">
        <v>8336</v>
      </c>
      <c r="R2505" t="s">
        <v>8353</v>
      </c>
      <c r="S2505" s="9">
        <f t="shared" si="160"/>
        <v>42498.899398148147</v>
      </c>
      <c r="T2505" s="9">
        <f t="shared" si="161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9"/>
        <v>0</v>
      </c>
      <c r="P2506">
        <f t="shared" si="162"/>
        <v>0</v>
      </c>
      <c r="Q2506" t="s">
        <v>8336</v>
      </c>
      <c r="R2506" t="s">
        <v>8353</v>
      </c>
      <c r="S2506" s="9">
        <f t="shared" si="160"/>
        <v>41928.015439814815</v>
      </c>
      <c r="T2506" s="9">
        <f t="shared" si="161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9"/>
        <v>0</v>
      </c>
      <c r="P2507">
        <f t="shared" si="162"/>
        <v>0</v>
      </c>
      <c r="Q2507" t="s">
        <v>8336</v>
      </c>
      <c r="R2507" t="s">
        <v>8353</v>
      </c>
      <c r="S2507" s="9">
        <f t="shared" si="160"/>
        <v>42047.05574074074</v>
      </c>
      <c r="T2507" s="9">
        <f t="shared" si="161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9"/>
        <v>6.0000000000000001E-3</v>
      </c>
      <c r="P2508">
        <f t="shared" si="162"/>
        <v>15</v>
      </c>
      <c r="Q2508" t="s">
        <v>8336</v>
      </c>
      <c r="R2508" t="s">
        <v>8353</v>
      </c>
      <c r="S2508" s="9">
        <f t="shared" si="160"/>
        <v>42258.297094907408</v>
      </c>
      <c r="T2508" s="9">
        <f t="shared" si="161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9"/>
        <v>0</v>
      </c>
      <c r="P2509">
        <f t="shared" si="162"/>
        <v>0</v>
      </c>
      <c r="Q2509" t="s">
        <v>8336</v>
      </c>
      <c r="R2509" t="s">
        <v>8353</v>
      </c>
      <c r="S2509" s="9">
        <f t="shared" si="160"/>
        <v>42105.072962962964</v>
      </c>
      <c r="T2509" s="9">
        <f t="shared" si="161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9"/>
        <v>0</v>
      </c>
      <c r="P2510">
        <f t="shared" si="162"/>
        <v>0</v>
      </c>
      <c r="Q2510" t="s">
        <v>8336</v>
      </c>
      <c r="R2510" t="s">
        <v>8353</v>
      </c>
      <c r="S2510" s="9">
        <f t="shared" si="160"/>
        <v>41835.951782407406</v>
      </c>
      <c r="T2510" s="9">
        <f t="shared" si="161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9"/>
        <v>1.0526315789473684E-2</v>
      </c>
      <c r="P2511">
        <f t="shared" si="162"/>
        <v>35.713999999999999</v>
      </c>
      <c r="Q2511" t="s">
        <v>8336</v>
      </c>
      <c r="R2511" t="s">
        <v>8353</v>
      </c>
      <c r="S2511" s="9">
        <f t="shared" si="160"/>
        <v>42058.809594907405</v>
      </c>
      <c r="T2511" s="9">
        <f t="shared" si="161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9"/>
        <v>1.5E-3</v>
      </c>
      <c r="P2512">
        <f t="shared" si="162"/>
        <v>37.5</v>
      </c>
      <c r="Q2512" t="s">
        <v>8336</v>
      </c>
      <c r="R2512" t="s">
        <v>8353</v>
      </c>
      <c r="S2512" s="9">
        <f t="shared" si="160"/>
        <v>42078.997361111105</v>
      </c>
      <c r="T2512" s="9">
        <f t="shared" si="161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9"/>
        <v>0</v>
      </c>
      <c r="P2513">
        <f t="shared" si="162"/>
        <v>0</v>
      </c>
      <c r="Q2513" t="s">
        <v>8336</v>
      </c>
      <c r="R2513" t="s">
        <v>8353</v>
      </c>
      <c r="S2513" s="9">
        <f t="shared" si="160"/>
        <v>42371.446909722217</v>
      </c>
      <c r="T2513" s="9">
        <f t="shared" si="161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9"/>
        <v>0</v>
      </c>
      <c r="P2514">
        <f t="shared" si="162"/>
        <v>0</v>
      </c>
      <c r="Q2514" t="s">
        <v>8336</v>
      </c>
      <c r="R2514" t="s">
        <v>8353</v>
      </c>
      <c r="S2514" s="9">
        <f t="shared" si="160"/>
        <v>41971.876863425925</v>
      </c>
      <c r="T2514" s="9">
        <f t="shared" si="161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9"/>
        <v>0</v>
      </c>
      <c r="P2515">
        <f t="shared" si="162"/>
        <v>0</v>
      </c>
      <c r="Q2515" t="s">
        <v>8336</v>
      </c>
      <c r="R2515" t="s">
        <v>8353</v>
      </c>
      <c r="S2515" s="9">
        <f t="shared" si="160"/>
        <v>42732.00681712963</v>
      </c>
      <c r="T2515" s="9">
        <f t="shared" si="161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9"/>
        <v>1.7500000000000002E-2</v>
      </c>
      <c r="P2516">
        <f t="shared" si="162"/>
        <v>52.5</v>
      </c>
      <c r="Q2516" t="s">
        <v>8336</v>
      </c>
      <c r="R2516" t="s">
        <v>8353</v>
      </c>
      <c r="S2516" s="9">
        <f t="shared" si="160"/>
        <v>41854.389780092592</v>
      </c>
      <c r="T2516" s="9">
        <f t="shared" si="161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9"/>
        <v>0.186</v>
      </c>
      <c r="P2517">
        <f t="shared" si="162"/>
        <v>77.5</v>
      </c>
      <c r="Q2517" t="s">
        <v>8336</v>
      </c>
      <c r="R2517" t="s">
        <v>8353</v>
      </c>
      <c r="S2517" s="9">
        <f t="shared" si="160"/>
        <v>42027.839733796296</v>
      </c>
      <c r="T2517" s="9">
        <f t="shared" si="161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9"/>
        <v>0</v>
      </c>
      <c r="P2518">
        <f t="shared" si="162"/>
        <v>0</v>
      </c>
      <c r="Q2518" t="s">
        <v>8336</v>
      </c>
      <c r="R2518" t="s">
        <v>8353</v>
      </c>
      <c r="S2518" s="9">
        <f t="shared" si="160"/>
        <v>41942.653379629628</v>
      </c>
      <c r="T2518" s="9">
        <f t="shared" si="161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9"/>
        <v>9.8166666666666666E-2</v>
      </c>
      <c r="P2519">
        <f t="shared" si="162"/>
        <v>53.545000000000002</v>
      </c>
      <c r="Q2519" t="s">
        <v>8336</v>
      </c>
      <c r="R2519" t="s">
        <v>8353</v>
      </c>
      <c r="S2519" s="9">
        <f t="shared" si="160"/>
        <v>42052.802430555559</v>
      </c>
      <c r="T2519" s="9">
        <f t="shared" si="161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9"/>
        <v>0</v>
      </c>
      <c r="P2520">
        <f t="shared" si="162"/>
        <v>0</v>
      </c>
      <c r="Q2520" t="s">
        <v>8336</v>
      </c>
      <c r="R2520" t="s">
        <v>8353</v>
      </c>
      <c r="S2520" s="9">
        <f t="shared" si="160"/>
        <v>41926.680879629632</v>
      </c>
      <c r="T2520" s="9">
        <f t="shared" si="161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9"/>
        <v>4.3333333333333331E-4</v>
      </c>
      <c r="P2521">
        <f t="shared" si="162"/>
        <v>16.25</v>
      </c>
      <c r="Q2521" t="s">
        <v>8336</v>
      </c>
      <c r="R2521" t="s">
        <v>8353</v>
      </c>
      <c r="S2521" s="9">
        <f t="shared" si="160"/>
        <v>41809.155138888891</v>
      </c>
      <c r="T2521" s="9">
        <f t="shared" si="161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9"/>
        <v>0</v>
      </c>
      <c r="P2522">
        <f t="shared" si="162"/>
        <v>0</v>
      </c>
      <c r="Q2522" t="s">
        <v>8336</v>
      </c>
      <c r="R2522" t="s">
        <v>8353</v>
      </c>
      <c r="S2522" s="9">
        <f t="shared" si="160"/>
        <v>42612.600520833337</v>
      </c>
      <c r="T2522" s="9">
        <f t="shared" si="161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9"/>
        <v>1.0948792000000001</v>
      </c>
      <c r="P2523">
        <f t="shared" si="162"/>
        <v>103.682</v>
      </c>
      <c r="Q2523" t="s">
        <v>8325</v>
      </c>
      <c r="R2523" t="s">
        <v>8354</v>
      </c>
      <c r="S2523" s="9">
        <f t="shared" si="160"/>
        <v>42269.967835648145</v>
      </c>
      <c r="T2523" s="9">
        <f t="shared" si="161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9"/>
        <v>1</v>
      </c>
      <c r="P2524">
        <f t="shared" si="162"/>
        <v>185.185</v>
      </c>
      <c r="Q2524" t="s">
        <v>8325</v>
      </c>
      <c r="R2524" t="s">
        <v>8354</v>
      </c>
      <c r="S2524" s="9">
        <f t="shared" si="160"/>
        <v>42460.573611111111</v>
      </c>
      <c r="T2524" s="9">
        <f t="shared" si="161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9"/>
        <v>1.5644444444444445</v>
      </c>
      <c r="P2525">
        <f t="shared" si="162"/>
        <v>54.154000000000003</v>
      </c>
      <c r="Q2525" t="s">
        <v>8325</v>
      </c>
      <c r="R2525" t="s">
        <v>8354</v>
      </c>
      <c r="S2525" s="9">
        <f t="shared" si="160"/>
        <v>41930.975601851853</v>
      </c>
      <c r="T2525" s="9">
        <f t="shared" si="161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9"/>
        <v>1.016</v>
      </c>
      <c r="P2526">
        <f t="shared" si="162"/>
        <v>177.209</v>
      </c>
      <c r="Q2526" t="s">
        <v>8325</v>
      </c>
      <c r="R2526" t="s">
        <v>8354</v>
      </c>
      <c r="S2526" s="9">
        <f t="shared" si="160"/>
        <v>41961.807372685187</v>
      </c>
      <c r="T2526" s="9">
        <f t="shared" si="161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9"/>
        <v>1.00325</v>
      </c>
      <c r="P2527">
        <f t="shared" si="162"/>
        <v>100.325</v>
      </c>
      <c r="Q2527" t="s">
        <v>8325</v>
      </c>
      <c r="R2527" t="s">
        <v>8354</v>
      </c>
      <c r="S2527" s="9">
        <f t="shared" si="160"/>
        <v>41058.844571759262</v>
      </c>
      <c r="T2527" s="9">
        <f t="shared" si="161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9"/>
        <v>1.1294999999999999</v>
      </c>
      <c r="P2528">
        <f t="shared" si="162"/>
        <v>136.90899999999999</v>
      </c>
      <c r="Q2528" t="s">
        <v>8325</v>
      </c>
      <c r="R2528" t="s">
        <v>8354</v>
      </c>
      <c r="S2528" s="9">
        <f t="shared" si="160"/>
        <v>41953.091134259259</v>
      </c>
      <c r="T2528" s="9">
        <f t="shared" si="161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9"/>
        <v>1.02125</v>
      </c>
      <c r="P2529">
        <f t="shared" si="162"/>
        <v>57.534999999999997</v>
      </c>
      <c r="Q2529" t="s">
        <v>8325</v>
      </c>
      <c r="R2529" t="s">
        <v>8354</v>
      </c>
      <c r="S2529" s="9">
        <f t="shared" si="160"/>
        <v>41546.75105324074</v>
      </c>
      <c r="T2529" s="9">
        <f t="shared" si="161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9"/>
        <v>1.0724974999999999</v>
      </c>
      <c r="P2530">
        <f t="shared" si="162"/>
        <v>52.963000000000001</v>
      </c>
      <c r="Q2530" t="s">
        <v>8325</v>
      </c>
      <c r="R2530" t="s">
        <v>8354</v>
      </c>
      <c r="S2530" s="9">
        <f t="shared" si="160"/>
        <v>42217.834525462968</v>
      </c>
      <c r="T2530" s="9">
        <f t="shared" si="161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9"/>
        <v>1.0428333333333333</v>
      </c>
      <c r="P2531">
        <f t="shared" si="162"/>
        <v>82.328999999999994</v>
      </c>
      <c r="Q2531" t="s">
        <v>8325</v>
      </c>
      <c r="R2531" t="s">
        <v>8354</v>
      </c>
      <c r="S2531" s="9">
        <f t="shared" si="160"/>
        <v>40948.080729166664</v>
      </c>
      <c r="T2531" s="9">
        <f t="shared" si="161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9"/>
        <v>1</v>
      </c>
      <c r="P2532">
        <f t="shared" si="162"/>
        <v>135.417</v>
      </c>
      <c r="Q2532" t="s">
        <v>8325</v>
      </c>
      <c r="R2532" t="s">
        <v>8354</v>
      </c>
      <c r="S2532" s="9">
        <f t="shared" si="160"/>
        <v>42081.864641203705</v>
      </c>
      <c r="T2532" s="9">
        <f t="shared" si="161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9"/>
        <v>1.004</v>
      </c>
      <c r="P2533">
        <f t="shared" si="162"/>
        <v>74.066000000000003</v>
      </c>
      <c r="Q2533" t="s">
        <v>8325</v>
      </c>
      <c r="R2533" t="s">
        <v>8354</v>
      </c>
      <c r="S2533" s="9">
        <f t="shared" si="160"/>
        <v>42208.680023148147</v>
      </c>
      <c r="T2533" s="9">
        <f t="shared" si="161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9"/>
        <v>1.26125</v>
      </c>
      <c r="P2534">
        <f t="shared" si="162"/>
        <v>84.082999999999998</v>
      </c>
      <c r="Q2534" t="s">
        <v>8325</v>
      </c>
      <c r="R2534" t="s">
        <v>8354</v>
      </c>
      <c r="S2534" s="9">
        <f t="shared" si="160"/>
        <v>41107.849143518521</v>
      </c>
      <c r="T2534" s="9">
        <f t="shared" si="161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9"/>
        <v>1.1066666666666667</v>
      </c>
      <c r="P2535">
        <f t="shared" si="162"/>
        <v>61.029000000000003</v>
      </c>
      <c r="Q2535" t="s">
        <v>8325</v>
      </c>
      <c r="R2535" t="s">
        <v>8354</v>
      </c>
      <c r="S2535" s="9">
        <f t="shared" si="160"/>
        <v>41304.751284722224</v>
      </c>
      <c r="T2535" s="9">
        <f t="shared" si="161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9"/>
        <v>1.05</v>
      </c>
      <c r="P2536">
        <f t="shared" si="162"/>
        <v>150</v>
      </c>
      <c r="Q2536" t="s">
        <v>8325</v>
      </c>
      <c r="R2536" t="s">
        <v>8354</v>
      </c>
      <c r="S2536" s="9">
        <f t="shared" si="160"/>
        <v>40127.700370370374</v>
      </c>
      <c r="T2536" s="9">
        <f t="shared" si="161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9"/>
        <v>1.03775</v>
      </c>
      <c r="P2537">
        <f t="shared" si="162"/>
        <v>266.08999999999997</v>
      </c>
      <c r="Q2537" t="s">
        <v>8325</v>
      </c>
      <c r="R2537" t="s">
        <v>8354</v>
      </c>
      <c r="S2537" s="9">
        <f t="shared" si="160"/>
        <v>41943.791030092594</v>
      </c>
      <c r="T2537" s="9">
        <f t="shared" si="161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9"/>
        <v>1.1599999999999999</v>
      </c>
      <c r="P2538">
        <f t="shared" si="162"/>
        <v>7.25</v>
      </c>
      <c r="Q2538" t="s">
        <v>8325</v>
      </c>
      <c r="R2538" t="s">
        <v>8354</v>
      </c>
      <c r="S2538" s="9">
        <f t="shared" si="160"/>
        <v>41464.106087962966</v>
      </c>
      <c r="T2538" s="9">
        <f t="shared" si="161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9"/>
        <v>1.1000000000000001</v>
      </c>
      <c r="P2539">
        <f t="shared" si="162"/>
        <v>100</v>
      </c>
      <c r="Q2539" t="s">
        <v>8325</v>
      </c>
      <c r="R2539" t="s">
        <v>8354</v>
      </c>
      <c r="S2539" s="9">
        <f t="shared" si="160"/>
        <v>40696.648784722223</v>
      </c>
      <c r="T2539" s="9">
        <f t="shared" si="161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9"/>
        <v>1.130176111111111</v>
      </c>
      <c r="P2540">
        <f t="shared" si="162"/>
        <v>109.96299999999999</v>
      </c>
      <c r="Q2540" t="s">
        <v>8325</v>
      </c>
      <c r="R2540" t="s">
        <v>8354</v>
      </c>
      <c r="S2540" s="9">
        <f t="shared" si="160"/>
        <v>41298.509965277779</v>
      </c>
      <c r="T2540" s="9">
        <f t="shared" si="161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9"/>
        <v>1.0024999999999999</v>
      </c>
      <c r="P2541">
        <f t="shared" si="162"/>
        <v>169.91499999999999</v>
      </c>
      <c r="Q2541" t="s">
        <v>8325</v>
      </c>
      <c r="R2541" t="s">
        <v>8354</v>
      </c>
      <c r="S2541" s="9">
        <f t="shared" si="160"/>
        <v>41977.902222222227</v>
      </c>
      <c r="T2541" s="9">
        <f t="shared" si="161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9"/>
        <v>1.034</v>
      </c>
      <c r="P2542">
        <f t="shared" si="162"/>
        <v>95.741</v>
      </c>
      <c r="Q2542" t="s">
        <v>8325</v>
      </c>
      <c r="R2542" t="s">
        <v>8354</v>
      </c>
      <c r="S2542" s="9">
        <f t="shared" si="160"/>
        <v>40785.675011574072</v>
      </c>
      <c r="T2542" s="9">
        <f t="shared" si="161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9"/>
        <v>1.0702857142857143</v>
      </c>
      <c r="P2543">
        <f t="shared" si="162"/>
        <v>59.46</v>
      </c>
      <c r="Q2543" t="s">
        <v>8325</v>
      </c>
      <c r="R2543" t="s">
        <v>8354</v>
      </c>
      <c r="S2543" s="9">
        <f t="shared" si="160"/>
        <v>41483.449282407404</v>
      </c>
      <c r="T2543" s="9">
        <f t="shared" si="161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9"/>
        <v>1.0357142857142858</v>
      </c>
      <c r="P2544">
        <f t="shared" si="162"/>
        <v>55.768999999999998</v>
      </c>
      <c r="Q2544" t="s">
        <v>8325</v>
      </c>
      <c r="R2544" t="s">
        <v>8354</v>
      </c>
      <c r="S2544" s="9">
        <f t="shared" si="160"/>
        <v>41509.426585648151</v>
      </c>
      <c r="T2544" s="9">
        <f t="shared" si="161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9"/>
        <v>1.5640000000000001</v>
      </c>
      <c r="P2545">
        <f t="shared" si="162"/>
        <v>30.077000000000002</v>
      </c>
      <c r="Q2545" t="s">
        <v>8325</v>
      </c>
      <c r="R2545" t="s">
        <v>8354</v>
      </c>
      <c r="S2545" s="9">
        <f t="shared" si="160"/>
        <v>40514.107615740737</v>
      </c>
      <c r="T2545" s="9">
        <f t="shared" si="161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9"/>
        <v>1.0082</v>
      </c>
      <c r="P2546">
        <f t="shared" si="162"/>
        <v>88.438999999999993</v>
      </c>
      <c r="Q2546" t="s">
        <v>8325</v>
      </c>
      <c r="R2546" t="s">
        <v>8354</v>
      </c>
      <c r="S2546" s="9">
        <f t="shared" si="160"/>
        <v>41068.520474537036</v>
      </c>
      <c r="T2546" s="9">
        <f t="shared" si="161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9"/>
        <v>1.9530000000000001</v>
      </c>
      <c r="P2547">
        <f t="shared" si="162"/>
        <v>64.033000000000001</v>
      </c>
      <c r="Q2547" t="s">
        <v>8325</v>
      </c>
      <c r="R2547" t="s">
        <v>8354</v>
      </c>
      <c r="S2547" s="9">
        <f t="shared" si="160"/>
        <v>42027.13817129629</v>
      </c>
      <c r="T2547" s="9">
        <f t="shared" si="161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9"/>
        <v>1.1171428571428572</v>
      </c>
      <c r="P2548">
        <f t="shared" si="162"/>
        <v>60.154000000000003</v>
      </c>
      <c r="Q2548" t="s">
        <v>8325</v>
      </c>
      <c r="R2548" t="s">
        <v>8354</v>
      </c>
      <c r="S2548" s="9">
        <f t="shared" si="160"/>
        <v>41524.858553240738</v>
      </c>
      <c r="T2548" s="9">
        <f t="shared" si="161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9"/>
        <v>1.1985454545454546</v>
      </c>
      <c r="P2549">
        <f t="shared" si="162"/>
        <v>49.194000000000003</v>
      </c>
      <c r="Q2549" t="s">
        <v>8325</v>
      </c>
      <c r="R2549" t="s">
        <v>8354</v>
      </c>
      <c r="S2549" s="9">
        <f t="shared" si="160"/>
        <v>40973.773182870369</v>
      </c>
      <c r="T2549" s="9">
        <f t="shared" si="161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9"/>
        <v>1.0185</v>
      </c>
      <c r="P2550">
        <f t="shared" si="162"/>
        <v>165.16200000000001</v>
      </c>
      <c r="Q2550" t="s">
        <v>8325</v>
      </c>
      <c r="R2550" t="s">
        <v>8354</v>
      </c>
      <c r="S2550" s="9">
        <f t="shared" si="160"/>
        <v>42618.625428240746</v>
      </c>
      <c r="T2550" s="9">
        <f t="shared" si="161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9"/>
        <v>1.0280254777070064</v>
      </c>
      <c r="P2551">
        <f t="shared" si="162"/>
        <v>43.622</v>
      </c>
      <c r="Q2551" t="s">
        <v>8325</v>
      </c>
      <c r="R2551" t="s">
        <v>8354</v>
      </c>
      <c r="S2551" s="9">
        <f t="shared" si="160"/>
        <v>41390.757754629631</v>
      </c>
      <c r="T2551" s="9">
        <f t="shared" si="161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9"/>
        <v>1.0084615384615385</v>
      </c>
      <c r="P2552">
        <f t="shared" si="162"/>
        <v>43.7</v>
      </c>
      <c r="Q2552" t="s">
        <v>8325</v>
      </c>
      <c r="R2552" t="s">
        <v>8354</v>
      </c>
      <c r="S2552" s="9">
        <f t="shared" si="160"/>
        <v>42228.634328703702</v>
      </c>
      <c r="T2552" s="9">
        <f t="shared" si="161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9"/>
        <v>1.0273469387755103</v>
      </c>
      <c r="P2553">
        <f t="shared" si="162"/>
        <v>67.42</v>
      </c>
      <c r="Q2553" t="s">
        <v>8325</v>
      </c>
      <c r="R2553" t="s">
        <v>8354</v>
      </c>
      <c r="S2553" s="9">
        <f t="shared" si="160"/>
        <v>40961.252141203702</v>
      </c>
      <c r="T2553" s="9">
        <f t="shared" si="161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9"/>
        <v>1.0649999999999999</v>
      </c>
      <c r="P2554">
        <f t="shared" si="162"/>
        <v>177.5</v>
      </c>
      <c r="Q2554" t="s">
        <v>8325</v>
      </c>
      <c r="R2554" t="s">
        <v>8354</v>
      </c>
      <c r="S2554" s="9">
        <f t="shared" si="160"/>
        <v>42769.809965277775</v>
      </c>
      <c r="T2554" s="9">
        <f t="shared" si="161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9"/>
        <v>1.5553333333333332</v>
      </c>
      <c r="P2555">
        <f t="shared" si="162"/>
        <v>38.883000000000003</v>
      </c>
      <c r="Q2555" t="s">
        <v>8325</v>
      </c>
      <c r="R2555" t="s">
        <v>8354</v>
      </c>
      <c r="S2555" s="9">
        <f t="shared" si="160"/>
        <v>41113.199155092596</v>
      </c>
      <c r="T2555" s="9">
        <f t="shared" si="161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9"/>
        <v>1.228</v>
      </c>
      <c r="P2556">
        <f t="shared" si="162"/>
        <v>54.984999999999999</v>
      </c>
      <c r="Q2556" t="s">
        <v>8325</v>
      </c>
      <c r="R2556" t="s">
        <v>8354</v>
      </c>
      <c r="S2556" s="9">
        <f t="shared" si="160"/>
        <v>42125.078275462962</v>
      </c>
      <c r="T2556" s="9">
        <f t="shared" si="161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9"/>
        <v>1.0734999999999999</v>
      </c>
      <c r="P2557">
        <f t="shared" si="162"/>
        <v>61.343000000000004</v>
      </c>
      <c r="Q2557" t="s">
        <v>8325</v>
      </c>
      <c r="R2557" t="s">
        <v>8354</v>
      </c>
      <c r="S2557" s="9">
        <f t="shared" si="160"/>
        <v>41026.655011574076</v>
      </c>
      <c r="T2557" s="9">
        <f t="shared" si="161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9"/>
        <v>1.0550335570469798</v>
      </c>
      <c r="P2558">
        <f t="shared" si="162"/>
        <v>23.117999999999999</v>
      </c>
      <c r="Q2558" t="s">
        <v>8325</v>
      </c>
      <c r="R2558" t="s">
        <v>8354</v>
      </c>
      <c r="S2558" s="9">
        <f t="shared" si="160"/>
        <v>41222.991400462961</v>
      </c>
      <c r="T2558" s="9">
        <f t="shared" si="161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9"/>
        <v>1.1844444444444444</v>
      </c>
      <c r="P2559">
        <f t="shared" si="162"/>
        <v>29.611000000000001</v>
      </c>
      <c r="Q2559" t="s">
        <v>8325</v>
      </c>
      <c r="R2559" t="s">
        <v>8354</v>
      </c>
      <c r="S2559" s="9">
        <f t="shared" si="160"/>
        <v>41744.745208333334</v>
      </c>
      <c r="T2559" s="9">
        <f t="shared" si="161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9"/>
        <v>1.0888</v>
      </c>
      <c r="P2560">
        <f t="shared" si="162"/>
        <v>75.611000000000004</v>
      </c>
      <c r="Q2560" t="s">
        <v>8325</v>
      </c>
      <c r="R2560" t="s">
        <v>8354</v>
      </c>
      <c r="S2560" s="9">
        <f t="shared" si="160"/>
        <v>42093.860023148154</v>
      </c>
      <c r="T2560" s="9">
        <f t="shared" si="161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9"/>
        <v>1.1125</v>
      </c>
      <c r="P2561">
        <f t="shared" si="162"/>
        <v>35.6</v>
      </c>
      <c r="Q2561" t="s">
        <v>8325</v>
      </c>
      <c r="R2561" t="s">
        <v>8354</v>
      </c>
      <c r="S2561" s="9">
        <f t="shared" si="160"/>
        <v>40829.873657407406</v>
      </c>
      <c r="T2561" s="9">
        <f t="shared" si="161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9"/>
        <v>1.0009999999999999</v>
      </c>
      <c r="P2562">
        <f t="shared" si="162"/>
        <v>143</v>
      </c>
      <c r="Q2562" t="s">
        <v>8325</v>
      </c>
      <c r="R2562" t="s">
        <v>8354</v>
      </c>
      <c r="S2562" s="9">
        <f t="shared" si="160"/>
        <v>42039.951087962967</v>
      </c>
      <c r="T2562" s="9">
        <f t="shared" si="161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3">E2563/D2563</f>
        <v>0</v>
      </c>
      <c r="P2563">
        <f t="shared" si="162"/>
        <v>0</v>
      </c>
      <c r="Q2563" t="s">
        <v>8336</v>
      </c>
      <c r="R2563" t="s">
        <v>8337</v>
      </c>
      <c r="S2563" s="9">
        <f t="shared" ref="S2563:S2626" si="164">(((J2563/60)/60)/24)+DATE(1970,1,1)</f>
        <v>42260.528807870374</v>
      </c>
      <c r="T2563" s="9">
        <f t="shared" ref="T2563:T2626" si="16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3"/>
        <v>7.4999999999999997E-3</v>
      </c>
      <c r="P2564">
        <f t="shared" si="162"/>
        <v>25</v>
      </c>
      <c r="Q2564" t="s">
        <v>8336</v>
      </c>
      <c r="R2564" t="s">
        <v>8337</v>
      </c>
      <c r="S2564" s="9">
        <f t="shared" si="164"/>
        <v>42594.524756944447</v>
      </c>
      <c r="T2564" s="9">
        <f t="shared" si="16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3"/>
        <v>0</v>
      </c>
      <c r="P2565">
        <f t="shared" si="162"/>
        <v>0</v>
      </c>
      <c r="Q2565" t="s">
        <v>8336</v>
      </c>
      <c r="R2565" t="s">
        <v>8337</v>
      </c>
      <c r="S2565" s="9">
        <f t="shared" si="164"/>
        <v>42155.139479166668</v>
      </c>
      <c r="T2565" s="9">
        <f t="shared" si="16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3"/>
        <v>0</v>
      </c>
      <c r="P2566">
        <f t="shared" si="162"/>
        <v>0</v>
      </c>
      <c r="Q2566" t="s">
        <v>8336</v>
      </c>
      <c r="R2566" t="s">
        <v>8337</v>
      </c>
      <c r="S2566" s="9">
        <f t="shared" si="164"/>
        <v>41822.040497685186</v>
      </c>
      <c r="T2566" s="9">
        <f t="shared" si="16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3"/>
        <v>0.01</v>
      </c>
      <c r="P2567">
        <f t="shared" si="162"/>
        <v>100</v>
      </c>
      <c r="Q2567" t="s">
        <v>8336</v>
      </c>
      <c r="R2567" t="s">
        <v>8337</v>
      </c>
      <c r="S2567" s="9">
        <f t="shared" si="164"/>
        <v>42440.650335648148</v>
      </c>
      <c r="T2567" s="9">
        <f t="shared" si="16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3"/>
        <v>0</v>
      </c>
      <c r="P2568">
        <f t="shared" si="162"/>
        <v>0</v>
      </c>
      <c r="Q2568" t="s">
        <v>8336</v>
      </c>
      <c r="R2568" t="s">
        <v>8337</v>
      </c>
      <c r="S2568" s="9">
        <f t="shared" si="164"/>
        <v>41842.980879629627</v>
      </c>
      <c r="T2568" s="9">
        <f t="shared" si="16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3"/>
        <v>2.6666666666666666E-3</v>
      </c>
      <c r="P2569">
        <f t="shared" ref="P2569:P2632" si="166">IF(L2569=0, 0, ROUND(E2569/L2569, 3))</f>
        <v>60</v>
      </c>
      <c r="Q2569" t="s">
        <v>8336</v>
      </c>
      <c r="R2569" t="s">
        <v>8337</v>
      </c>
      <c r="S2569" s="9">
        <f t="shared" si="164"/>
        <v>42087.878912037035</v>
      </c>
      <c r="T2569" s="9">
        <f t="shared" si="16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3"/>
        <v>5.0000000000000001E-3</v>
      </c>
      <c r="P2570">
        <f t="shared" si="166"/>
        <v>50</v>
      </c>
      <c r="Q2570" t="s">
        <v>8336</v>
      </c>
      <c r="R2570" t="s">
        <v>8337</v>
      </c>
      <c r="S2570" s="9">
        <f t="shared" si="164"/>
        <v>42584.666597222225</v>
      </c>
      <c r="T2570" s="9">
        <f t="shared" si="16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3"/>
        <v>2.2307692307692306E-2</v>
      </c>
      <c r="P2571">
        <f t="shared" si="166"/>
        <v>72.5</v>
      </c>
      <c r="Q2571" t="s">
        <v>8336</v>
      </c>
      <c r="R2571" t="s">
        <v>8337</v>
      </c>
      <c r="S2571" s="9">
        <f t="shared" si="164"/>
        <v>42234.105462962965</v>
      </c>
      <c r="T2571" s="9">
        <f t="shared" si="16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3"/>
        <v>8.4285714285714294E-3</v>
      </c>
      <c r="P2572">
        <f t="shared" si="166"/>
        <v>29.5</v>
      </c>
      <c r="Q2572" t="s">
        <v>8336</v>
      </c>
      <c r="R2572" t="s">
        <v>8337</v>
      </c>
      <c r="S2572" s="9">
        <f t="shared" si="164"/>
        <v>42744.903182870374</v>
      </c>
      <c r="T2572" s="9">
        <f t="shared" si="16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3"/>
        <v>2.5000000000000001E-3</v>
      </c>
      <c r="P2573">
        <f t="shared" si="166"/>
        <v>62.5</v>
      </c>
      <c r="Q2573" t="s">
        <v>8336</v>
      </c>
      <c r="R2573" t="s">
        <v>8337</v>
      </c>
      <c r="S2573" s="9">
        <f t="shared" si="164"/>
        <v>42449.341678240744</v>
      </c>
      <c r="T2573" s="9">
        <f t="shared" si="16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3"/>
        <v>0</v>
      </c>
      <c r="P2574">
        <f t="shared" si="166"/>
        <v>0</v>
      </c>
      <c r="Q2574" t="s">
        <v>8336</v>
      </c>
      <c r="R2574" t="s">
        <v>8337</v>
      </c>
      <c r="S2574" s="9">
        <f t="shared" si="164"/>
        <v>42077.119409722218</v>
      </c>
      <c r="T2574" s="9">
        <f t="shared" si="16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3"/>
        <v>0</v>
      </c>
      <c r="P2575">
        <f t="shared" si="166"/>
        <v>0</v>
      </c>
      <c r="Q2575" t="s">
        <v>8336</v>
      </c>
      <c r="R2575" t="s">
        <v>8337</v>
      </c>
      <c r="S2575" s="9">
        <f t="shared" si="164"/>
        <v>41829.592002314814</v>
      </c>
      <c r="T2575" s="9">
        <f t="shared" si="16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3"/>
        <v>0</v>
      </c>
      <c r="P2576">
        <f t="shared" si="166"/>
        <v>0</v>
      </c>
      <c r="Q2576" t="s">
        <v>8336</v>
      </c>
      <c r="R2576" t="s">
        <v>8337</v>
      </c>
      <c r="S2576" s="9">
        <f t="shared" si="164"/>
        <v>42487.825752314813</v>
      </c>
      <c r="T2576" s="9">
        <f t="shared" si="16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3"/>
        <v>0</v>
      </c>
      <c r="P2577">
        <f t="shared" si="166"/>
        <v>0</v>
      </c>
      <c r="Q2577" t="s">
        <v>8336</v>
      </c>
      <c r="R2577" t="s">
        <v>8337</v>
      </c>
      <c r="S2577" s="9">
        <f t="shared" si="164"/>
        <v>41986.108726851846</v>
      </c>
      <c r="T2577" s="9">
        <f t="shared" si="16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3"/>
        <v>0</v>
      </c>
      <c r="P2578">
        <f t="shared" si="166"/>
        <v>0</v>
      </c>
      <c r="Q2578" t="s">
        <v>8336</v>
      </c>
      <c r="R2578" t="s">
        <v>8337</v>
      </c>
      <c r="S2578" s="9">
        <f t="shared" si="164"/>
        <v>42060.00980324074</v>
      </c>
      <c r="T2578" s="9">
        <f t="shared" si="16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3"/>
        <v>0</v>
      </c>
      <c r="P2579">
        <f t="shared" si="166"/>
        <v>0</v>
      </c>
      <c r="Q2579" t="s">
        <v>8336</v>
      </c>
      <c r="R2579" t="s">
        <v>8337</v>
      </c>
      <c r="S2579" s="9">
        <f t="shared" si="164"/>
        <v>41830.820567129631</v>
      </c>
      <c r="T2579" s="9">
        <f t="shared" si="16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3"/>
        <v>0</v>
      </c>
      <c r="P2580">
        <f t="shared" si="166"/>
        <v>0</v>
      </c>
      <c r="Q2580" t="s">
        <v>8336</v>
      </c>
      <c r="R2580" t="s">
        <v>8337</v>
      </c>
      <c r="S2580" s="9">
        <f t="shared" si="164"/>
        <v>42238.022905092599</v>
      </c>
      <c r="T2580" s="9">
        <f t="shared" si="16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3"/>
        <v>1.3849999999999999E-3</v>
      </c>
      <c r="P2581">
        <f t="shared" si="166"/>
        <v>23.082999999999998</v>
      </c>
      <c r="Q2581" t="s">
        <v>8336</v>
      </c>
      <c r="R2581" t="s">
        <v>8337</v>
      </c>
      <c r="S2581" s="9">
        <f t="shared" si="164"/>
        <v>41837.829895833333</v>
      </c>
      <c r="T2581" s="9">
        <f t="shared" si="16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3"/>
        <v>6.0000000000000001E-3</v>
      </c>
      <c r="P2582">
        <f t="shared" si="166"/>
        <v>25.5</v>
      </c>
      <c r="Q2582" t="s">
        <v>8336</v>
      </c>
      <c r="R2582" t="s">
        <v>8337</v>
      </c>
      <c r="S2582" s="9">
        <f t="shared" si="164"/>
        <v>42110.326423611114</v>
      </c>
      <c r="T2582" s="9">
        <f t="shared" si="16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3"/>
        <v>0.106</v>
      </c>
      <c r="P2583">
        <f t="shared" si="166"/>
        <v>48.182000000000002</v>
      </c>
      <c r="Q2583" t="s">
        <v>8336</v>
      </c>
      <c r="R2583" t="s">
        <v>8337</v>
      </c>
      <c r="S2583" s="9">
        <f t="shared" si="164"/>
        <v>42294.628449074073</v>
      </c>
      <c r="T2583" s="9">
        <f t="shared" si="16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3"/>
        <v>1.1111111111111112E-5</v>
      </c>
      <c r="P2584">
        <f t="shared" si="166"/>
        <v>1</v>
      </c>
      <c r="Q2584" t="s">
        <v>8336</v>
      </c>
      <c r="R2584" t="s">
        <v>8337</v>
      </c>
      <c r="S2584" s="9">
        <f t="shared" si="164"/>
        <v>42642.988819444443</v>
      </c>
      <c r="T2584" s="9">
        <f t="shared" si="16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3"/>
        <v>5.0000000000000001E-3</v>
      </c>
      <c r="P2585">
        <f t="shared" si="166"/>
        <v>1</v>
      </c>
      <c r="Q2585" t="s">
        <v>8336</v>
      </c>
      <c r="R2585" t="s">
        <v>8337</v>
      </c>
      <c r="S2585" s="9">
        <f t="shared" si="164"/>
        <v>42019.76944444445</v>
      </c>
      <c r="T2585" s="9">
        <f t="shared" si="16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3"/>
        <v>0</v>
      </c>
      <c r="P2586">
        <f t="shared" si="166"/>
        <v>0</v>
      </c>
      <c r="Q2586" t="s">
        <v>8336</v>
      </c>
      <c r="R2586" t="s">
        <v>8337</v>
      </c>
      <c r="S2586" s="9">
        <f t="shared" si="164"/>
        <v>42140.173252314817</v>
      </c>
      <c r="T2586" s="9">
        <f t="shared" si="16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3"/>
        <v>1.6666666666666668E-3</v>
      </c>
      <c r="P2587">
        <f t="shared" si="166"/>
        <v>50</v>
      </c>
      <c r="Q2587" t="s">
        <v>8336</v>
      </c>
      <c r="R2587" t="s">
        <v>8337</v>
      </c>
      <c r="S2587" s="9">
        <f t="shared" si="164"/>
        <v>41795.963333333333</v>
      </c>
      <c r="T2587" s="9">
        <f t="shared" si="16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3"/>
        <v>1.6666666666666668E-3</v>
      </c>
      <c r="P2588">
        <f t="shared" si="166"/>
        <v>5</v>
      </c>
      <c r="Q2588" t="s">
        <v>8336</v>
      </c>
      <c r="R2588" t="s">
        <v>8337</v>
      </c>
      <c r="S2588" s="9">
        <f t="shared" si="164"/>
        <v>42333.330277777779</v>
      </c>
      <c r="T2588" s="9">
        <f t="shared" si="16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3"/>
        <v>2.4340000000000001E-2</v>
      </c>
      <c r="P2589">
        <f t="shared" si="166"/>
        <v>202.833</v>
      </c>
      <c r="Q2589" t="s">
        <v>8336</v>
      </c>
      <c r="R2589" t="s">
        <v>8337</v>
      </c>
      <c r="S2589" s="9">
        <f t="shared" si="164"/>
        <v>42338.675381944442</v>
      </c>
      <c r="T2589" s="9">
        <f t="shared" si="16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3"/>
        <v>3.8833333333333331E-2</v>
      </c>
      <c r="P2590">
        <f t="shared" si="166"/>
        <v>29.125</v>
      </c>
      <c r="Q2590" t="s">
        <v>8336</v>
      </c>
      <c r="R2590" t="s">
        <v>8337</v>
      </c>
      <c r="S2590" s="9">
        <f t="shared" si="164"/>
        <v>42042.676226851851</v>
      </c>
      <c r="T2590" s="9">
        <f t="shared" si="16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3"/>
        <v>1E-4</v>
      </c>
      <c r="P2591">
        <f t="shared" si="166"/>
        <v>5</v>
      </c>
      <c r="Q2591" t="s">
        <v>8336</v>
      </c>
      <c r="R2591" t="s">
        <v>8337</v>
      </c>
      <c r="S2591" s="9">
        <f t="shared" si="164"/>
        <v>42422.536192129628</v>
      </c>
      <c r="T2591" s="9">
        <f t="shared" si="16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3"/>
        <v>0</v>
      </c>
      <c r="P2592">
        <f t="shared" si="166"/>
        <v>0</v>
      </c>
      <c r="Q2592" t="s">
        <v>8336</v>
      </c>
      <c r="R2592" t="s">
        <v>8337</v>
      </c>
      <c r="S2592" s="9">
        <f t="shared" si="164"/>
        <v>42388.589085648149</v>
      </c>
      <c r="T2592" s="9">
        <f t="shared" si="16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3"/>
        <v>1.7333333333333333E-2</v>
      </c>
      <c r="P2593">
        <f t="shared" si="166"/>
        <v>13</v>
      </c>
      <c r="Q2593" t="s">
        <v>8336</v>
      </c>
      <c r="R2593" t="s">
        <v>8337</v>
      </c>
      <c r="S2593" s="9">
        <f t="shared" si="164"/>
        <v>42382.906527777777</v>
      </c>
      <c r="T2593" s="9">
        <f t="shared" si="16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3"/>
        <v>1.6666666666666668E-3</v>
      </c>
      <c r="P2594">
        <f t="shared" si="166"/>
        <v>50</v>
      </c>
      <c r="Q2594" t="s">
        <v>8336</v>
      </c>
      <c r="R2594" t="s">
        <v>8337</v>
      </c>
      <c r="S2594" s="9">
        <f t="shared" si="164"/>
        <v>41887.801168981481</v>
      </c>
      <c r="T2594" s="9">
        <f t="shared" si="16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3"/>
        <v>0</v>
      </c>
      <c r="P2595">
        <f t="shared" si="166"/>
        <v>0</v>
      </c>
      <c r="Q2595" t="s">
        <v>8336</v>
      </c>
      <c r="R2595" t="s">
        <v>8337</v>
      </c>
      <c r="S2595" s="9">
        <f t="shared" si="164"/>
        <v>42089.84520833334</v>
      </c>
      <c r="T2595" s="9">
        <f t="shared" si="16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3"/>
        <v>1.2500000000000001E-5</v>
      </c>
      <c r="P2596">
        <f t="shared" si="166"/>
        <v>1</v>
      </c>
      <c r="Q2596" t="s">
        <v>8336</v>
      </c>
      <c r="R2596" t="s">
        <v>8337</v>
      </c>
      <c r="S2596" s="9">
        <f t="shared" si="164"/>
        <v>41828.967916666668</v>
      </c>
      <c r="T2596" s="9">
        <f t="shared" si="16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3"/>
        <v>0.12166666666666667</v>
      </c>
      <c r="P2597">
        <f t="shared" si="166"/>
        <v>96.052999999999997</v>
      </c>
      <c r="Q2597" t="s">
        <v>8336</v>
      </c>
      <c r="R2597" t="s">
        <v>8337</v>
      </c>
      <c r="S2597" s="9">
        <f t="shared" si="164"/>
        <v>42760.244212962964</v>
      </c>
      <c r="T2597" s="9">
        <f t="shared" si="16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3"/>
        <v>0.23588571428571428</v>
      </c>
      <c r="P2598">
        <f t="shared" si="166"/>
        <v>305.77800000000002</v>
      </c>
      <c r="Q2598" t="s">
        <v>8336</v>
      </c>
      <c r="R2598" t="s">
        <v>8337</v>
      </c>
      <c r="S2598" s="9">
        <f t="shared" si="164"/>
        <v>41828.664456018516</v>
      </c>
      <c r="T2598" s="9">
        <f t="shared" si="16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3"/>
        <v>5.6666666666666664E-2</v>
      </c>
      <c r="P2599">
        <f t="shared" si="166"/>
        <v>12.143000000000001</v>
      </c>
      <c r="Q2599" t="s">
        <v>8336</v>
      </c>
      <c r="R2599" t="s">
        <v>8337</v>
      </c>
      <c r="S2599" s="9">
        <f t="shared" si="164"/>
        <v>42510.341631944444</v>
      </c>
      <c r="T2599" s="9">
        <f t="shared" si="16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3"/>
        <v>0.39</v>
      </c>
      <c r="P2600">
        <f t="shared" si="166"/>
        <v>83.570999999999998</v>
      </c>
      <c r="Q2600" t="s">
        <v>8336</v>
      </c>
      <c r="R2600" t="s">
        <v>8337</v>
      </c>
      <c r="S2600" s="9">
        <f t="shared" si="164"/>
        <v>42240.840289351851</v>
      </c>
      <c r="T2600" s="9">
        <f t="shared" si="16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3"/>
        <v>9.9546510341776348E-3</v>
      </c>
      <c r="P2601">
        <f t="shared" si="166"/>
        <v>18</v>
      </c>
      <c r="Q2601" t="s">
        <v>8336</v>
      </c>
      <c r="R2601" t="s">
        <v>8337</v>
      </c>
      <c r="S2601" s="9">
        <f t="shared" si="164"/>
        <v>41809.754016203704</v>
      </c>
      <c r="T2601" s="9">
        <f t="shared" si="16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3"/>
        <v>6.9320000000000007E-2</v>
      </c>
      <c r="P2602">
        <f t="shared" si="166"/>
        <v>115.533</v>
      </c>
      <c r="Q2602" t="s">
        <v>8336</v>
      </c>
      <c r="R2602" t="s">
        <v>8337</v>
      </c>
      <c r="S2602" s="9">
        <f t="shared" si="164"/>
        <v>42394.900462962964</v>
      </c>
      <c r="T2602" s="9">
        <f t="shared" si="16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3"/>
        <v>6.6139999999999999</v>
      </c>
      <c r="P2603">
        <f t="shared" si="166"/>
        <v>21.901</v>
      </c>
      <c r="Q2603" t="s">
        <v>8319</v>
      </c>
      <c r="R2603" t="s">
        <v>8355</v>
      </c>
      <c r="S2603" s="9">
        <f t="shared" si="164"/>
        <v>41150.902187499996</v>
      </c>
      <c r="T2603" s="9">
        <f t="shared" si="16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3"/>
        <v>3.2609166666666667</v>
      </c>
      <c r="P2604">
        <f t="shared" si="166"/>
        <v>80.022000000000006</v>
      </c>
      <c r="Q2604" t="s">
        <v>8319</v>
      </c>
      <c r="R2604" t="s">
        <v>8355</v>
      </c>
      <c r="S2604" s="9">
        <f t="shared" si="164"/>
        <v>41915.747314814813</v>
      </c>
      <c r="T2604" s="9">
        <f t="shared" si="16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3"/>
        <v>1.0148571428571429</v>
      </c>
      <c r="P2605">
        <f t="shared" si="166"/>
        <v>35.520000000000003</v>
      </c>
      <c r="Q2605" t="s">
        <v>8319</v>
      </c>
      <c r="R2605" t="s">
        <v>8355</v>
      </c>
      <c r="S2605" s="9">
        <f t="shared" si="164"/>
        <v>41617.912662037037</v>
      </c>
      <c r="T2605" s="9">
        <f t="shared" si="16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3"/>
        <v>1.0421799999999999</v>
      </c>
      <c r="P2606">
        <f t="shared" si="166"/>
        <v>64.933000000000007</v>
      </c>
      <c r="Q2606" t="s">
        <v>8319</v>
      </c>
      <c r="R2606" t="s">
        <v>8355</v>
      </c>
      <c r="S2606" s="9">
        <f t="shared" si="164"/>
        <v>40998.051192129627</v>
      </c>
      <c r="T2606" s="9">
        <f t="shared" si="16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3"/>
        <v>1.0742157000000001</v>
      </c>
      <c r="P2607">
        <f t="shared" si="166"/>
        <v>60.966000000000001</v>
      </c>
      <c r="Q2607" t="s">
        <v>8319</v>
      </c>
      <c r="R2607" t="s">
        <v>8355</v>
      </c>
      <c r="S2607" s="9">
        <f t="shared" si="164"/>
        <v>42508.541550925926</v>
      </c>
      <c r="T2607" s="9">
        <f t="shared" si="16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3"/>
        <v>1.1005454545454545</v>
      </c>
      <c r="P2608">
        <f t="shared" si="166"/>
        <v>31.443999999999999</v>
      </c>
      <c r="Q2608" t="s">
        <v>8319</v>
      </c>
      <c r="R2608" t="s">
        <v>8355</v>
      </c>
      <c r="S2608" s="9">
        <f t="shared" si="164"/>
        <v>41726.712754629632</v>
      </c>
      <c r="T2608" s="9">
        <f t="shared" si="16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3"/>
        <v>4.077</v>
      </c>
      <c r="P2609">
        <f t="shared" si="166"/>
        <v>81.95</v>
      </c>
      <c r="Q2609" t="s">
        <v>8319</v>
      </c>
      <c r="R2609" t="s">
        <v>8355</v>
      </c>
      <c r="S2609" s="9">
        <f t="shared" si="164"/>
        <v>42184.874675925923</v>
      </c>
      <c r="T2609" s="9">
        <f t="shared" si="16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3"/>
        <v>2.2392500000000002</v>
      </c>
      <c r="P2610">
        <f t="shared" si="166"/>
        <v>58.927999999999997</v>
      </c>
      <c r="Q2610" t="s">
        <v>8319</v>
      </c>
      <c r="R2610" t="s">
        <v>8355</v>
      </c>
      <c r="S2610" s="9">
        <f t="shared" si="164"/>
        <v>42767.801712962959</v>
      </c>
      <c r="T2610" s="9">
        <f t="shared" si="16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3"/>
        <v>3.038011142857143</v>
      </c>
      <c r="P2611">
        <f t="shared" si="166"/>
        <v>157.29300000000001</v>
      </c>
      <c r="Q2611" t="s">
        <v>8319</v>
      </c>
      <c r="R2611" t="s">
        <v>8355</v>
      </c>
      <c r="S2611" s="9">
        <f t="shared" si="164"/>
        <v>41075.237858796296</v>
      </c>
      <c r="T2611" s="9">
        <f t="shared" si="16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3"/>
        <v>1.4132510432681749</v>
      </c>
      <c r="P2612">
        <f t="shared" si="166"/>
        <v>55.759</v>
      </c>
      <c r="Q2612" t="s">
        <v>8319</v>
      </c>
      <c r="R2612" t="s">
        <v>8355</v>
      </c>
      <c r="S2612" s="9">
        <f t="shared" si="164"/>
        <v>42564.881076388891</v>
      </c>
      <c r="T2612" s="9">
        <f t="shared" si="16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3"/>
        <v>27.906363636363636</v>
      </c>
      <c r="P2613">
        <f t="shared" si="166"/>
        <v>83.802999999999997</v>
      </c>
      <c r="Q2613" t="s">
        <v>8319</v>
      </c>
      <c r="R2613" t="s">
        <v>8355</v>
      </c>
      <c r="S2613" s="9">
        <f t="shared" si="164"/>
        <v>42704.335810185185</v>
      </c>
      <c r="T2613" s="9">
        <f t="shared" si="16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3"/>
        <v>1.7176130000000001</v>
      </c>
      <c r="P2614">
        <f t="shared" si="166"/>
        <v>58.421999999999997</v>
      </c>
      <c r="Q2614" t="s">
        <v>8319</v>
      </c>
      <c r="R2614" t="s">
        <v>8355</v>
      </c>
      <c r="S2614" s="9">
        <f t="shared" si="164"/>
        <v>41982.143171296295</v>
      </c>
      <c r="T2614" s="9">
        <f t="shared" si="16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3"/>
        <v>1.0101333333333333</v>
      </c>
      <c r="P2615">
        <f t="shared" si="166"/>
        <v>270.57100000000003</v>
      </c>
      <c r="Q2615" t="s">
        <v>8319</v>
      </c>
      <c r="R2615" t="s">
        <v>8355</v>
      </c>
      <c r="S2615" s="9">
        <f t="shared" si="164"/>
        <v>41143.81821759259</v>
      </c>
      <c r="T2615" s="9">
        <f t="shared" si="16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3"/>
        <v>1.02</v>
      </c>
      <c r="P2616">
        <f t="shared" si="166"/>
        <v>107.1</v>
      </c>
      <c r="Q2616" t="s">
        <v>8319</v>
      </c>
      <c r="R2616" t="s">
        <v>8355</v>
      </c>
      <c r="S2616" s="9">
        <f t="shared" si="164"/>
        <v>41730.708472222221</v>
      </c>
      <c r="T2616" s="9">
        <f t="shared" si="16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3"/>
        <v>1.6976511744127936</v>
      </c>
      <c r="P2617">
        <f t="shared" si="166"/>
        <v>47.180999999999997</v>
      </c>
      <c r="Q2617" t="s">
        <v>8319</v>
      </c>
      <c r="R2617" t="s">
        <v>8355</v>
      </c>
      <c r="S2617" s="9">
        <f t="shared" si="164"/>
        <v>42453.49726851852</v>
      </c>
      <c r="T2617" s="9">
        <f t="shared" si="16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3"/>
        <v>1.14534</v>
      </c>
      <c r="P2618">
        <f t="shared" si="166"/>
        <v>120.309</v>
      </c>
      <c r="Q2618" t="s">
        <v>8319</v>
      </c>
      <c r="R2618" t="s">
        <v>8355</v>
      </c>
      <c r="S2618" s="9">
        <f t="shared" si="164"/>
        <v>42211.99454861111</v>
      </c>
      <c r="T2618" s="9">
        <f t="shared" si="16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3"/>
        <v>8.7759999999999998</v>
      </c>
      <c r="P2619">
        <f t="shared" si="166"/>
        <v>27.597000000000001</v>
      </c>
      <c r="Q2619" t="s">
        <v>8319</v>
      </c>
      <c r="R2619" t="s">
        <v>8355</v>
      </c>
      <c r="S2619" s="9">
        <f t="shared" si="164"/>
        <v>41902.874432870369</v>
      </c>
      <c r="T2619" s="9">
        <f t="shared" si="16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3"/>
        <v>1.0538666666666667</v>
      </c>
      <c r="P2620">
        <f t="shared" si="166"/>
        <v>205.29900000000001</v>
      </c>
      <c r="Q2620" t="s">
        <v>8319</v>
      </c>
      <c r="R2620" t="s">
        <v>8355</v>
      </c>
      <c r="S2620" s="9">
        <f t="shared" si="164"/>
        <v>42279.792372685188</v>
      </c>
      <c r="T2620" s="9">
        <f t="shared" si="16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3"/>
        <v>1.8839999999999999</v>
      </c>
      <c r="P2621">
        <f t="shared" si="166"/>
        <v>35.546999999999997</v>
      </c>
      <c r="Q2621" t="s">
        <v>8319</v>
      </c>
      <c r="R2621" t="s">
        <v>8355</v>
      </c>
      <c r="S2621" s="9">
        <f t="shared" si="164"/>
        <v>42273.884305555555</v>
      </c>
      <c r="T2621" s="9">
        <f t="shared" si="16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3"/>
        <v>1.436523076923077</v>
      </c>
      <c r="P2622">
        <f t="shared" si="166"/>
        <v>74.638999999999996</v>
      </c>
      <c r="Q2622" t="s">
        <v>8319</v>
      </c>
      <c r="R2622" t="s">
        <v>8355</v>
      </c>
      <c r="S2622" s="9">
        <f t="shared" si="164"/>
        <v>42251.16715277778</v>
      </c>
      <c r="T2622" s="9">
        <f t="shared" si="16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3"/>
        <v>1.4588000000000001</v>
      </c>
      <c r="P2623">
        <f t="shared" si="166"/>
        <v>47.058</v>
      </c>
      <c r="Q2623" t="s">
        <v>8319</v>
      </c>
      <c r="R2623" t="s">
        <v>8355</v>
      </c>
      <c r="S2623" s="9">
        <f t="shared" si="164"/>
        <v>42115.74754629629</v>
      </c>
      <c r="T2623" s="9">
        <f t="shared" si="16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3"/>
        <v>1.3118399999999999</v>
      </c>
      <c r="P2624">
        <f t="shared" si="166"/>
        <v>26.591000000000001</v>
      </c>
      <c r="Q2624" t="s">
        <v>8319</v>
      </c>
      <c r="R2624" t="s">
        <v>8355</v>
      </c>
      <c r="S2624" s="9">
        <f t="shared" si="164"/>
        <v>42689.74324074074</v>
      </c>
      <c r="T2624" s="9">
        <f t="shared" si="16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3"/>
        <v>1.1399999999999999</v>
      </c>
      <c r="P2625">
        <f t="shared" si="166"/>
        <v>36.774000000000001</v>
      </c>
      <c r="Q2625" t="s">
        <v>8319</v>
      </c>
      <c r="R2625" t="s">
        <v>8355</v>
      </c>
      <c r="S2625" s="9">
        <f t="shared" si="164"/>
        <v>42692.256550925929</v>
      </c>
      <c r="T2625" s="9">
        <f t="shared" si="16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3"/>
        <v>13.794206249999998</v>
      </c>
      <c r="P2626">
        <f t="shared" si="166"/>
        <v>31.821000000000002</v>
      </c>
      <c r="Q2626" t="s">
        <v>8319</v>
      </c>
      <c r="R2626" t="s">
        <v>8355</v>
      </c>
      <c r="S2626" s="9">
        <f t="shared" si="164"/>
        <v>41144.42155092593</v>
      </c>
      <c r="T2626" s="9">
        <f t="shared" si="16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7">E2627/D2627</f>
        <v>9.56</v>
      </c>
      <c r="P2627">
        <f t="shared" si="166"/>
        <v>27.577000000000002</v>
      </c>
      <c r="Q2627" t="s">
        <v>8319</v>
      </c>
      <c r="R2627" t="s">
        <v>8355</v>
      </c>
      <c r="S2627" s="9">
        <f t="shared" ref="S2627:S2690" si="168">(((J2627/60)/60)/24)+DATE(1970,1,1)</f>
        <v>42658.810277777782</v>
      </c>
      <c r="T2627" s="9">
        <f t="shared" ref="T2627:T2690" si="169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7"/>
        <v>1.1200000000000001</v>
      </c>
      <c r="P2628">
        <f t="shared" si="166"/>
        <v>56</v>
      </c>
      <c r="Q2628" t="s">
        <v>8319</v>
      </c>
      <c r="R2628" t="s">
        <v>8355</v>
      </c>
      <c r="S2628" s="9">
        <f t="shared" si="168"/>
        <v>42128.628113425926</v>
      </c>
      <c r="T2628" s="9">
        <f t="shared" si="169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7"/>
        <v>6.4666666666666668</v>
      </c>
      <c r="P2629">
        <f t="shared" si="166"/>
        <v>21.556000000000001</v>
      </c>
      <c r="Q2629" t="s">
        <v>8319</v>
      </c>
      <c r="R2629" t="s">
        <v>8355</v>
      </c>
      <c r="S2629" s="9">
        <f t="shared" si="168"/>
        <v>42304.829409722224</v>
      </c>
      <c r="T2629" s="9">
        <f t="shared" si="169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7"/>
        <v>1.1036948748510131</v>
      </c>
      <c r="P2630">
        <f t="shared" si="166"/>
        <v>44.094999999999999</v>
      </c>
      <c r="Q2630" t="s">
        <v>8319</v>
      </c>
      <c r="R2630" t="s">
        <v>8355</v>
      </c>
      <c r="S2630" s="9">
        <f t="shared" si="168"/>
        <v>41953.966053240743</v>
      </c>
      <c r="T2630" s="9">
        <f t="shared" si="169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7"/>
        <v>1.2774000000000001</v>
      </c>
      <c r="P2631">
        <f t="shared" si="166"/>
        <v>63.87</v>
      </c>
      <c r="Q2631" t="s">
        <v>8319</v>
      </c>
      <c r="R2631" t="s">
        <v>8355</v>
      </c>
      <c r="S2631" s="9">
        <f t="shared" si="168"/>
        <v>42108.538449074069</v>
      </c>
      <c r="T2631" s="9">
        <f t="shared" si="169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7"/>
        <v>1.579</v>
      </c>
      <c r="P2632">
        <f t="shared" si="166"/>
        <v>38.988</v>
      </c>
      <c r="Q2632" t="s">
        <v>8319</v>
      </c>
      <c r="R2632" t="s">
        <v>8355</v>
      </c>
      <c r="S2632" s="9">
        <f t="shared" si="168"/>
        <v>42524.105462962965</v>
      </c>
      <c r="T2632" s="9">
        <f t="shared" si="169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7"/>
        <v>1.1466525000000001</v>
      </c>
      <c r="P2633">
        <f t="shared" ref="P2633:P2696" si="170">IF(L2633=0, 0, ROUND(E2633/L2633, 3))</f>
        <v>80.185000000000002</v>
      </c>
      <c r="Q2633" t="s">
        <v>8319</v>
      </c>
      <c r="R2633" t="s">
        <v>8355</v>
      </c>
      <c r="S2633" s="9">
        <f t="shared" si="168"/>
        <v>42218.169293981482</v>
      </c>
      <c r="T2633" s="9">
        <f t="shared" si="169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7"/>
        <v>1.3700934579439252</v>
      </c>
      <c r="P2634">
        <f t="shared" si="170"/>
        <v>34.905000000000001</v>
      </c>
      <c r="Q2634" t="s">
        <v>8319</v>
      </c>
      <c r="R2634" t="s">
        <v>8355</v>
      </c>
      <c r="S2634" s="9">
        <f t="shared" si="168"/>
        <v>42494.061793981484</v>
      </c>
      <c r="T2634" s="9">
        <f t="shared" si="169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7"/>
        <v>3.5461999999999998</v>
      </c>
      <c r="P2635">
        <f t="shared" si="170"/>
        <v>89.100999999999999</v>
      </c>
      <c r="Q2635" t="s">
        <v>8319</v>
      </c>
      <c r="R2635" t="s">
        <v>8355</v>
      </c>
      <c r="S2635" s="9">
        <f t="shared" si="168"/>
        <v>41667.823287037041</v>
      </c>
      <c r="T2635" s="9">
        <f t="shared" si="169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7"/>
        <v>1.0602150537634409</v>
      </c>
      <c r="P2636">
        <f t="shared" si="170"/>
        <v>39.44</v>
      </c>
      <c r="Q2636" t="s">
        <v>8319</v>
      </c>
      <c r="R2636" t="s">
        <v>8355</v>
      </c>
      <c r="S2636" s="9">
        <f t="shared" si="168"/>
        <v>42612.656493055561</v>
      </c>
      <c r="T2636" s="9">
        <f t="shared" si="169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7"/>
        <v>1</v>
      </c>
      <c r="P2637">
        <f t="shared" si="170"/>
        <v>136.905</v>
      </c>
      <c r="Q2637" t="s">
        <v>8319</v>
      </c>
      <c r="R2637" t="s">
        <v>8355</v>
      </c>
      <c r="S2637" s="9">
        <f t="shared" si="168"/>
        <v>42037.950937500005</v>
      </c>
      <c r="T2637" s="9">
        <f t="shared" si="169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7"/>
        <v>1.873</v>
      </c>
      <c r="P2638">
        <f t="shared" si="170"/>
        <v>37.46</v>
      </c>
      <c r="Q2638" t="s">
        <v>8319</v>
      </c>
      <c r="R2638" t="s">
        <v>8355</v>
      </c>
      <c r="S2638" s="9">
        <f t="shared" si="168"/>
        <v>42636.614745370374</v>
      </c>
      <c r="T2638" s="9">
        <f t="shared" si="169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7"/>
        <v>1.6619999999999999</v>
      </c>
      <c r="P2639">
        <f t="shared" si="170"/>
        <v>31.962</v>
      </c>
      <c r="Q2639" t="s">
        <v>8319</v>
      </c>
      <c r="R2639" t="s">
        <v>8355</v>
      </c>
      <c r="S2639" s="9">
        <f t="shared" si="168"/>
        <v>42639.549479166672</v>
      </c>
      <c r="T2639" s="9">
        <f t="shared" si="169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7"/>
        <v>1.0172910662824208</v>
      </c>
      <c r="P2640">
        <f t="shared" si="170"/>
        <v>25.213999999999999</v>
      </c>
      <c r="Q2640" t="s">
        <v>8319</v>
      </c>
      <c r="R2640" t="s">
        <v>8355</v>
      </c>
      <c r="S2640" s="9">
        <f t="shared" si="168"/>
        <v>41989.913136574076</v>
      </c>
      <c r="T2640" s="9">
        <f t="shared" si="169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7"/>
        <v>1.64</v>
      </c>
      <c r="P2641">
        <f t="shared" si="170"/>
        <v>10.041</v>
      </c>
      <c r="Q2641" t="s">
        <v>8319</v>
      </c>
      <c r="R2641" t="s">
        <v>8355</v>
      </c>
      <c r="S2641" s="9">
        <f t="shared" si="168"/>
        <v>42024.86513888889</v>
      </c>
      <c r="T2641" s="9">
        <f t="shared" si="169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7"/>
        <v>1.0566666666666666</v>
      </c>
      <c r="P2642">
        <f t="shared" si="170"/>
        <v>45.942</v>
      </c>
      <c r="Q2642" t="s">
        <v>8319</v>
      </c>
      <c r="R2642" t="s">
        <v>8355</v>
      </c>
      <c r="S2642" s="9">
        <f t="shared" si="168"/>
        <v>42103.160578703704</v>
      </c>
      <c r="T2642" s="9">
        <f t="shared" si="16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7"/>
        <v>0.01</v>
      </c>
      <c r="P2643">
        <f t="shared" si="170"/>
        <v>15</v>
      </c>
      <c r="Q2643" t="s">
        <v>8319</v>
      </c>
      <c r="R2643" t="s">
        <v>8355</v>
      </c>
      <c r="S2643" s="9">
        <f t="shared" si="168"/>
        <v>41880.827118055553</v>
      </c>
      <c r="T2643" s="9">
        <f t="shared" si="16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7"/>
        <v>0</v>
      </c>
      <c r="P2644">
        <f t="shared" si="170"/>
        <v>0</v>
      </c>
      <c r="Q2644" t="s">
        <v>8319</v>
      </c>
      <c r="R2644" t="s">
        <v>8355</v>
      </c>
      <c r="S2644" s="9">
        <f t="shared" si="168"/>
        <v>42536.246620370366</v>
      </c>
      <c r="T2644" s="9">
        <f t="shared" si="169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7"/>
        <v>0.33559730999999998</v>
      </c>
      <c r="P2645">
        <f t="shared" si="170"/>
        <v>223.58199999999999</v>
      </c>
      <c r="Q2645" t="s">
        <v>8319</v>
      </c>
      <c r="R2645" t="s">
        <v>8355</v>
      </c>
      <c r="S2645" s="9">
        <f t="shared" si="168"/>
        <v>42689.582349537035</v>
      </c>
      <c r="T2645" s="9">
        <f t="shared" si="169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7"/>
        <v>2.053E-2</v>
      </c>
      <c r="P2646">
        <f t="shared" si="170"/>
        <v>39.481000000000002</v>
      </c>
      <c r="Q2646" t="s">
        <v>8319</v>
      </c>
      <c r="R2646" t="s">
        <v>8355</v>
      </c>
      <c r="S2646" s="9">
        <f t="shared" si="168"/>
        <v>42774.792071759264</v>
      </c>
      <c r="T2646" s="9">
        <f t="shared" si="169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7"/>
        <v>0.105</v>
      </c>
      <c r="P2647">
        <f t="shared" si="170"/>
        <v>91.304000000000002</v>
      </c>
      <c r="Q2647" t="s">
        <v>8319</v>
      </c>
      <c r="R2647" t="s">
        <v>8355</v>
      </c>
      <c r="S2647" s="9">
        <f t="shared" si="168"/>
        <v>41921.842627314814</v>
      </c>
      <c r="T2647" s="9">
        <f t="shared" si="169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7"/>
        <v>8.4172839999999999E-2</v>
      </c>
      <c r="P2648">
        <f t="shared" si="170"/>
        <v>78.665999999999997</v>
      </c>
      <c r="Q2648" t="s">
        <v>8319</v>
      </c>
      <c r="R2648" t="s">
        <v>8355</v>
      </c>
      <c r="S2648" s="9">
        <f t="shared" si="168"/>
        <v>42226.313298611116</v>
      </c>
      <c r="T2648" s="9">
        <f t="shared" si="169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7"/>
        <v>1.44E-2</v>
      </c>
      <c r="P2649">
        <f t="shared" si="170"/>
        <v>12</v>
      </c>
      <c r="Q2649" t="s">
        <v>8319</v>
      </c>
      <c r="R2649" t="s">
        <v>8355</v>
      </c>
      <c r="S2649" s="9">
        <f t="shared" si="168"/>
        <v>42200.261793981481</v>
      </c>
      <c r="T2649" s="9">
        <f t="shared" si="169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7"/>
        <v>8.8333333333333337E-3</v>
      </c>
      <c r="P2650">
        <f t="shared" si="170"/>
        <v>17.667000000000002</v>
      </c>
      <c r="Q2650" t="s">
        <v>8319</v>
      </c>
      <c r="R2650" t="s">
        <v>8355</v>
      </c>
      <c r="S2650" s="9">
        <f t="shared" si="168"/>
        <v>42408.714814814812</v>
      </c>
      <c r="T2650" s="9">
        <f t="shared" si="169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7"/>
        <v>9.9200000000000004E-4</v>
      </c>
      <c r="P2651">
        <f t="shared" si="170"/>
        <v>41.332999999999998</v>
      </c>
      <c r="Q2651" t="s">
        <v>8319</v>
      </c>
      <c r="R2651" t="s">
        <v>8355</v>
      </c>
      <c r="S2651" s="9">
        <f t="shared" si="168"/>
        <v>42341.99700231482</v>
      </c>
      <c r="T2651" s="9">
        <f t="shared" si="169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7"/>
        <v>5.966666666666667E-3</v>
      </c>
      <c r="P2652">
        <f t="shared" si="170"/>
        <v>71.599999999999994</v>
      </c>
      <c r="Q2652" t="s">
        <v>8319</v>
      </c>
      <c r="R2652" t="s">
        <v>8355</v>
      </c>
      <c r="S2652" s="9">
        <f t="shared" si="168"/>
        <v>42695.624340277776</v>
      </c>
      <c r="T2652" s="9">
        <f t="shared" si="169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7"/>
        <v>1.8689285714285714E-2</v>
      </c>
      <c r="P2653">
        <f t="shared" si="170"/>
        <v>307.82400000000001</v>
      </c>
      <c r="Q2653" t="s">
        <v>8319</v>
      </c>
      <c r="R2653" t="s">
        <v>8355</v>
      </c>
      <c r="S2653" s="9">
        <f t="shared" si="168"/>
        <v>42327.805659722217</v>
      </c>
      <c r="T2653" s="9">
        <f t="shared" si="169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7"/>
        <v>8.8500000000000002E-3</v>
      </c>
      <c r="P2654">
        <f t="shared" si="170"/>
        <v>80.454999999999998</v>
      </c>
      <c r="Q2654" t="s">
        <v>8319</v>
      </c>
      <c r="R2654" t="s">
        <v>8355</v>
      </c>
      <c r="S2654" s="9">
        <f t="shared" si="168"/>
        <v>41953.158854166672</v>
      </c>
      <c r="T2654" s="9">
        <f t="shared" si="169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7"/>
        <v>0.1152156862745098</v>
      </c>
      <c r="P2655">
        <f t="shared" si="170"/>
        <v>83.942999999999998</v>
      </c>
      <c r="Q2655" t="s">
        <v>8319</v>
      </c>
      <c r="R2655" t="s">
        <v>8355</v>
      </c>
      <c r="S2655" s="9">
        <f t="shared" si="168"/>
        <v>41771.651932870373</v>
      </c>
      <c r="T2655" s="9">
        <f t="shared" si="169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7"/>
        <v>5.1000000000000004E-4</v>
      </c>
      <c r="P2656">
        <f t="shared" si="170"/>
        <v>8.5</v>
      </c>
      <c r="Q2656" t="s">
        <v>8319</v>
      </c>
      <c r="R2656" t="s">
        <v>8355</v>
      </c>
      <c r="S2656" s="9">
        <f t="shared" si="168"/>
        <v>42055.600995370376</v>
      </c>
      <c r="T2656" s="9">
        <f t="shared" si="169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7"/>
        <v>0.21033333333333334</v>
      </c>
      <c r="P2657">
        <f t="shared" si="170"/>
        <v>73.372</v>
      </c>
      <c r="Q2657" t="s">
        <v>8319</v>
      </c>
      <c r="R2657" t="s">
        <v>8355</v>
      </c>
      <c r="S2657" s="9">
        <f t="shared" si="168"/>
        <v>42381.866284722222</v>
      </c>
      <c r="T2657" s="9">
        <f t="shared" si="169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7"/>
        <v>0.11436666666666667</v>
      </c>
      <c r="P2658">
        <f t="shared" si="170"/>
        <v>112.86199999999999</v>
      </c>
      <c r="Q2658" t="s">
        <v>8319</v>
      </c>
      <c r="R2658" t="s">
        <v>8355</v>
      </c>
      <c r="S2658" s="9">
        <f t="shared" si="168"/>
        <v>42767.688518518517</v>
      </c>
      <c r="T2658" s="9">
        <f t="shared" si="169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7"/>
        <v>0.18737933333333334</v>
      </c>
      <c r="P2659">
        <f t="shared" si="170"/>
        <v>95.278000000000006</v>
      </c>
      <c r="Q2659" t="s">
        <v>8319</v>
      </c>
      <c r="R2659" t="s">
        <v>8355</v>
      </c>
      <c r="S2659" s="9">
        <f t="shared" si="168"/>
        <v>42551.928854166668</v>
      </c>
      <c r="T2659" s="9">
        <f t="shared" si="169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7"/>
        <v>9.2857142857142856E-4</v>
      </c>
      <c r="P2660">
        <f t="shared" si="170"/>
        <v>22.75</v>
      </c>
      <c r="Q2660" t="s">
        <v>8319</v>
      </c>
      <c r="R2660" t="s">
        <v>8355</v>
      </c>
      <c r="S2660" s="9">
        <f t="shared" si="168"/>
        <v>42551.884189814817</v>
      </c>
      <c r="T2660" s="9">
        <f t="shared" si="169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7"/>
        <v>2.720408163265306E-2</v>
      </c>
      <c r="P2661">
        <f t="shared" si="170"/>
        <v>133.30000000000001</v>
      </c>
      <c r="Q2661" t="s">
        <v>8319</v>
      </c>
      <c r="R2661" t="s">
        <v>8355</v>
      </c>
      <c r="S2661" s="9">
        <f t="shared" si="168"/>
        <v>42082.069560185191</v>
      </c>
      <c r="T2661" s="9">
        <f t="shared" si="169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7"/>
        <v>9.5E-4</v>
      </c>
      <c r="P2662">
        <f t="shared" si="170"/>
        <v>3.8</v>
      </c>
      <c r="Q2662" t="s">
        <v>8319</v>
      </c>
      <c r="R2662" t="s">
        <v>8355</v>
      </c>
      <c r="S2662" s="9">
        <f t="shared" si="168"/>
        <v>42272.713171296295</v>
      </c>
      <c r="T2662" s="9">
        <f t="shared" si="169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7"/>
        <v>1.0289999999999999</v>
      </c>
      <c r="P2663">
        <f t="shared" si="170"/>
        <v>85.75</v>
      </c>
      <c r="Q2663" t="s">
        <v>8319</v>
      </c>
      <c r="R2663" t="s">
        <v>8356</v>
      </c>
      <c r="S2663" s="9">
        <f t="shared" si="168"/>
        <v>41542.958449074074</v>
      </c>
      <c r="T2663" s="9">
        <f t="shared" si="169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7"/>
        <v>1.0680000000000001</v>
      </c>
      <c r="P2664">
        <f t="shared" si="170"/>
        <v>267</v>
      </c>
      <c r="Q2664" t="s">
        <v>8319</v>
      </c>
      <c r="R2664" t="s">
        <v>8356</v>
      </c>
      <c r="S2664" s="9">
        <f t="shared" si="168"/>
        <v>42207.746678240743</v>
      </c>
      <c r="T2664" s="9">
        <f t="shared" si="169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7"/>
        <v>1.0459624999999999</v>
      </c>
      <c r="P2665">
        <f t="shared" si="170"/>
        <v>373.55799999999999</v>
      </c>
      <c r="Q2665" t="s">
        <v>8319</v>
      </c>
      <c r="R2665" t="s">
        <v>8356</v>
      </c>
      <c r="S2665" s="9">
        <f t="shared" si="168"/>
        <v>42222.622766203705</v>
      </c>
      <c r="T2665" s="9">
        <f t="shared" si="169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7"/>
        <v>1.0342857142857143</v>
      </c>
      <c r="P2666">
        <f t="shared" si="170"/>
        <v>174.03800000000001</v>
      </c>
      <c r="Q2666" t="s">
        <v>8319</v>
      </c>
      <c r="R2666" t="s">
        <v>8356</v>
      </c>
      <c r="S2666" s="9">
        <f t="shared" si="168"/>
        <v>42313.02542824074</v>
      </c>
      <c r="T2666" s="9">
        <f t="shared" si="169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7"/>
        <v>1.2314285714285715</v>
      </c>
      <c r="P2667">
        <f t="shared" si="170"/>
        <v>93.695999999999998</v>
      </c>
      <c r="Q2667" t="s">
        <v>8319</v>
      </c>
      <c r="R2667" t="s">
        <v>8356</v>
      </c>
      <c r="S2667" s="9">
        <f t="shared" si="168"/>
        <v>42083.895532407405</v>
      </c>
      <c r="T2667" s="9">
        <f t="shared" si="169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7"/>
        <v>1.592951</v>
      </c>
      <c r="P2668">
        <f t="shared" si="170"/>
        <v>77.328000000000003</v>
      </c>
      <c r="Q2668" t="s">
        <v>8319</v>
      </c>
      <c r="R2668" t="s">
        <v>8356</v>
      </c>
      <c r="S2668" s="9">
        <f t="shared" si="168"/>
        <v>42235.764340277776</v>
      </c>
      <c r="T2668" s="9">
        <f t="shared" si="169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7"/>
        <v>1.1066666666666667</v>
      </c>
      <c r="P2669">
        <f t="shared" si="170"/>
        <v>92.221999999999994</v>
      </c>
      <c r="Q2669" t="s">
        <v>8319</v>
      </c>
      <c r="R2669" t="s">
        <v>8356</v>
      </c>
      <c r="S2669" s="9">
        <f t="shared" si="168"/>
        <v>42380.926111111112</v>
      </c>
      <c r="T2669" s="9">
        <f t="shared" si="169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7"/>
        <v>1.7070000000000001</v>
      </c>
      <c r="P2670">
        <f t="shared" si="170"/>
        <v>60.963999999999999</v>
      </c>
      <c r="Q2670" t="s">
        <v>8319</v>
      </c>
      <c r="R2670" t="s">
        <v>8356</v>
      </c>
      <c r="S2670" s="9">
        <f t="shared" si="168"/>
        <v>42275.588715277772</v>
      </c>
      <c r="T2670" s="9">
        <f t="shared" si="169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7"/>
        <v>1.25125</v>
      </c>
      <c r="P2671">
        <f t="shared" si="170"/>
        <v>91</v>
      </c>
      <c r="Q2671" t="s">
        <v>8319</v>
      </c>
      <c r="R2671" t="s">
        <v>8356</v>
      </c>
      <c r="S2671" s="9">
        <f t="shared" si="168"/>
        <v>42319.035833333335</v>
      </c>
      <c r="T2671" s="9">
        <f t="shared" si="169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7"/>
        <v>6.4158609339642042E-2</v>
      </c>
      <c r="P2672">
        <f t="shared" si="170"/>
        <v>41.582999999999998</v>
      </c>
      <c r="Q2672" t="s">
        <v>8319</v>
      </c>
      <c r="R2672" t="s">
        <v>8356</v>
      </c>
      <c r="S2672" s="9">
        <f t="shared" si="168"/>
        <v>41821.020601851851</v>
      </c>
      <c r="T2672" s="9">
        <f t="shared" si="16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7"/>
        <v>0.11344</v>
      </c>
      <c r="P2673">
        <f t="shared" si="170"/>
        <v>33.762</v>
      </c>
      <c r="Q2673" t="s">
        <v>8319</v>
      </c>
      <c r="R2673" t="s">
        <v>8356</v>
      </c>
      <c r="S2673" s="9">
        <f t="shared" si="168"/>
        <v>41962.749027777783</v>
      </c>
      <c r="T2673" s="9">
        <f t="shared" si="169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7"/>
        <v>0.33189999999999997</v>
      </c>
      <c r="P2674">
        <f t="shared" si="170"/>
        <v>70.617000000000004</v>
      </c>
      <c r="Q2674" t="s">
        <v>8319</v>
      </c>
      <c r="R2674" t="s">
        <v>8356</v>
      </c>
      <c r="S2674" s="9">
        <f t="shared" si="168"/>
        <v>42344.884143518517</v>
      </c>
      <c r="T2674" s="9">
        <f t="shared" si="169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7"/>
        <v>0.27579999999999999</v>
      </c>
      <c r="P2675">
        <f t="shared" si="170"/>
        <v>167.15199999999999</v>
      </c>
      <c r="Q2675" t="s">
        <v>8319</v>
      </c>
      <c r="R2675" t="s">
        <v>8356</v>
      </c>
      <c r="S2675" s="9">
        <f t="shared" si="168"/>
        <v>41912.541655092595</v>
      </c>
      <c r="T2675" s="9">
        <f t="shared" si="16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7"/>
        <v>0.62839999999999996</v>
      </c>
      <c r="P2676">
        <f t="shared" si="170"/>
        <v>128.62</v>
      </c>
      <c r="Q2676" t="s">
        <v>8319</v>
      </c>
      <c r="R2676" t="s">
        <v>8356</v>
      </c>
      <c r="S2676" s="9">
        <f t="shared" si="168"/>
        <v>42529.632754629631</v>
      </c>
      <c r="T2676" s="9">
        <f t="shared" si="169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7"/>
        <v>7.5880000000000003E-2</v>
      </c>
      <c r="P2677">
        <f t="shared" si="170"/>
        <v>65.414000000000001</v>
      </c>
      <c r="Q2677" t="s">
        <v>8319</v>
      </c>
      <c r="R2677" t="s">
        <v>8356</v>
      </c>
      <c r="S2677" s="9">
        <f t="shared" si="168"/>
        <v>41923.857511574075</v>
      </c>
      <c r="T2677" s="9">
        <f t="shared" si="169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7"/>
        <v>0.50380952380952382</v>
      </c>
      <c r="P2678">
        <f t="shared" si="170"/>
        <v>117.556</v>
      </c>
      <c r="Q2678" t="s">
        <v>8319</v>
      </c>
      <c r="R2678" t="s">
        <v>8356</v>
      </c>
      <c r="S2678" s="9">
        <f t="shared" si="168"/>
        <v>42482.624699074076</v>
      </c>
      <c r="T2678" s="9">
        <f t="shared" si="169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7"/>
        <v>0.17512820512820512</v>
      </c>
      <c r="P2679">
        <f t="shared" si="170"/>
        <v>126.48099999999999</v>
      </c>
      <c r="Q2679" t="s">
        <v>8319</v>
      </c>
      <c r="R2679" t="s">
        <v>8356</v>
      </c>
      <c r="S2679" s="9">
        <f t="shared" si="168"/>
        <v>41793.029432870368</v>
      </c>
      <c r="T2679" s="9">
        <f t="shared" si="169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7"/>
        <v>1.3750000000000001E-4</v>
      </c>
      <c r="P2680">
        <f t="shared" si="170"/>
        <v>550</v>
      </c>
      <c r="Q2680" t="s">
        <v>8319</v>
      </c>
      <c r="R2680" t="s">
        <v>8356</v>
      </c>
      <c r="S2680" s="9">
        <f t="shared" si="168"/>
        <v>42241.798206018517</v>
      </c>
      <c r="T2680" s="9">
        <f t="shared" si="169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7"/>
        <v>3.3E-3</v>
      </c>
      <c r="P2681">
        <f t="shared" si="170"/>
        <v>44</v>
      </c>
      <c r="Q2681" t="s">
        <v>8319</v>
      </c>
      <c r="R2681" t="s">
        <v>8356</v>
      </c>
      <c r="S2681" s="9">
        <f t="shared" si="168"/>
        <v>42033.001087962963</v>
      </c>
      <c r="T2681" s="9">
        <f t="shared" si="169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7"/>
        <v>8.6250000000000007E-3</v>
      </c>
      <c r="P2682">
        <f t="shared" si="170"/>
        <v>69</v>
      </c>
      <c r="Q2682" t="s">
        <v>8319</v>
      </c>
      <c r="R2682" t="s">
        <v>8356</v>
      </c>
      <c r="S2682" s="9">
        <f t="shared" si="168"/>
        <v>42436.211701388893</v>
      </c>
      <c r="T2682" s="9">
        <f t="shared" si="169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7"/>
        <v>6.875E-3</v>
      </c>
      <c r="P2683">
        <f t="shared" si="170"/>
        <v>27.5</v>
      </c>
      <c r="Q2683" t="s">
        <v>8336</v>
      </c>
      <c r="R2683" t="s">
        <v>8337</v>
      </c>
      <c r="S2683" s="9">
        <f t="shared" si="168"/>
        <v>41805.895254629628</v>
      </c>
      <c r="T2683" s="9">
        <f t="shared" si="169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7"/>
        <v>0.28299999999999997</v>
      </c>
      <c r="P2684">
        <f t="shared" si="170"/>
        <v>84.9</v>
      </c>
      <c r="Q2684" t="s">
        <v>8336</v>
      </c>
      <c r="R2684" t="s">
        <v>8337</v>
      </c>
      <c r="S2684" s="9">
        <f t="shared" si="168"/>
        <v>41932.871990740743</v>
      </c>
      <c r="T2684" s="9">
        <f t="shared" si="169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7"/>
        <v>2.3999999999999998E-3</v>
      </c>
      <c r="P2685">
        <f t="shared" si="170"/>
        <v>12</v>
      </c>
      <c r="Q2685" t="s">
        <v>8336</v>
      </c>
      <c r="R2685" t="s">
        <v>8337</v>
      </c>
      <c r="S2685" s="9">
        <f t="shared" si="168"/>
        <v>42034.75509259259</v>
      </c>
      <c r="T2685" s="9">
        <f t="shared" si="169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7"/>
        <v>1.1428571428571429E-2</v>
      </c>
      <c r="P2686">
        <f t="shared" si="170"/>
        <v>200</v>
      </c>
      <c r="Q2686" t="s">
        <v>8336</v>
      </c>
      <c r="R2686" t="s">
        <v>8337</v>
      </c>
      <c r="S2686" s="9">
        <f t="shared" si="168"/>
        <v>41820.914641203701</v>
      </c>
      <c r="T2686" s="9">
        <f t="shared" si="169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7"/>
        <v>2.0000000000000001E-4</v>
      </c>
      <c r="P2687">
        <f t="shared" si="170"/>
        <v>10</v>
      </c>
      <c r="Q2687" t="s">
        <v>8336</v>
      </c>
      <c r="R2687" t="s">
        <v>8337</v>
      </c>
      <c r="S2687" s="9">
        <f t="shared" si="168"/>
        <v>42061.69594907407</v>
      </c>
      <c r="T2687" s="9">
        <f t="shared" si="169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7"/>
        <v>0</v>
      </c>
      <c r="P2688">
        <f t="shared" si="170"/>
        <v>0</v>
      </c>
      <c r="Q2688" t="s">
        <v>8336</v>
      </c>
      <c r="R2688" t="s">
        <v>8337</v>
      </c>
      <c r="S2688" s="9">
        <f t="shared" si="168"/>
        <v>41892.974803240737</v>
      </c>
      <c r="T2688" s="9">
        <f t="shared" si="169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7"/>
        <v>0</v>
      </c>
      <c r="P2689">
        <f t="shared" si="170"/>
        <v>0</v>
      </c>
      <c r="Q2689" t="s">
        <v>8336</v>
      </c>
      <c r="R2689" t="s">
        <v>8337</v>
      </c>
      <c r="S2689" s="9">
        <f t="shared" si="168"/>
        <v>42154.64025462963</v>
      </c>
      <c r="T2689" s="9">
        <f t="shared" si="169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7"/>
        <v>1.48E-3</v>
      </c>
      <c r="P2690">
        <f t="shared" si="170"/>
        <v>5.2859999999999996</v>
      </c>
      <c r="Q2690" t="s">
        <v>8336</v>
      </c>
      <c r="R2690" t="s">
        <v>8337</v>
      </c>
      <c r="S2690" s="9">
        <f t="shared" si="168"/>
        <v>42028.118865740747</v>
      </c>
      <c r="T2690" s="9">
        <f t="shared" si="169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1">E2691/D2691</f>
        <v>2.8571428571428571E-5</v>
      </c>
      <c r="P2691">
        <f t="shared" si="170"/>
        <v>1</v>
      </c>
      <c r="Q2691" t="s">
        <v>8336</v>
      </c>
      <c r="R2691" t="s">
        <v>8337</v>
      </c>
      <c r="S2691" s="9">
        <f t="shared" ref="S2691:S2754" si="172">(((J2691/60)/60)/24)+DATE(1970,1,1)</f>
        <v>42551.961689814809</v>
      </c>
      <c r="T2691" s="9">
        <f t="shared" ref="T2691:T2754" si="173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1"/>
        <v>0.107325</v>
      </c>
      <c r="P2692">
        <f t="shared" si="170"/>
        <v>72.763000000000005</v>
      </c>
      <c r="Q2692" t="s">
        <v>8336</v>
      </c>
      <c r="R2692" t="s">
        <v>8337</v>
      </c>
      <c r="S2692" s="9">
        <f t="shared" si="172"/>
        <v>42113.105046296296</v>
      </c>
      <c r="T2692" s="9">
        <f t="shared" si="173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1"/>
        <v>5.3846153846153844E-4</v>
      </c>
      <c r="P2693">
        <f t="shared" si="170"/>
        <v>17.5</v>
      </c>
      <c r="Q2693" t="s">
        <v>8336</v>
      </c>
      <c r="R2693" t="s">
        <v>8337</v>
      </c>
      <c r="S2693" s="9">
        <f t="shared" si="172"/>
        <v>42089.724039351851</v>
      </c>
      <c r="T2693" s="9">
        <f t="shared" si="173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1"/>
        <v>7.1428571428571426E-3</v>
      </c>
      <c r="P2694">
        <f t="shared" si="170"/>
        <v>25</v>
      </c>
      <c r="Q2694" t="s">
        <v>8336</v>
      </c>
      <c r="R2694" t="s">
        <v>8337</v>
      </c>
      <c r="S2694" s="9">
        <f t="shared" si="172"/>
        <v>42058.334027777775</v>
      </c>
      <c r="T2694" s="9">
        <f t="shared" si="173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1"/>
        <v>8.0000000000000002E-3</v>
      </c>
      <c r="P2695">
        <f t="shared" si="170"/>
        <v>13.333</v>
      </c>
      <c r="Q2695" t="s">
        <v>8336</v>
      </c>
      <c r="R2695" t="s">
        <v>8337</v>
      </c>
      <c r="S2695" s="9">
        <f t="shared" si="172"/>
        <v>41834.138495370367</v>
      </c>
      <c r="T2695" s="9">
        <f t="shared" si="173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1"/>
        <v>3.3333333333333335E-5</v>
      </c>
      <c r="P2696">
        <f t="shared" si="170"/>
        <v>1</v>
      </c>
      <c r="Q2696" t="s">
        <v>8336</v>
      </c>
      <c r="R2696" t="s">
        <v>8337</v>
      </c>
      <c r="S2696" s="9">
        <f t="shared" si="172"/>
        <v>41878.140497685185</v>
      </c>
      <c r="T2696" s="9">
        <f t="shared" si="173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1"/>
        <v>4.7333333333333333E-3</v>
      </c>
      <c r="P2697">
        <f t="shared" ref="P2697:P2760" si="174">IF(L2697=0, 0, ROUND(E2697/L2697, 3))</f>
        <v>23.667000000000002</v>
      </c>
      <c r="Q2697" t="s">
        <v>8336</v>
      </c>
      <c r="R2697" t="s">
        <v>8337</v>
      </c>
      <c r="S2697" s="9">
        <f t="shared" si="172"/>
        <v>42048.181921296295</v>
      </c>
      <c r="T2697" s="9">
        <f t="shared" si="173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1"/>
        <v>5.6500000000000002E-2</v>
      </c>
      <c r="P2698">
        <f t="shared" si="174"/>
        <v>89.210999999999999</v>
      </c>
      <c r="Q2698" t="s">
        <v>8336</v>
      </c>
      <c r="R2698" t="s">
        <v>8337</v>
      </c>
      <c r="S2698" s="9">
        <f t="shared" si="172"/>
        <v>41964.844444444447</v>
      </c>
      <c r="T2698" s="9">
        <f t="shared" si="173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1"/>
        <v>0.26352173913043481</v>
      </c>
      <c r="P2699">
        <f t="shared" si="174"/>
        <v>116.55800000000001</v>
      </c>
      <c r="Q2699" t="s">
        <v>8336</v>
      </c>
      <c r="R2699" t="s">
        <v>8337</v>
      </c>
      <c r="S2699" s="9">
        <f t="shared" si="172"/>
        <v>42187.940081018518</v>
      </c>
      <c r="T2699" s="9">
        <f t="shared" si="173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1"/>
        <v>3.2512500000000002E-3</v>
      </c>
      <c r="P2700">
        <f t="shared" si="174"/>
        <v>13.005000000000001</v>
      </c>
      <c r="Q2700" t="s">
        <v>8336</v>
      </c>
      <c r="R2700" t="s">
        <v>8337</v>
      </c>
      <c r="S2700" s="9">
        <f t="shared" si="172"/>
        <v>41787.898240740738</v>
      </c>
      <c r="T2700" s="9">
        <f t="shared" si="173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1"/>
        <v>0</v>
      </c>
      <c r="P2701">
        <f t="shared" si="174"/>
        <v>0</v>
      </c>
      <c r="Q2701" t="s">
        <v>8336</v>
      </c>
      <c r="R2701" t="s">
        <v>8337</v>
      </c>
      <c r="S2701" s="9">
        <f t="shared" si="172"/>
        <v>41829.896562499998</v>
      </c>
      <c r="T2701" s="9">
        <f t="shared" si="173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1"/>
        <v>7.0007000700070005E-3</v>
      </c>
      <c r="P2702">
        <f t="shared" si="174"/>
        <v>17.5</v>
      </c>
      <c r="Q2702" t="s">
        <v>8336</v>
      </c>
      <c r="R2702" t="s">
        <v>8337</v>
      </c>
      <c r="S2702" s="9">
        <f t="shared" si="172"/>
        <v>41870.87467592593</v>
      </c>
      <c r="T2702" s="9">
        <f t="shared" si="173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1"/>
        <v>0.46176470588235297</v>
      </c>
      <c r="P2703">
        <f t="shared" si="174"/>
        <v>34.130000000000003</v>
      </c>
      <c r="Q2703" t="s">
        <v>8317</v>
      </c>
      <c r="R2703" t="s">
        <v>8357</v>
      </c>
      <c r="S2703" s="9">
        <f t="shared" si="172"/>
        <v>42801.774699074071</v>
      </c>
      <c r="T2703" s="9">
        <f t="shared" si="173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1"/>
        <v>0.34410000000000002</v>
      </c>
      <c r="P2704">
        <f t="shared" si="174"/>
        <v>132.346</v>
      </c>
      <c r="Q2704" t="s">
        <v>8317</v>
      </c>
      <c r="R2704" t="s">
        <v>8357</v>
      </c>
      <c r="S2704" s="9">
        <f t="shared" si="172"/>
        <v>42800.801817129628</v>
      </c>
      <c r="T2704" s="9">
        <f t="shared" si="173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1"/>
        <v>1.0375000000000001</v>
      </c>
      <c r="P2705">
        <f t="shared" si="174"/>
        <v>922.22199999999998</v>
      </c>
      <c r="Q2705" t="s">
        <v>8317</v>
      </c>
      <c r="R2705" t="s">
        <v>8357</v>
      </c>
      <c r="S2705" s="9">
        <f t="shared" si="172"/>
        <v>42756.690162037034</v>
      </c>
      <c r="T2705" s="9">
        <f t="shared" si="173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1"/>
        <v>6.0263157894736845E-2</v>
      </c>
      <c r="P2706">
        <f t="shared" si="174"/>
        <v>163.571</v>
      </c>
      <c r="Q2706" t="s">
        <v>8317</v>
      </c>
      <c r="R2706" t="s">
        <v>8357</v>
      </c>
      <c r="S2706" s="9">
        <f t="shared" si="172"/>
        <v>42787.862430555557</v>
      </c>
      <c r="T2706" s="9">
        <f t="shared" si="173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1"/>
        <v>0.10539393939393939</v>
      </c>
      <c r="P2707">
        <f t="shared" si="174"/>
        <v>217.375</v>
      </c>
      <c r="Q2707" t="s">
        <v>8317</v>
      </c>
      <c r="R2707" t="s">
        <v>8357</v>
      </c>
      <c r="S2707" s="9">
        <f t="shared" si="172"/>
        <v>42773.916180555556</v>
      </c>
      <c r="T2707" s="9">
        <f t="shared" si="173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1"/>
        <v>1.1229714285714285</v>
      </c>
      <c r="P2708">
        <f t="shared" si="174"/>
        <v>149.44499999999999</v>
      </c>
      <c r="Q2708" t="s">
        <v>8317</v>
      </c>
      <c r="R2708" t="s">
        <v>8357</v>
      </c>
      <c r="S2708" s="9">
        <f t="shared" si="172"/>
        <v>41899.294942129629</v>
      </c>
      <c r="T2708" s="9">
        <f t="shared" si="173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1"/>
        <v>3.50844625</v>
      </c>
      <c r="P2709">
        <f t="shared" si="174"/>
        <v>71.236999999999995</v>
      </c>
      <c r="Q2709" t="s">
        <v>8317</v>
      </c>
      <c r="R2709" t="s">
        <v>8357</v>
      </c>
      <c r="S2709" s="9">
        <f t="shared" si="172"/>
        <v>41391.782905092594</v>
      </c>
      <c r="T2709" s="9">
        <f t="shared" si="173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1"/>
        <v>2.3321535</v>
      </c>
      <c r="P2710">
        <f t="shared" si="174"/>
        <v>44.463999999999999</v>
      </c>
      <c r="Q2710" t="s">
        <v>8317</v>
      </c>
      <c r="R2710" t="s">
        <v>8357</v>
      </c>
      <c r="S2710" s="9">
        <f t="shared" si="172"/>
        <v>42512.698217592595</v>
      </c>
      <c r="T2710" s="9">
        <f t="shared" si="173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1"/>
        <v>1.01606</v>
      </c>
      <c r="P2711">
        <f t="shared" si="174"/>
        <v>164.94499999999999</v>
      </c>
      <c r="Q2711" t="s">
        <v>8317</v>
      </c>
      <c r="R2711" t="s">
        <v>8357</v>
      </c>
      <c r="S2711" s="9">
        <f t="shared" si="172"/>
        <v>42612.149780092594</v>
      </c>
      <c r="T2711" s="9">
        <f t="shared" si="173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1"/>
        <v>1.5390035000000002</v>
      </c>
      <c r="P2712">
        <f t="shared" si="174"/>
        <v>84.872</v>
      </c>
      <c r="Q2712" t="s">
        <v>8317</v>
      </c>
      <c r="R2712" t="s">
        <v>8357</v>
      </c>
      <c r="S2712" s="9">
        <f t="shared" si="172"/>
        <v>41828.229490740741</v>
      </c>
      <c r="T2712" s="9">
        <f t="shared" si="173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1"/>
        <v>1.007161125319693</v>
      </c>
      <c r="P2713">
        <f t="shared" si="174"/>
        <v>53.945</v>
      </c>
      <c r="Q2713" t="s">
        <v>8317</v>
      </c>
      <c r="R2713" t="s">
        <v>8357</v>
      </c>
      <c r="S2713" s="9">
        <f t="shared" si="172"/>
        <v>41780.745254629634</v>
      </c>
      <c r="T2713" s="9">
        <f t="shared" si="173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1"/>
        <v>1.3138181818181818</v>
      </c>
      <c r="P2714">
        <f t="shared" si="174"/>
        <v>50.530999999999999</v>
      </c>
      <c r="Q2714" t="s">
        <v>8317</v>
      </c>
      <c r="R2714" t="s">
        <v>8357</v>
      </c>
      <c r="S2714" s="9">
        <f t="shared" si="172"/>
        <v>41432.062037037038</v>
      </c>
      <c r="T2714" s="9">
        <f t="shared" si="173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1"/>
        <v>1.0224133333333334</v>
      </c>
      <c r="P2715">
        <f t="shared" si="174"/>
        <v>108.001</v>
      </c>
      <c r="Q2715" t="s">
        <v>8317</v>
      </c>
      <c r="R2715" t="s">
        <v>8357</v>
      </c>
      <c r="S2715" s="9">
        <f t="shared" si="172"/>
        <v>42322.653749999998</v>
      </c>
      <c r="T2715" s="9">
        <f t="shared" si="173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1"/>
        <v>1.1635599999999999</v>
      </c>
      <c r="P2716">
        <f t="shared" si="174"/>
        <v>95.373999999999995</v>
      </c>
      <c r="Q2716" t="s">
        <v>8317</v>
      </c>
      <c r="R2716" t="s">
        <v>8357</v>
      </c>
      <c r="S2716" s="9">
        <f t="shared" si="172"/>
        <v>42629.655046296291</v>
      </c>
      <c r="T2716" s="9">
        <f t="shared" si="173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1"/>
        <v>2.6462241666666664</v>
      </c>
      <c r="P2717">
        <f t="shared" si="174"/>
        <v>57.631</v>
      </c>
      <c r="Q2717" t="s">
        <v>8317</v>
      </c>
      <c r="R2717" t="s">
        <v>8357</v>
      </c>
      <c r="S2717" s="9">
        <f t="shared" si="172"/>
        <v>42387.398472222223</v>
      </c>
      <c r="T2717" s="9">
        <f t="shared" si="173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1"/>
        <v>1.1998010000000001</v>
      </c>
      <c r="P2718">
        <f t="shared" si="174"/>
        <v>64.16</v>
      </c>
      <c r="Q2718" t="s">
        <v>8317</v>
      </c>
      <c r="R2718" t="s">
        <v>8357</v>
      </c>
      <c r="S2718" s="9">
        <f t="shared" si="172"/>
        <v>42255.333252314813</v>
      </c>
      <c r="T2718" s="9">
        <f t="shared" si="173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1"/>
        <v>1.2010400000000001</v>
      </c>
      <c r="P2719">
        <f t="shared" si="174"/>
        <v>92.388000000000005</v>
      </c>
      <c r="Q2719" t="s">
        <v>8317</v>
      </c>
      <c r="R2719" t="s">
        <v>8357</v>
      </c>
      <c r="S2719" s="9">
        <f t="shared" si="172"/>
        <v>41934.914918981485</v>
      </c>
      <c r="T2719" s="9">
        <f t="shared" si="173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1"/>
        <v>1.0358333333333334</v>
      </c>
      <c r="P2720">
        <f t="shared" si="174"/>
        <v>125.98</v>
      </c>
      <c r="Q2720" t="s">
        <v>8317</v>
      </c>
      <c r="R2720" t="s">
        <v>8357</v>
      </c>
      <c r="S2720" s="9">
        <f t="shared" si="172"/>
        <v>42465.596585648149</v>
      </c>
      <c r="T2720" s="9">
        <f t="shared" si="173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1"/>
        <v>1.0883333333333334</v>
      </c>
      <c r="P2721">
        <f t="shared" si="174"/>
        <v>94.638000000000005</v>
      </c>
      <c r="Q2721" t="s">
        <v>8317</v>
      </c>
      <c r="R2721" t="s">
        <v>8357</v>
      </c>
      <c r="S2721" s="9">
        <f t="shared" si="172"/>
        <v>42418.031180555554</v>
      </c>
      <c r="T2721" s="9">
        <f t="shared" si="173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1"/>
        <v>1.1812400000000001</v>
      </c>
      <c r="P2722">
        <f t="shared" si="174"/>
        <v>170.69900000000001</v>
      </c>
      <c r="Q2722" t="s">
        <v>8317</v>
      </c>
      <c r="R2722" t="s">
        <v>8357</v>
      </c>
      <c r="S2722" s="9">
        <f t="shared" si="172"/>
        <v>42655.465891203698</v>
      </c>
      <c r="T2722" s="9">
        <f t="shared" si="173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1"/>
        <v>14.62</v>
      </c>
      <c r="P2723">
        <f t="shared" si="174"/>
        <v>40.762</v>
      </c>
      <c r="Q2723" t="s">
        <v>8319</v>
      </c>
      <c r="R2723" t="s">
        <v>8349</v>
      </c>
      <c r="S2723" s="9">
        <f t="shared" si="172"/>
        <v>41493.543958333335</v>
      </c>
      <c r="T2723" s="9">
        <f t="shared" si="173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1"/>
        <v>2.5253999999999999</v>
      </c>
      <c r="P2724">
        <f t="shared" si="174"/>
        <v>68.254000000000005</v>
      </c>
      <c r="Q2724" t="s">
        <v>8319</v>
      </c>
      <c r="R2724" t="s">
        <v>8349</v>
      </c>
      <c r="S2724" s="9">
        <f t="shared" si="172"/>
        <v>42704.857094907406</v>
      </c>
      <c r="T2724" s="9">
        <f t="shared" si="173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1"/>
        <v>1.4005000000000001</v>
      </c>
      <c r="P2725">
        <f t="shared" si="174"/>
        <v>95.489000000000004</v>
      </c>
      <c r="Q2725" t="s">
        <v>8319</v>
      </c>
      <c r="R2725" t="s">
        <v>8349</v>
      </c>
      <c r="S2725" s="9">
        <f t="shared" si="172"/>
        <v>41944.83898148148</v>
      </c>
      <c r="T2725" s="9">
        <f t="shared" si="173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1"/>
        <v>2.9687520259319289</v>
      </c>
      <c r="P2726">
        <f t="shared" si="174"/>
        <v>7.19</v>
      </c>
      <c r="Q2726" t="s">
        <v>8319</v>
      </c>
      <c r="R2726" t="s">
        <v>8349</v>
      </c>
      <c r="S2726" s="9">
        <f t="shared" si="172"/>
        <v>42199.32707175926</v>
      </c>
      <c r="T2726" s="9">
        <f t="shared" si="173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1"/>
        <v>1.445425</v>
      </c>
      <c r="P2727">
        <f t="shared" si="174"/>
        <v>511.65499999999997</v>
      </c>
      <c r="Q2727" t="s">
        <v>8319</v>
      </c>
      <c r="R2727" t="s">
        <v>8349</v>
      </c>
      <c r="S2727" s="9">
        <f t="shared" si="172"/>
        <v>42745.744618055556</v>
      </c>
      <c r="T2727" s="9">
        <f t="shared" si="173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1"/>
        <v>1.05745</v>
      </c>
      <c r="P2728">
        <f t="shared" si="174"/>
        <v>261.745</v>
      </c>
      <c r="Q2728" t="s">
        <v>8319</v>
      </c>
      <c r="R2728" t="s">
        <v>8349</v>
      </c>
      <c r="S2728" s="9">
        <f t="shared" si="172"/>
        <v>42452.579988425925</v>
      </c>
      <c r="T2728" s="9">
        <f t="shared" si="173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1"/>
        <v>4.9321000000000002</v>
      </c>
      <c r="P2729">
        <f t="shared" si="174"/>
        <v>69.760999999999996</v>
      </c>
      <c r="Q2729" t="s">
        <v>8319</v>
      </c>
      <c r="R2729" t="s">
        <v>8349</v>
      </c>
      <c r="S2729" s="9">
        <f t="shared" si="172"/>
        <v>42198.676655092597</v>
      </c>
      <c r="T2729" s="9">
        <f t="shared" si="173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1"/>
        <v>2.0182666666666669</v>
      </c>
      <c r="P2730">
        <f t="shared" si="174"/>
        <v>77.23</v>
      </c>
      <c r="Q2730" t="s">
        <v>8319</v>
      </c>
      <c r="R2730" t="s">
        <v>8349</v>
      </c>
      <c r="S2730" s="9">
        <f t="shared" si="172"/>
        <v>42333.59993055556</v>
      </c>
      <c r="T2730" s="9">
        <f t="shared" si="173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1"/>
        <v>1.0444</v>
      </c>
      <c r="P2731">
        <f t="shared" si="174"/>
        <v>340.565</v>
      </c>
      <c r="Q2731" t="s">
        <v>8319</v>
      </c>
      <c r="R2731" t="s">
        <v>8349</v>
      </c>
      <c r="S2731" s="9">
        <f t="shared" si="172"/>
        <v>42095.240706018521</v>
      </c>
      <c r="T2731" s="9">
        <f t="shared" si="173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1"/>
        <v>1.7029262962962963</v>
      </c>
      <c r="P2732">
        <f t="shared" si="174"/>
        <v>67.418000000000006</v>
      </c>
      <c r="Q2732" t="s">
        <v>8319</v>
      </c>
      <c r="R2732" t="s">
        <v>8349</v>
      </c>
      <c r="S2732" s="9">
        <f t="shared" si="172"/>
        <v>41351.541377314818</v>
      </c>
      <c r="T2732" s="9">
        <f t="shared" si="173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1"/>
        <v>1.0430333333333333</v>
      </c>
      <c r="P2733">
        <f t="shared" si="174"/>
        <v>845.70299999999997</v>
      </c>
      <c r="Q2733" t="s">
        <v>8319</v>
      </c>
      <c r="R2733" t="s">
        <v>8349</v>
      </c>
      <c r="S2733" s="9">
        <f t="shared" si="172"/>
        <v>41872.525717592594</v>
      </c>
      <c r="T2733" s="9">
        <f t="shared" si="173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1"/>
        <v>1.1825000000000001</v>
      </c>
      <c r="P2734">
        <f t="shared" si="174"/>
        <v>97.191999999999993</v>
      </c>
      <c r="Q2734" t="s">
        <v>8319</v>
      </c>
      <c r="R2734" t="s">
        <v>8349</v>
      </c>
      <c r="S2734" s="9">
        <f t="shared" si="172"/>
        <v>41389.808194444442</v>
      </c>
      <c r="T2734" s="9">
        <f t="shared" si="173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1"/>
        <v>1.07538</v>
      </c>
      <c r="P2735">
        <f t="shared" si="174"/>
        <v>451.84</v>
      </c>
      <c r="Q2735" t="s">
        <v>8319</v>
      </c>
      <c r="R2735" t="s">
        <v>8349</v>
      </c>
      <c r="S2735" s="9">
        <f t="shared" si="172"/>
        <v>42044.272847222222</v>
      </c>
      <c r="T2735" s="9">
        <f t="shared" si="173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1"/>
        <v>22603</v>
      </c>
      <c r="P2736">
        <f t="shared" si="174"/>
        <v>138.66900000000001</v>
      </c>
      <c r="Q2736" t="s">
        <v>8319</v>
      </c>
      <c r="R2736" t="s">
        <v>8349</v>
      </c>
      <c r="S2736" s="9">
        <f t="shared" si="172"/>
        <v>42626.668888888889</v>
      </c>
      <c r="T2736" s="9">
        <f t="shared" si="173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1"/>
        <v>9.7813466666666677</v>
      </c>
      <c r="P2737">
        <f t="shared" si="174"/>
        <v>21.64</v>
      </c>
      <c r="Q2737" t="s">
        <v>8319</v>
      </c>
      <c r="R2737" t="s">
        <v>8349</v>
      </c>
      <c r="S2737" s="9">
        <f t="shared" si="172"/>
        <v>41316.120949074073</v>
      </c>
      <c r="T2737" s="9">
        <f t="shared" si="173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1"/>
        <v>1.2290000000000001</v>
      </c>
      <c r="P2738">
        <f t="shared" si="174"/>
        <v>169.517</v>
      </c>
      <c r="Q2738" t="s">
        <v>8319</v>
      </c>
      <c r="R2738" t="s">
        <v>8349</v>
      </c>
      <c r="S2738" s="9">
        <f t="shared" si="172"/>
        <v>41722.666354166664</v>
      </c>
      <c r="T2738" s="9">
        <f t="shared" si="173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1"/>
        <v>2.4606080000000001</v>
      </c>
      <c r="P2739">
        <f t="shared" si="174"/>
        <v>161.88200000000001</v>
      </c>
      <c r="Q2739" t="s">
        <v>8319</v>
      </c>
      <c r="R2739" t="s">
        <v>8349</v>
      </c>
      <c r="S2739" s="9">
        <f t="shared" si="172"/>
        <v>41611.917673611111</v>
      </c>
      <c r="T2739" s="9">
        <f t="shared" si="173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1"/>
        <v>1.4794</v>
      </c>
      <c r="P2740">
        <f t="shared" si="174"/>
        <v>493.13299999999998</v>
      </c>
      <c r="Q2740" t="s">
        <v>8319</v>
      </c>
      <c r="R2740" t="s">
        <v>8349</v>
      </c>
      <c r="S2740" s="9">
        <f t="shared" si="172"/>
        <v>42620.143564814818</v>
      </c>
      <c r="T2740" s="9">
        <f t="shared" si="173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1"/>
        <v>3.8409090909090908</v>
      </c>
      <c r="P2741">
        <f t="shared" si="174"/>
        <v>22.12</v>
      </c>
      <c r="Q2741" t="s">
        <v>8319</v>
      </c>
      <c r="R2741" t="s">
        <v>8349</v>
      </c>
      <c r="S2741" s="9">
        <f t="shared" si="172"/>
        <v>41719.887928240743</v>
      </c>
      <c r="T2741" s="9">
        <f t="shared" si="173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1"/>
        <v>1.0333333333333334</v>
      </c>
      <c r="P2742">
        <f t="shared" si="174"/>
        <v>18.234999999999999</v>
      </c>
      <c r="Q2742" t="s">
        <v>8319</v>
      </c>
      <c r="R2742" t="s">
        <v>8349</v>
      </c>
      <c r="S2742" s="9">
        <f t="shared" si="172"/>
        <v>42045.031851851847</v>
      </c>
      <c r="T2742" s="9">
        <f t="shared" si="173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1"/>
        <v>4.3750000000000004E-3</v>
      </c>
      <c r="P2743">
        <f t="shared" si="174"/>
        <v>8.75</v>
      </c>
      <c r="Q2743" t="s">
        <v>8322</v>
      </c>
      <c r="R2743" t="s">
        <v>8358</v>
      </c>
      <c r="S2743" s="9">
        <f t="shared" si="172"/>
        <v>41911.657430555555</v>
      </c>
      <c r="T2743" s="9">
        <f t="shared" si="173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1"/>
        <v>0.29239999999999999</v>
      </c>
      <c r="P2744">
        <f t="shared" si="174"/>
        <v>40.610999999999997</v>
      </c>
      <c r="Q2744" t="s">
        <v>8322</v>
      </c>
      <c r="R2744" t="s">
        <v>8358</v>
      </c>
      <c r="S2744" s="9">
        <f t="shared" si="172"/>
        <v>41030.719756944447</v>
      </c>
      <c r="T2744" s="9">
        <f t="shared" si="173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1"/>
        <v>0</v>
      </c>
      <c r="P2745">
        <f t="shared" si="174"/>
        <v>0</v>
      </c>
      <c r="Q2745" t="s">
        <v>8322</v>
      </c>
      <c r="R2745" t="s">
        <v>8358</v>
      </c>
      <c r="S2745" s="9">
        <f t="shared" si="172"/>
        <v>42632.328784722224</v>
      </c>
      <c r="T2745" s="9">
        <f t="shared" si="173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1"/>
        <v>5.2187499999999998E-2</v>
      </c>
      <c r="P2746">
        <f t="shared" si="174"/>
        <v>37.954999999999998</v>
      </c>
      <c r="Q2746" t="s">
        <v>8322</v>
      </c>
      <c r="R2746" t="s">
        <v>8358</v>
      </c>
      <c r="S2746" s="9">
        <f t="shared" si="172"/>
        <v>40938.062476851854</v>
      </c>
      <c r="T2746" s="9">
        <f t="shared" si="173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1"/>
        <v>0.21887499999999999</v>
      </c>
      <c r="P2747">
        <f t="shared" si="174"/>
        <v>35.734999999999999</v>
      </c>
      <c r="Q2747" t="s">
        <v>8322</v>
      </c>
      <c r="R2747" t="s">
        <v>8358</v>
      </c>
      <c r="S2747" s="9">
        <f t="shared" si="172"/>
        <v>41044.988055555557</v>
      </c>
      <c r="T2747" s="9">
        <f t="shared" si="173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1"/>
        <v>0.26700000000000002</v>
      </c>
      <c r="P2748">
        <f t="shared" si="174"/>
        <v>42.158000000000001</v>
      </c>
      <c r="Q2748" t="s">
        <v>8322</v>
      </c>
      <c r="R2748" t="s">
        <v>8358</v>
      </c>
      <c r="S2748" s="9">
        <f t="shared" si="172"/>
        <v>41850.781377314815</v>
      </c>
      <c r="T2748" s="9">
        <f t="shared" si="173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1"/>
        <v>0.28000000000000003</v>
      </c>
      <c r="P2749">
        <f t="shared" si="174"/>
        <v>35</v>
      </c>
      <c r="Q2749" t="s">
        <v>8322</v>
      </c>
      <c r="R2749" t="s">
        <v>8358</v>
      </c>
      <c r="S2749" s="9">
        <f t="shared" si="172"/>
        <v>41044.64811342593</v>
      </c>
      <c r="T2749" s="9">
        <f t="shared" si="173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1"/>
        <v>1.06E-2</v>
      </c>
      <c r="P2750">
        <f t="shared" si="174"/>
        <v>13.25</v>
      </c>
      <c r="Q2750" t="s">
        <v>8322</v>
      </c>
      <c r="R2750" t="s">
        <v>8358</v>
      </c>
      <c r="S2750" s="9">
        <f t="shared" si="172"/>
        <v>42585.7106712963</v>
      </c>
      <c r="T2750" s="9">
        <f t="shared" si="173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1"/>
        <v>1.0999999999999999E-2</v>
      </c>
      <c r="P2751">
        <f t="shared" si="174"/>
        <v>55</v>
      </c>
      <c r="Q2751" t="s">
        <v>8322</v>
      </c>
      <c r="R2751" t="s">
        <v>8358</v>
      </c>
      <c r="S2751" s="9">
        <f t="shared" si="172"/>
        <v>42068.799039351856</v>
      </c>
      <c r="T2751" s="9">
        <f t="shared" si="173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1"/>
        <v>0</v>
      </c>
      <c r="P2752">
        <f t="shared" si="174"/>
        <v>0</v>
      </c>
      <c r="Q2752" t="s">
        <v>8322</v>
      </c>
      <c r="R2752" t="s">
        <v>8358</v>
      </c>
      <c r="S2752" s="9">
        <f t="shared" si="172"/>
        <v>41078.899826388886</v>
      </c>
      <c r="T2752" s="9">
        <f t="shared" si="173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1"/>
        <v>0</v>
      </c>
      <c r="P2753">
        <f t="shared" si="174"/>
        <v>0</v>
      </c>
      <c r="Q2753" t="s">
        <v>8322</v>
      </c>
      <c r="R2753" t="s">
        <v>8358</v>
      </c>
      <c r="S2753" s="9">
        <f t="shared" si="172"/>
        <v>41747.887060185189</v>
      </c>
      <c r="T2753" s="9">
        <f t="shared" si="173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1"/>
        <v>0.11458333333333333</v>
      </c>
      <c r="P2754">
        <f t="shared" si="174"/>
        <v>39.286000000000001</v>
      </c>
      <c r="Q2754" t="s">
        <v>8322</v>
      </c>
      <c r="R2754" t="s">
        <v>8358</v>
      </c>
      <c r="S2754" s="9">
        <f t="shared" si="172"/>
        <v>40855.765092592592</v>
      </c>
      <c r="T2754" s="9">
        <f t="shared" si="173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5">E2755/D2755</f>
        <v>0.19</v>
      </c>
      <c r="P2755">
        <f t="shared" si="174"/>
        <v>47.5</v>
      </c>
      <c r="Q2755" t="s">
        <v>8322</v>
      </c>
      <c r="R2755" t="s">
        <v>8358</v>
      </c>
      <c r="S2755" s="9">
        <f t="shared" ref="S2755:S2818" si="176">(((J2755/60)/60)/24)+DATE(1970,1,1)</f>
        <v>41117.900729166664</v>
      </c>
      <c r="T2755" s="9">
        <f t="shared" ref="T2755:T2818" si="177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5"/>
        <v>0</v>
      </c>
      <c r="P2756">
        <f t="shared" si="174"/>
        <v>0</v>
      </c>
      <c r="Q2756" t="s">
        <v>8322</v>
      </c>
      <c r="R2756" t="s">
        <v>8358</v>
      </c>
      <c r="S2756" s="9">
        <f t="shared" si="176"/>
        <v>41863.636006944449</v>
      </c>
      <c r="T2756" s="9">
        <f t="shared" si="177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5"/>
        <v>0.52</v>
      </c>
      <c r="P2757">
        <f t="shared" si="174"/>
        <v>17.332999999999998</v>
      </c>
      <c r="Q2757" t="s">
        <v>8322</v>
      </c>
      <c r="R2757" t="s">
        <v>8358</v>
      </c>
      <c r="S2757" s="9">
        <f t="shared" si="176"/>
        <v>42072.790821759263</v>
      </c>
      <c r="T2757" s="9">
        <f t="shared" si="177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5"/>
        <v>0.1048</v>
      </c>
      <c r="P2758">
        <f t="shared" si="174"/>
        <v>31.757999999999999</v>
      </c>
      <c r="Q2758" t="s">
        <v>8322</v>
      </c>
      <c r="R2758" t="s">
        <v>8358</v>
      </c>
      <c r="S2758" s="9">
        <f t="shared" si="176"/>
        <v>41620.90047453704</v>
      </c>
      <c r="T2758" s="9">
        <f t="shared" si="177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5"/>
        <v>6.6666666666666671E-3</v>
      </c>
      <c r="P2759">
        <f t="shared" si="174"/>
        <v>5</v>
      </c>
      <c r="Q2759" t="s">
        <v>8322</v>
      </c>
      <c r="R2759" t="s">
        <v>8358</v>
      </c>
      <c r="S2759" s="9">
        <f t="shared" si="176"/>
        <v>42573.65662037037</v>
      </c>
      <c r="T2759" s="9">
        <f t="shared" si="177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5"/>
        <v>0.11700000000000001</v>
      </c>
      <c r="P2760">
        <f t="shared" si="174"/>
        <v>39</v>
      </c>
      <c r="Q2760" t="s">
        <v>8322</v>
      </c>
      <c r="R2760" t="s">
        <v>8358</v>
      </c>
      <c r="S2760" s="9">
        <f t="shared" si="176"/>
        <v>42639.441932870366</v>
      </c>
      <c r="T2760" s="9">
        <f t="shared" si="177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5"/>
        <v>0.105</v>
      </c>
      <c r="P2761">
        <f t="shared" ref="P2761:P2824" si="178">IF(L2761=0, 0, ROUND(E2761/L2761, 3))</f>
        <v>52.5</v>
      </c>
      <c r="Q2761" t="s">
        <v>8322</v>
      </c>
      <c r="R2761" t="s">
        <v>8358</v>
      </c>
      <c r="S2761" s="9">
        <f t="shared" si="176"/>
        <v>42524.36650462963</v>
      </c>
      <c r="T2761" s="9">
        <f t="shared" si="177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5"/>
        <v>0</v>
      </c>
      <c r="P2762">
        <f t="shared" si="178"/>
        <v>0</v>
      </c>
      <c r="Q2762" t="s">
        <v>8322</v>
      </c>
      <c r="R2762" t="s">
        <v>8358</v>
      </c>
      <c r="S2762" s="9">
        <f t="shared" si="176"/>
        <v>41415.461319444446</v>
      </c>
      <c r="T2762" s="9">
        <f t="shared" si="177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5"/>
        <v>7.1999999999999998E-3</v>
      </c>
      <c r="P2763">
        <f t="shared" si="178"/>
        <v>9</v>
      </c>
      <c r="Q2763" t="s">
        <v>8322</v>
      </c>
      <c r="R2763" t="s">
        <v>8358</v>
      </c>
      <c r="S2763" s="9">
        <f t="shared" si="176"/>
        <v>41247.063576388886</v>
      </c>
      <c r="T2763" s="9">
        <f t="shared" si="177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5"/>
        <v>7.6923076923076927E-3</v>
      </c>
      <c r="P2764">
        <f t="shared" si="178"/>
        <v>25</v>
      </c>
      <c r="Q2764" t="s">
        <v>8322</v>
      </c>
      <c r="R2764" t="s">
        <v>8358</v>
      </c>
      <c r="S2764" s="9">
        <f t="shared" si="176"/>
        <v>40927.036979166667</v>
      </c>
      <c r="T2764" s="9">
        <f t="shared" si="177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5"/>
        <v>2.2842639593908631E-3</v>
      </c>
      <c r="P2765">
        <f t="shared" si="178"/>
        <v>30</v>
      </c>
      <c r="Q2765" t="s">
        <v>8322</v>
      </c>
      <c r="R2765" t="s">
        <v>8358</v>
      </c>
      <c r="S2765" s="9">
        <f t="shared" si="176"/>
        <v>41373.579675925925</v>
      </c>
      <c r="T2765" s="9">
        <f t="shared" si="177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5"/>
        <v>1.125E-2</v>
      </c>
      <c r="P2766">
        <f t="shared" si="178"/>
        <v>11.25</v>
      </c>
      <c r="Q2766" t="s">
        <v>8322</v>
      </c>
      <c r="R2766" t="s">
        <v>8358</v>
      </c>
      <c r="S2766" s="9">
        <f t="shared" si="176"/>
        <v>41030.292025462964</v>
      </c>
      <c r="T2766" s="9">
        <f t="shared" si="177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5"/>
        <v>0</v>
      </c>
      <c r="P2767">
        <f t="shared" si="178"/>
        <v>0</v>
      </c>
      <c r="Q2767" t="s">
        <v>8322</v>
      </c>
      <c r="R2767" t="s">
        <v>8358</v>
      </c>
      <c r="S2767" s="9">
        <f t="shared" si="176"/>
        <v>41194.579027777778</v>
      </c>
      <c r="T2767" s="9">
        <f t="shared" si="177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5"/>
        <v>0.02</v>
      </c>
      <c r="P2768">
        <f t="shared" si="178"/>
        <v>25</v>
      </c>
      <c r="Q2768" t="s">
        <v>8322</v>
      </c>
      <c r="R2768" t="s">
        <v>8358</v>
      </c>
      <c r="S2768" s="9">
        <f t="shared" si="176"/>
        <v>40736.668032407404</v>
      </c>
      <c r="T2768" s="9">
        <f t="shared" si="177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5"/>
        <v>8.5000000000000006E-3</v>
      </c>
      <c r="P2769">
        <f t="shared" si="178"/>
        <v>11.333</v>
      </c>
      <c r="Q2769" t="s">
        <v>8322</v>
      </c>
      <c r="R2769" t="s">
        <v>8358</v>
      </c>
      <c r="S2769" s="9">
        <f t="shared" si="176"/>
        <v>42172.958912037036</v>
      </c>
      <c r="T2769" s="9">
        <f t="shared" si="177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5"/>
        <v>0.14314285714285716</v>
      </c>
      <c r="P2770">
        <f t="shared" si="178"/>
        <v>29.471</v>
      </c>
      <c r="Q2770" t="s">
        <v>8322</v>
      </c>
      <c r="R2770" t="s">
        <v>8358</v>
      </c>
      <c r="S2770" s="9">
        <f t="shared" si="176"/>
        <v>40967.614849537036</v>
      </c>
      <c r="T2770" s="9">
        <f t="shared" si="177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5"/>
        <v>2.5000000000000001E-3</v>
      </c>
      <c r="P2771">
        <f t="shared" si="178"/>
        <v>1</v>
      </c>
      <c r="Q2771" t="s">
        <v>8322</v>
      </c>
      <c r="R2771" t="s">
        <v>8358</v>
      </c>
      <c r="S2771" s="9">
        <f t="shared" si="176"/>
        <v>41745.826273148145</v>
      </c>
      <c r="T2771" s="9">
        <f t="shared" si="177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5"/>
        <v>0.1041125</v>
      </c>
      <c r="P2772">
        <f t="shared" si="178"/>
        <v>63.097999999999999</v>
      </c>
      <c r="Q2772" t="s">
        <v>8322</v>
      </c>
      <c r="R2772" t="s">
        <v>8358</v>
      </c>
      <c r="S2772" s="9">
        <f t="shared" si="176"/>
        <v>41686.705208333333</v>
      </c>
      <c r="T2772" s="9">
        <f t="shared" si="177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5"/>
        <v>0</v>
      </c>
      <c r="P2773">
        <f t="shared" si="178"/>
        <v>0</v>
      </c>
      <c r="Q2773" t="s">
        <v>8322</v>
      </c>
      <c r="R2773" t="s">
        <v>8358</v>
      </c>
      <c r="S2773" s="9">
        <f t="shared" si="176"/>
        <v>41257.531712962962</v>
      </c>
      <c r="T2773" s="9">
        <f t="shared" si="177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5"/>
        <v>0</v>
      </c>
      <c r="P2774">
        <f t="shared" si="178"/>
        <v>0</v>
      </c>
      <c r="Q2774" t="s">
        <v>8322</v>
      </c>
      <c r="R2774" t="s">
        <v>8358</v>
      </c>
      <c r="S2774" s="9">
        <f t="shared" si="176"/>
        <v>41537.869143518517</v>
      </c>
      <c r="T2774" s="9">
        <f t="shared" si="177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5"/>
        <v>1.8867924528301887E-3</v>
      </c>
      <c r="P2775">
        <f t="shared" si="178"/>
        <v>1</v>
      </c>
      <c r="Q2775" t="s">
        <v>8322</v>
      </c>
      <c r="R2775" t="s">
        <v>8358</v>
      </c>
      <c r="S2775" s="9">
        <f t="shared" si="176"/>
        <v>42474.86482638889</v>
      </c>
      <c r="T2775" s="9">
        <f t="shared" si="177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5"/>
        <v>0.14249999999999999</v>
      </c>
      <c r="P2776">
        <f t="shared" si="178"/>
        <v>43.845999999999997</v>
      </c>
      <c r="Q2776" t="s">
        <v>8322</v>
      </c>
      <c r="R2776" t="s">
        <v>8358</v>
      </c>
      <c r="S2776" s="9">
        <f t="shared" si="176"/>
        <v>41311.126481481479</v>
      </c>
      <c r="T2776" s="9">
        <f t="shared" si="177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5"/>
        <v>0.03</v>
      </c>
      <c r="P2777">
        <f t="shared" si="178"/>
        <v>75</v>
      </c>
      <c r="Q2777" t="s">
        <v>8322</v>
      </c>
      <c r="R2777" t="s">
        <v>8358</v>
      </c>
      <c r="S2777" s="9">
        <f t="shared" si="176"/>
        <v>40863.013356481482</v>
      </c>
      <c r="T2777" s="9">
        <f t="shared" si="177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5"/>
        <v>7.8809523809523815E-2</v>
      </c>
      <c r="P2778">
        <f t="shared" si="178"/>
        <v>45.972000000000001</v>
      </c>
      <c r="Q2778" t="s">
        <v>8322</v>
      </c>
      <c r="R2778" t="s">
        <v>8358</v>
      </c>
      <c r="S2778" s="9">
        <f t="shared" si="176"/>
        <v>42136.297175925924</v>
      </c>
      <c r="T2778" s="9">
        <f t="shared" si="177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5"/>
        <v>3.3333333333333335E-3</v>
      </c>
      <c r="P2779">
        <f t="shared" si="178"/>
        <v>10</v>
      </c>
      <c r="Q2779" t="s">
        <v>8322</v>
      </c>
      <c r="R2779" t="s">
        <v>8358</v>
      </c>
      <c r="S2779" s="9">
        <f t="shared" si="176"/>
        <v>42172.669027777782</v>
      </c>
      <c r="T2779" s="9">
        <f t="shared" si="177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5"/>
        <v>0.25545454545454543</v>
      </c>
      <c r="P2780">
        <f t="shared" si="178"/>
        <v>93.667000000000002</v>
      </c>
      <c r="Q2780" t="s">
        <v>8322</v>
      </c>
      <c r="R2780" t="s">
        <v>8358</v>
      </c>
      <c r="S2780" s="9">
        <f t="shared" si="176"/>
        <v>41846.978078703702</v>
      </c>
      <c r="T2780" s="9">
        <f t="shared" si="177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5"/>
        <v>2.12E-2</v>
      </c>
      <c r="P2781">
        <f t="shared" si="178"/>
        <v>53</v>
      </c>
      <c r="Q2781" t="s">
        <v>8322</v>
      </c>
      <c r="R2781" t="s">
        <v>8358</v>
      </c>
      <c r="S2781" s="9">
        <f t="shared" si="176"/>
        <v>42300.585891203707</v>
      </c>
      <c r="T2781" s="9">
        <f t="shared" si="177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5"/>
        <v>0</v>
      </c>
      <c r="P2782">
        <f t="shared" si="178"/>
        <v>0</v>
      </c>
      <c r="Q2782" t="s">
        <v>8322</v>
      </c>
      <c r="R2782" t="s">
        <v>8358</v>
      </c>
      <c r="S2782" s="9">
        <f t="shared" si="176"/>
        <v>42774.447777777779</v>
      </c>
      <c r="T2782" s="9">
        <f t="shared" si="177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5"/>
        <v>1.0528</v>
      </c>
      <c r="P2783">
        <f t="shared" si="178"/>
        <v>47</v>
      </c>
      <c r="Q2783" t="s">
        <v>8317</v>
      </c>
      <c r="R2783" t="s">
        <v>8318</v>
      </c>
      <c r="S2783" s="9">
        <f t="shared" si="176"/>
        <v>42018.94159722222</v>
      </c>
      <c r="T2783" s="9">
        <f t="shared" si="177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5"/>
        <v>1.2</v>
      </c>
      <c r="P2784">
        <f t="shared" si="178"/>
        <v>66.667000000000002</v>
      </c>
      <c r="Q2784" t="s">
        <v>8317</v>
      </c>
      <c r="R2784" t="s">
        <v>8318</v>
      </c>
      <c r="S2784" s="9">
        <f t="shared" si="176"/>
        <v>42026.924976851849</v>
      </c>
      <c r="T2784" s="9">
        <f t="shared" si="177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5"/>
        <v>1.145</v>
      </c>
      <c r="P2785">
        <f t="shared" si="178"/>
        <v>18.77</v>
      </c>
      <c r="Q2785" t="s">
        <v>8317</v>
      </c>
      <c r="R2785" t="s">
        <v>8318</v>
      </c>
      <c r="S2785" s="9">
        <f t="shared" si="176"/>
        <v>42103.535254629634</v>
      </c>
      <c r="T2785" s="9">
        <f t="shared" si="177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5"/>
        <v>1.19</v>
      </c>
      <c r="P2786">
        <f t="shared" si="178"/>
        <v>66.111000000000004</v>
      </c>
      <c r="Q2786" t="s">
        <v>8317</v>
      </c>
      <c r="R2786" t="s">
        <v>8318</v>
      </c>
      <c r="S2786" s="9">
        <f t="shared" si="176"/>
        <v>41920.787534722222</v>
      </c>
      <c r="T2786" s="9">
        <f t="shared" si="177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5"/>
        <v>1.0468</v>
      </c>
      <c r="P2787">
        <f t="shared" si="178"/>
        <v>36.859000000000002</v>
      </c>
      <c r="Q2787" t="s">
        <v>8317</v>
      </c>
      <c r="R2787" t="s">
        <v>8318</v>
      </c>
      <c r="S2787" s="9">
        <f t="shared" si="176"/>
        <v>42558.189432870371</v>
      </c>
      <c r="T2787" s="9">
        <f t="shared" si="177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5"/>
        <v>1.1783999999999999</v>
      </c>
      <c r="P2788">
        <f t="shared" si="178"/>
        <v>39.811</v>
      </c>
      <c r="Q2788" t="s">
        <v>8317</v>
      </c>
      <c r="R2788" t="s">
        <v>8318</v>
      </c>
      <c r="S2788" s="9">
        <f t="shared" si="176"/>
        <v>41815.569212962961</v>
      </c>
      <c r="T2788" s="9">
        <f t="shared" si="177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5"/>
        <v>1.1970000000000001</v>
      </c>
      <c r="P2789">
        <f t="shared" si="178"/>
        <v>31.5</v>
      </c>
      <c r="Q2789" t="s">
        <v>8317</v>
      </c>
      <c r="R2789" t="s">
        <v>8318</v>
      </c>
      <c r="S2789" s="9">
        <f t="shared" si="176"/>
        <v>41808.198518518519</v>
      </c>
      <c r="T2789" s="9">
        <f t="shared" si="177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5"/>
        <v>1.0249999999999999</v>
      </c>
      <c r="P2790">
        <f t="shared" si="178"/>
        <v>102.5</v>
      </c>
      <c r="Q2790" t="s">
        <v>8317</v>
      </c>
      <c r="R2790" t="s">
        <v>8318</v>
      </c>
      <c r="S2790" s="9">
        <f t="shared" si="176"/>
        <v>42550.701886574068</v>
      </c>
      <c r="T2790" s="9">
        <f t="shared" si="177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5"/>
        <v>1.0116666666666667</v>
      </c>
      <c r="P2791">
        <f t="shared" si="178"/>
        <v>126.458</v>
      </c>
      <c r="Q2791" t="s">
        <v>8317</v>
      </c>
      <c r="R2791" t="s">
        <v>8318</v>
      </c>
      <c r="S2791" s="9">
        <f t="shared" si="176"/>
        <v>42056.013124999998</v>
      </c>
      <c r="T2791" s="9">
        <f t="shared" si="177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5"/>
        <v>1.0533333333333332</v>
      </c>
      <c r="P2792">
        <f t="shared" si="178"/>
        <v>47.878999999999998</v>
      </c>
      <c r="Q2792" t="s">
        <v>8317</v>
      </c>
      <c r="R2792" t="s">
        <v>8318</v>
      </c>
      <c r="S2792" s="9">
        <f t="shared" si="176"/>
        <v>42016.938692129625</v>
      </c>
      <c r="T2792" s="9">
        <f t="shared" si="177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5"/>
        <v>1.0249999999999999</v>
      </c>
      <c r="P2793">
        <f t="shared" si="178"/>
        <v>73.213999999999999</v>
      </c>
      <c r="Q2793" t="s">
        <v>8317</v>
      </c>
      <c r="R2793" t="s">
        <v>8318</v>
      </c>
      <c r="S2793" s="9">
        <f t="shared" si="176"/>
        <v>42591.899988425925</v>
      </c>
      <c r="T2793" s="9">
        <f t="shared" si="177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5"/>
        <v>1.0760000000000001</v>
      </c>
      <c r="P2794">
        <f t="shared" si="178"/>
        <v>89.667000000000002</v>
      </c>
      <c r="Q2794" t="s">
        <v>8317</v>
      </c>
      <c r="R2794" t="s">
        <v>8318</v>
      </c>
      <c r="S2794" s="9">
        <f t="shared" si="176"/>
        <v>42183.231006944443</v>
      </c>
      <c r="T2794" s="9">
        <f t="shared" si="177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5"/>
        <v>1.105675</v>
      </c>
      <c r="P2795">
        <f t="shared" si="178"/>
        <v>151.46199999999999</v>
      </c>
      <c r="Q2795" t="s">
        <v>8317</v>
      </c>
      <c r="R2795" t="s">
        <v>8318</v>
      </c>
      <c r="S2795" s="9">
        <f t="shared" si="176"/>
        <v>42176.419039351851</v>
      </c>
      <c r="T2795" s="9">
        <f t="shared" si="177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5"/>
        <v>1.5</v>
      </c>
      <c r="P2796">
        <f t="shared" si="178"/>
        <v>25</v>
      </c>
      <c r="Q2796" t="s">
        <v>8317</v>
      </c>
      <c r="R2796" t="s">
        <v>8318</v>
      </c>
      <c r="S2796" s="9">
        <f t="shared" si="176"/>
        <v>42416.691655092596</v>
      </c>
      <c r="T2796" s="9">
        <f t="shared" si="177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5"/>
        <v>1.0428571428571429</v>
      </c>
      <c r="P2797">
        <f t="shared" si="178"/>
        <v>36.5</v>
      </c>
      <c r="Q2797" t="s">
        <v>8317</v>
      </c>
      <c r="R2797" t="s">
        <v>8318</v>
      </c>
      <c r="S2797" s="9">
        <f t="shared" si="176"/>
        <v>41780.525937500002</v>
      </c>
      <c r="T2797" s="9">
        <f t="shared" si="177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5"/>
        <v>1.155</v>
      </c>
      <c r="P2798">
        <f t="shared" si="178"/>
        <v>44</v>
      </c>
      <c r="Q2798" t="s">
        <v>8317</v>
      </c>
      <c r="R2798" t="s">
        <v>8318</v>
      </c>
      <c r="S2798" s="9">
        <f t="shared" si="176"/>
        <v>41795.528101851851</v>
      </c>
      <c r="T2798" s="9">
        <f t="shared" si="177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5"/>
        <v>1.02645125</v>
      </c>
      <c r="P2799">
        <f t="shared" si="178"/>
        <v>87.358000000000004</v>
      </c>
      <c r="Q2799" t="s">
        <v>8317</v>
      </c>
      <c r="R2799" t="s">
        <v>8318</v>
      </c>
      <c r="S2799" s="9">
        <f t="shared" si="176"/>
        <v>41798.94027777778</v>
      </c>
      <c r="T2799" s="9">
        <f t="shared" si="177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5"/>
        <v>1.014</v>
      </c>
      <c r="P2800">
        <f t="shared" si="178"/>
        <v>36.475000000000001</v>
      </c>
      <c r="Q2800" t="s">
        <v>8317</v>
      </c>
      <c r="R2800" t="s">
        <v>8318</v>
      </c>
      <c r="S2800" s="9">
        <f t="shared" si="176"/>
        <v>42201.675011574072</v>
      </c>
      <c r="T2800" s="9">
        <f t="shared" si="177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5"/>
        <v>1.1663479999999999</v>
      </c>
      <c r="P2801">
        <f t="shared" si="178"/>
        <v>44.86</v>
      </c>
      <c r="Q2801" t="s">
        <v>8317</v>
      </c>
      <c r="R2801" t="s">
        <v>8318</v>
      </c>
      <c r="S2801" s="9">
        <f t="shared" si="176"/>
        <v>42507.264699074076</v>
      </c>
      <c r="T2801" s="9">
        <f t="shared" si="177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5"/>
        <v>1.33</v>
      </c>
      <c r="P2802">
        <f t="shared" si="178"/>
        <v>42.902999999999999</v>
      </c>
      <c r="Q2802" t="s">
        <v>8317</v>
      </c>
      <c r="R2802" t="s">
        <v>8318</v>
      </c>
      <c r="S2802" s="9">
        <f t="shared" si="176"/>
        <v>41948.552847222221</v>
      </c>
      <c r="T2802" s="9">
        <f t="shared" si="177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5"/>
        <v>1.3320000000000001</v>
      </c>
      <c r="P2803">
        <f t="shared" si="178"/>
        <v>51.231000000000002</v>
      </c>
      <c r="Q2803" t="s">
        <v>8317</v>
      </c>
      <c r="R2803" t="s">
        <v>8318</v>
      </c>
      <c r="S2803" s="9">
        <f t="shared" si="176"/>
        <v>41900.243159722224</v>
      </c>
      <c r="T2803" s="9">
        <f t="shared" si="177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5"/>
        <v>1.0183333333333333</v>
      </c>
      <c r="P2804">
        <f t="shared" si="178"/>
        <v>33.944000000000003</v>
      </c>
      <c r="Q2804" t="s">
        <v>8317</v>
      </c>
      <c r="R2804" t="s">
        <v>8318</v>
      </c>
      <c r="S2804" s="9">
        <f t="shared" si="176"/>
        <v>42192.64707175926</v>
      </c>
      <c r="T2804" s="9">
        <f t="shared" si="177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5"/>
        <v>1.2795000000000001</v>
      </c>
      <c r="P2805">
        <f t="shared" si="178"/>
        <v>90.745000000000005</v>
      </c>
      <c r="Q2805" t="s">
        <v>8317</v>
      </c>
      <c r="R2805" t="s">
        <v>8318</v>
      </c>
      <c r="S2805" s="9">
        <f t="shared" si="176"/>
        <v>42158.065694444449</v>
      </c>
      <c r="T2805" s="9">
        <f t="shared" si="177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5"/>
        <v>1.1499999999999999</v>
      </c>
      <c r="P2806">
        <f t="shared" si="178"/>
        <v>50</v>
      </c>
      <c r="Q2806" t="s">
        <v>8317</v>
      </c>
      <c r="R2806" t="s">
        <v>8318</v>
      </c>
      <c r="S2806" s="9">
        <f t="shared" si="176"/>
        <v>41881.453587962962</v>
      </c>
      <c r="T2806" s="9">
        <f t="shared" si="177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5"/>
        <v>1.1000000000000001</v>
      </c>
      <c r="P2807">
        <f t="shared" si="178"/>
        <v>24.443999999999999</v>
      </c>
      <c r="Q2807" t="s">
        <v>8317</v>
      </c>
      <c r="R2807" t="s">
        <v>8318</v>
      </c>
      <c r="S2807" s="9">
        <f t="shared" si="176"/>
        <v>42213.505474537036</v>
      </c>
      <c r="T2807" s="9">
        <f t="shared" si="177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5"/>
        <v>1.121</v>
      </c>
      <c r="P2808">
        <f t="shared" si="178"/>
        <v>44.25</v>
      </c>
      <c r="Q2808" t="s">
        <v>8317</v>
      </c>
      <c r="R2808" t="s">
        <v>8318</v>
      </c>
      <c r="S2808" s="9">
        <f t="shared" si="176"/>
        <v>42185.267245370371</v>
      </c>
      <c r="T2808" s="9">
        <f t="shared" si="177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5"/>
        <v>1.26</v>
      </c>
      <c r="P2809">
        <f t="shared" si="178"/>
        <v>67.742000000000004</v>
      </c>
      <c r="Q2809" t="s">
        <v>8317</v>
      </c>
      <c r="R2809" t="s">
        <v>8318</v>
      </c>
      <c r="S2809" s="9">
        <f t="shared" si="176"/>
        <v>42154.873124999998</v>
      </c>
      <c r="T2809" s="9">
        <f t="shared" si="177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5"/>
        <v>1.0024444444444445</v>
      </c>
      <c r="P2810">
        <f t="shared" si="178"/>
        <v>65.376999999999995</v>
      </c>
      <c r="Q2810" t="s">
        <v>8317</v>
      </c>
      <c r="R2810" t="s">
        <v>8318</v>
      </c>
      <c r="S2810" s="9">
        <f t="shared" si="176"/>
        <v>42208.84646990741</v>
      </c>
      <c r="T2810" s="9">
        <f t="shared" si="177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5"/>
        <v>1.024</v>
      </c>
      <c r="P2811">
        <f t="shared" si="178"/>
        <v>121.905</v>
      </c>
      <c r="Q2811" t="s">
        <v>8317</v>
      </c>
      <c r="R2811" t="s">
        <v>8318</v>
      </c>
      <c r="S2811" s="9">
        <f t="shared" si="176"/>
        <v>42451.496817129635</v>
      </c>
      <c r="T2811" s="9">
        <f t="shared" si="177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5"/>
        <v>1.0820000000000001</v>
      </c>
      <c r="P2812">
        <f t="shared" si="178"/>
        <v>47.456000000000003</v>
      </c>
      <c r="Q2812" t="s">
        <v>8317</v>
      </c>
      <c r="R2812" t="s">
        <v>8318</v>
      </c>
      <c r="S2812" s="9">
        <f t="shared" si="176"/>
        <v>41759.13962962963</v>
      </c>
      <c r="T2812" s="9">
        <f t="shared" si="177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5"/>
        <v>1.0026999999999999</v>
      </c>
      <c r="P2813">
        <f t="shared" si="178"/>
        <v>92.843000000000004</v>
      </c>
      <c r="Q2813" t="s">
        <v>8317</v>
      </c>
      <c r="R2813" t="s">
        <v>8318</v>
      </c>
      <c r="S2813" s="9">
        <f t="shared" si="176"/>
        <v>42028.496562500004</v>
      </c>
      <c r="T2813" s="9">
        <f t="shared" si="177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5"/>
        <v>1.133</v>
      </c>
      <c r="P2814">
        <f t="shared" si="178"/>
        <v>68.253</v>
      </c>
      <c r="Q2814" t="s">
        <v>8317</v>
      </c>
      <c r="R2814" t="s">
        <v>8318</v>
      </c>
      <c r="S2814" s="9">
        <f t="shared" si="176"/>
        <v>42054.74418981481</v>
      </c>
      <c r="T2814" s="9">
        <f t="shared" si="177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5"/>
        <v>1.2757571428571428</v>
      </c>
      <c r="P2815">
        <f t="shared" si="178"/>
        <v>37.21</v>
      </c>
      <c r="Q2815" t="s">
        <v>8317</v>
      </c>
      <c r="R2815" t="s">
        <v>8318</v>
      </c>
      <c r="S2815" s="9">
        <f t="shared" si="176"/>
        <v>42693.742604166662</v>
      </c>
      <c r="T2815" s="9">
        <f t="shared" si="177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5"/>
        <v>1.0773333333333333</v>
      </c>
      <c r="P2816">
        <f t="shared" si="178"/>
        <v>25.25</v>
      </c>
      <c r="Q2816" t="s">
        <v>8317</v>
      </c>
      <c r="R2816" t="s">
        <v>8318</v>
      </c>
      <c r="S2816" s="9">
        <f t="shared" si="176"/>
        <v>42103.399479166663</v>
      </c>
      <c r="T2816" s="9">
        <f t="shared" si="177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5"/>
        <v>2.42</v>
      </c>
      <c r="P2817">
        <f t="shared" si="178"/>
        <v>43.213999999999999</v>
      </c>
      <c r="Q2817" t="s">
        <v>8317</v>
      </c>
      <c r="R2817" t="s">
        <v>8318</v>
      </c>
      <c r="S2817" s="9">
        <f t="shared" si="176"/>
        <v>42559.776724537034</v>
      </c>
      <c r="T2817" s="9">
        <f t="shared" si="177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5"/>
        <v>1.4156666666666666</v>
      </c>
      <c r="P2818">
        <f t="shared" si="178"/>
        <v>25.13</v>
      </c>
      <c r="Q2818" t="s">
        <v>8317</v>
      </c>
      <c r="R2818" t="s">
        <v>8318</v>
      </c>
      <c r="S2818" s="9">
        <f t="shared" si="176"/>
        <v>42188.467499999999</v>
      </c>
      <c r="T2818" s="9">
        <f t="shared" si="177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9">E2819/D2819</f>
        <v>1.3</v>
      </c>
      <c r="P2819">
        <f t="shared" si="178"/>
        <v>23.635999999999999</v>
      </c>
      <c r="Q2819" t="s">
        <v>8317</v>
      </c>
      <c r="R2819" t="s">
        <v>8318</v>
      </c>
      <c r="S2819" s="9">
        <f t="shared" ref="S2819:S2882" si="180">(((J2819/60)/60)/24)+DATE(1970,1,1)</f>
        <v>42023.634976851856</v>
      </c>
      <c r="T2819" s="9">
        <f t="shared" ref="T2819:T2882" si="181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9"/>
        <v>1.0603</v>
      </c>
      <c r="P2820">
        <f t="shared" si="178"/>
        <v>103.95099999999999</v>
      </c>
      <c r="Q2820" t="s">
        <v>8317</v>
      </c>
      <c r="R2820" t="s">
        <v>8318</v>
      </c>
      <c r="S2820" s="9">
        <f t="shared" si="180"/>
        <v>42250.598217592589</v>
      </c>
      <c r="T2820" s="9">
        <f t="shared" si="181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9"/>
        <v>1.048</v>
      </c>
      <c r="P2821">
        <f t="shared" si="178"/>
        <v>50.384999999999998</v>
      </c>
      <c r="Q2821" t="s">
        <v>8317</v>
      </c>
      <c r="R2821" t="s">
        <v>8318</v>
      </c>
      <c r="S2821" s="9">
        <f t="shared" si="180"/>
        <v>42139.525567129633</v>
      </c>
      <c r="T2821" s="9">
        <f t="shared" si="181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9"/>
        <v>1.36</v>
      </c>
      <c r="P2822">
        <f t="shared" si="178"/>
        <v>13.6</v>
      </c>
      <c r="Q2822" t="s">
        <v>8317</v>
      </c>
      <c r="R2822" t="s">
        <v>8318</v>
      </c>
      <c r="S2822" s="9">
        <f t="shared" si="180"/>
        <v>42401.610983796301</v>
      </c>
      <c r="T2822" s="9">
        <f t="shared" si="181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9"/>
        <v>1</v>
      </c>
      <c r="P2823">
        <f t="shared" si="178"/>
        <v>28.571000000000002</v>
      </c>
      <c r="Q2823" t="s">
        <v>8317</v>
      </c>
      <c r="R2823" t="s">
        <v>8318</v>
      </c>
      <c r="S2823" s="9">
        <f t="shared" si="180"/>
        <v>41875.922858796301</v>
      </c>
      <c r="T2823" s="9">
        <f t="shared" si="181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9"/>
        <v>1</v>
      </c>
      <c r="P2824">
        <f t="shared" si="178"/>
        <v>63.83</v>
      </c>
      <c r="Q2824" t="s">
        <v>8317</v>
      </c>
      <c r="R2824" t="s">
        <v>8318</v>
      </c>
      <c r="S2824" s="9">
        <f t="shared" si="180"/>
        <v>42060.683935185181</v>
      </c>
      <c r="T2824" s="9">
        <f t="shared" si="181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9"/>
        <v>1.24</v>
      </c>
      <c r="P2825">
        <f t="shared" ref="P2825:P2888" si="182">IF(L2825=0, 0, ROUND(E2825/L2825, 3))</f>
        <v>8.8569999999999993</v>
      </c>
      <c r="Q2825" t="s">
        <v>8317</v>
      </c>
      <c r="R2825" t="s">
        <v>8318</v>
      </c>
      <c r="S2825" s="9">
        <f t="shared" si="180"/>
        <v>42067.011643518519</v>
      </c>
      <c r="T2825" s="9">
        <f t="shared" si="181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9"/>
        <v>1.1692307692307693</v>
      </c>
      <c r="P2826">
        <f t="shared" si="182"/>
        <v>50.667000000000002</v>
      </c>
      <c r="Q2826" t="s">
        <v>8317</v>
      </c>
      <c r="R2826" t="s">
        <v>8318</v>
      </c>
      <c r="S2826" s="9">
        <f t="shared" si="180"/>
        <v>42136.270787037036</v>
      </c>
      <c r="T2826" s="9">
        <f t="shared" si="181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9"/>
        <v>1.0333333333333334</v>
      </c>
      <c r="P2827">
        <f t="shared" si="182"/>
        <v>60.783999999999999</v>
      </c>
      <c r="Q2827" t="s">
        <v>8317</v>
      </c>
      <c r="R2827" t="s">
        <v>8318</v>
      </c>
      <c r="S2827" s="9">
        <f t="shared" si="180"/>
        <v>42312.792662037042</v>
      </c>
      <c r="T2827" s="9">
        <f t="shared" si="181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9"/>
        <v>1.0774999999999999</v>
      </c>
      <c r="P2828">
        <f t="shared" si="182"/>
        <v>113.42100000000001</v>
      </c>
      <c r="Q2828" t="s">
        <v>8317</v>
      </c>
      <c r="R2828" t="s">
        <v>8318</v>
      </c>
      <c r="S2828" s="9">
        <f t="shared" si="180"/>
        <v>42171.034861111111</v>
      </c>
      <c r="T2828" s="9">
        <f t="shared" si="181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9"/>
        <v>1.2024999999999999</v>
      </c>
      <c r="P2829">
        <f t="shared" si="182"/>
        <v>104.565</v>
      </c>
      <c r="Q2829" t="s">
        <v>8317</v>
      </c>
      <c r="R2829" t="s">
        <v>8318</v>
      </c>
      <c r="S2829" s="9">
        <f t="shared" si="180"/>
        <v>42494.683634259258</v>
      </c>
      <c r="T2829" s="9">
        <f t="shared" si="181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9"/>
        <v>1.0037894736842106</v>
      </c>
      <c r="P2830">
        <f t="shared" si="182"/>
        <v>98.308999999999997</v>
      </c>
      <c r="Q2830" t="s">
        <v>8317</v>
      </c>
      <c r="R2830" t="s">
        <v>8318</v>
      </c>
      <c r="S2830" s="9">
        <f t="shared" si="180"/>
        <v>42254.264687499999</v>
      </c>
      <c r="T2830" s="9">
        <f t="shared" si="181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9"/>
        <v>1.0651999999999999</v>
      </c>
      <c r="P2831">
        <f t="shared" si="182"/>
        <v>35.039000000000001</v>
      </c>
      <c r="Q2831" t="s">
        <v>8317</v>
      </c>
      <c r="R2831" t="s">
        <v>8318</v>
      </c>
      <c r="S2831" s="9">
        <f t="shared" si="180"/>
        <v>42495.434236111112</v>
      </c>
      <c r="T2831" s="9">
        <f t="shared" si="181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9"/>
        <v>1</v>
      </c>
      <c r="P2832">
        <f t="shared" si="182"/>
        <v>272.72699999999998</v>
      </c>
      <c r="Q2832" t="s">
        <v>8317</v>
      </c>
      <c r="R2832" t="s">
        <v>8318</v>
      </c>
      <c r="S2832" s="9">
        <f t="shared" si="180"/>
        <v>41758.839675925927</v>
      </c>
      <c r="T2832" s="9">
        <f t="shared" si="181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9"/>
        <v>1.1066666666666667</v>
      </c>
      <c r="P2833">
        <f t="shared" si="182"/>
        <v>63.845999999999997</v>
      </c>
      <c r="Q2833" t="s">
        <v>8317</v>
      </c>
      <c r="R2833" t="s">
        <v>8318</v>
      </c>
      <c r="S2833" s="9">
        <f t="shared" si="180"/>
        <v>42171.824884259258</v>
      </c>
      <c r="T2833" s="9">
        <f t="shared" si="181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9"/>
        <v>1.1471959999999999</v>
      </c>
      <c r="P2834">
        <f t="shared" si="182"/>
        <v>30.189</v>
      </c>
      <c r="Q2834" t="s">
        <v>8317</v>
      </c>
      <c r="R2834" t="s">
        <v>8318</v>
      </c>
      <c r="S2834" s="9">
        <f t="shared" si="180"/>
        <v>41938.709421296298</v>
      </c>
      <c r="T2834" s="9">
        <f t="shared" si="181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9"/>
        <v>1.0825925925925926</v>
      </c>
      <c r="P2835">
        <f t="shared" si="182"/>
        <v>83.513999999999996</v>
      </c>
      <c r="Q2835" t="s">
        <v>8317</v>
      </c>
      <c r="R2835" t="s">
        <v>8318</v>
      </c>
      <c r="S2835" s="9">
        <f t="shared" si="180"/>
        <v>42268.127696759257</v>
      </c>
      <c r="T2835" s="9">
        <f t="shared" si="181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9"/>
        <v>1.7</v>
      </c>
      <c r="P2836">
        <f t="shared" si="182"/>
        <v>64.762</v>
      </c>
      <c r="Q2836" t="s">
        <v>8317</v>
      </c>
      <c r="R2836" t="s">
        <v>8318</v>
      </c>
      <c r="S2836" s="9">
        <f t="shared" si="180"/>
        <v>42019.959837962961</v>
      </c>
      <c r="T2836" s="9">
        <f t="shared" si="181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9"/>
        <v>1.8709899999999999</v>
      </c>
      <c r="P2837">
        <f t="shared" si="182"/>
        <v>20.117999999999999</v>
      </c>
      <c r="Q2837" t="s">
        <v>8317</v>
      </c>
      <c r="R2837" t="s">
        <v>8318</v>
      </c>
      <c r="S2837" s="9">
        <f t="shared" si="180"/>
        <v>42313.703900462962</v>
      </c>
      <c r="T2837" s="9">
        <f t="shared" si="181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9"/>
        <v>1.0777777777777777</v>
      </c>
      <c r="P2838">
        <f t="shared" si="182"/>
        <v>44.091000000000001</v>
      </c>
      <c r="Q2838" t="s">
        <v>8317</v>
      </c>
      <c r="R2838" t="s">
        <v>8318</v>
      </c>
      <c r="S2838" s="9">
        <f t="shared" si="180"/>
        <v>42746.261782407411</v>
      </c>
      <c r="T2838" s="9">
        <f t="shared" si="181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9"/>
        <v>1</v>
      </c>
      <c r="P2839">
        <f t="shared" si="182"/>
        <v>40.475999999999999</v>
      </c>
      <c r="Q2839" t="s">
        <v>8317</v>
      </c>
      <c r="R2839" t="s">
        <v>8318</v>
      </c>
      <c r="S2839" s="9">
        <f t="shared" si="180"/>
        <v>42307.908379629633</v>
      </c>
      <c r="T2839" s="9">
        <f t="shared" si="181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9"/>
        <v>1.2024999999999999</v>
      </c>
      <c r="P2840">
        <f t="shared" si="182"/>
        <v>44.536999999999999</v>
      </c>
      <c r="Q2840" t="s">
        <v>8317</v>
      </c>
      <c r="R2840" t="s">
        <v>8318</v>
      </c>
      <c r="S2840" s="9">
        <f t="shared" si="180"/>
        <v>41842.607592592591</v>
      </c>
      <c r="T2840" s="9">
        <f t="shared" si="181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9"/>
        <v>1.1142857142857143</v>
      </c>
      <c r="P2841">
        <f t="shared" si="182"/>
        <v>125.806</v>
      </c>
      <c r="Q2841" t="s">
        <v>8317</v>
      </c>
      <c r="R2841" t="s">
        <v>8318</v>
      </c>
      <c r="S2841" s="9">
        <f t="shared" si="180"/>
        <v>41853.240208333329</v>
      </c>
      <c r="T2841" s="9">
        <f t="shared" si="181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9"/>
        <v>1.04</v>
      </c>
      <c r="P2842">
        <f t="shared" si="182"/>
        <v>19.696999999999999</v>
      </c>
      <c r="Q2842" t="s">
        <v>8317</v>
      </c>
      <c r="R2842" t="s">
        <v>8318</v>
      </c>
      <c r="S2842" s="9">
        <f t="shared" si="180"/>
        <v>42060.035636574074</v>
      </c>
      <c r="T2842" s="9">
        <f t="shared" si="181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9"/>
        <v>0.01</v>
      </c>
      <c r="P2843">
        <f t="shared" si="182"/>
        <v>10</v>
      </c>
      <c r="Q2843" t="s">
        <v>8317</v>
      </c>
      <c r="R2843" t="s">
        <v>8318</v>
      </c>
      <c r="S2843" s="9">
        <f t="shared" si="180"/>
        <v>42291.739548611105</v>
      </c>
      <c r="T2843" s="9">
        <f t="shared" si="181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9"/>
        <v>0</v>
      </c>
      <c r="P2844">
        <f t="shared" si="182"/>
        <v>0</v>
      </c>
      <c r="Q2844" t="s">
        <v>8317</v>
      </c>
      <c r="R2844" t="s">
        <v>8318</v>
      </c>
      <c r="S2844" s="9">
        <f t="shared" si="180"/>
        <v>41784.952488425923</v>
      </c>
      <c r="T2844" s="9">
        <f t="shared" si="181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9"/>
        <v>0</v>
      </c>
      <c r="P2845">
        <f t="shared" si="182"/>
        <v>0</v>
      </c>
      <c r="Q2845" t="s">
        <v>8317</v>
      </c>
      <c r="R2845" t="s">
        <v>8318</v>
      </c>
      <c r="S2845" s="9">
        <f t="shared" si="180"/>
        <v>42492.737847222219</v>
      </c>
      <c r="T2845" s="9">
        <f t="shared" si="181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9"/>
        <v>5.4545454545454543E-2</v>
      </c>
      <c r="P2846">
        <f t="shared" si="182"/>
        <v>30</v>
      </c>
      <c r="Q2846" t="s">
        <v>8317</v>
      </c>
      <c r="R2846" t="s">
        <v>8318</v>
      </c>
      <c r="S2846" s="9">
        <f t="shared" si="180"/>
        <v>42709.546064814815</v>
      </c>
      <c r="T2846" s="9">
        <f t="shared" si="181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9"/>
        <v>0.31546666666666667</v>
      </c>
      <c r="P2847">
        <f t="shared" si="182"/>
        <v>60.667000000000002</v>
      </c>
      <c r="Q2847" t="s">
        <v>8317</v>
      </c>
      <c r="R2847" t="s">
        <v>8318</v>
      </c>
      <c r="S2847" s="9">
        <f t="shared" si="180"/>
        <v>42103.016585648147</v>
      </c>
      <c r="T2847" s="9">
        <f t="shared" si="181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9"/>
        <v>0</v>
      </c>
      <c r="P2848">
        <f t="shared" si="182"/>
        <v>0</v>
      </c>
      <c r="Q2848" t="s">
        <v>8317</v>
      </c>
      <c r="R2848" t="s">
        <v>8318</v>
      </c>
      <c r="S2848" s="9">
        <f t="shared" si="180"/>
        <v>42108.692060185189</v>
      </c>
      <c r="T2848" s="9">
        <f t="shared" si="181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9"/>
        <v>0</v>
      </c>
      <c r="P2849">
        <f t="shared" si="182"/>
        <v>0</v>
      </c>
      <c r="Q2849" t="s">
        <v>8317</v>
      </c>
      <c r="R2849" t="s">
        <v>8318</v>
      </c>
      <c r="S2849" s="9">
        <f t="shared" si="180"/>
        <v>42453.806307870371</v>
      </c>
      <c r="T2849" s="9">
        <f t="shared" si="181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9"/>
        <v>2E-3</v>
      </c>
      <c r="P2850">
        <f t="shared" si="182"/>
        <v>23.332999999999998</v>
      </c>
      <c r="Q2850" t="s">
        <v>8317</v>
      </c>
      <c r="R2850" t="s">
        <v>8318</v>
      </c>
      <c r="S2850" s="9">
        <f t="shared" si="180"/>
        <v>42123.648831018523</v>
      </c>
      <c r="T2850" s="9">
        <f t="shared" si="181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9"/>
        <v>0.01</v>
      </c>
      <c r="P2851">
        <f t="shared" si="182"/>
        <v>5</v>
      </c>
      <c r="Q2851" t="s">
        <v>8317</v>
      </c>
      <c r="R2851" t="s">
        <v>8318</v>
      </c>
      <c r="S2851" s="9">
        <f t="shared" si="180"/>
        <v>42453.428240740745</v>
      </c>
      <c r="T2851" s="9">
        <f t="shared" si="181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9"/>
        <v>3.8875E-2</v>
      </c>
      <c r="P2852">
        <f t="shared" si="182"/>
        <v>23.922999999999998</v>
      </c>
      <c r="Q2852" t="s">
        <v>8317</v>
      </c>
      <c r="R2852" t="s">
        <v>8318</v>
      </c>
      <c r="S2852" s="9">
        <f t="shared" si="180"/>
        <v>41858.007071759261</v>
      </c>
      <c r="T2852" s="9">
        <f t="shared" si="181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9"/>
        <v>0</v>
      </c>
      <c r="P2853">
        <f t="shared" si="182"/>
        <v>0</v>
      </c>
      <c r="Q2853" t="s">
        <v>8317</v>
      </c>
      <c r="R2853" t="s">
        <v>8318</v>
      </c>
      <c r="S2853" s="9">
        <f t="shared" si="180"/>
        <v>42390.002650462964</v>
      </c>
      <c r="T2853" s="9">
        <f t="shared" si="181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9"/>
        <v>1.9E-2</v>
      </c>
      <c r="P2854">
        <f t="shared" si="182"/>
        <v>15.833</v>
      </c>
      <c r="Q2854" t="s">
        <v>8317</v>
      </c>
      <c r="R2854" t="s">
        <v>8318</v>
      </c>
      <c r="S2854" s="9">
        <f t="shared" si="180"/>
        <v>41781.045173611114</v>
      </c>
      <c r="T2854" s="9">
        <f t="shared" si="181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9"/>
        <v>0</v>
      </c>
      <c r="P2855">
        <f t="shared" si="182"/>
        <v>0</v>
      </c>
      <c r="Q2855" t="s">
        <v>8317</v>
      </c>
      <c r="R2855" t="s">
        <v>8318</v>
      </c>
      <c r="S2855" s="9">
        <f t="shared" si="180"/>
        <v>41836.190937499996</v>
      </c>
      <c r="T2855" s="9">
        <f t="shared" si="181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9"/>
        <v>0.41699999999999998</v>
      </c>
      <c r="P2856">
        <f t="shared" si="182"/>
        <v>29.786000000000001</v>
      </c>
      <c r="Q2856" t="s">
        <v>8317</v>
      </c>
      <c r="R2856" t="s">
        <v>8318</v>
      </c>
      <c r="S2856" s="9">
        <f t="shared" si="180"/>
        <v>42111.71665509259</v>
      </c>
      <c r="T2856" s="9">
        <f t="shared" si="181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9"/>
        <v>0.5</v>
      </c>
      <c r="P2857">
        <f t="shared" si="182"/>
        <v>60</v>
      </c>
      <c r="Q2857" t="s">
        <v>8317</v>
      </c>
      <c r="R2857" t="s">
        <v>8318</v>
      </c>
      <c r="S2857" s="9">
        <f t="shared" si="180"/>
        <v>42370.007766203707</v>
      </c>
      <c r="T2857" s="9">
        <f t="shared" si="181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9"/>
        <v>4.8666666666666664E-2</v>
      </c>
      <c r="P2858">
        <f t="shared" si="182"/>
        <v>24.332999999999998</v>
      </c>
      <c r="Q2858" t="s">
        <v>8317</v>
      </c>
      <c r="R2858" t="s">
        <v>8318</v>
      </c>
      <c r="S2858" s="9">
        <f t="shared" si="180"/>
        <v>42165.037581018521</v>
      </c>
      <c r="T2858" s="9">
        <f t="shared" si="181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9"/>
        <v>0.19736842105263158</v>
      </c>
      <c r="P2859">
        <f t="shared" si="182"/>
        <v>500</v>
      </c>
      <c r="Q2859" t="s">
        <v>8317</v>
      </c>
      <c r="R2859" t="s">
        <v>8318</v>
      </c>
      <c r="S2859" s="9">
        <f t="shared" si="180"/>
        <v>42726.920081018514</v>
      </c>
      <c r="T2859" s="9">
        <f t="shared" si="181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9"/>
        <v>0</v>
      </c>
      <c r="P2860">
        <f t="shared" si="182"/>
        <v>0</v>
      </c>
      <c r="Q2860" t="s">
        <v>8317</v>
      </c>
      <c r="R2860" t="s">
        <v>8318</v>
      </c>
      <c r="S2860" s="9">
        <f t="shared" si="180"/>
        <v>41954.545081018514</v>
      </c>
      <c r="T2860" s="9">
        <f t="shared" si="181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9"/>
        <v>1.7500000000000002E-2</v>
      </c>
      <c r="P2861">
        <f t="shared" si="182"/>
        <v>35</v>
      </c>
      <c r="Q2861" t="s">
        <v>8317</v>
      </c>
      <c r="R2861" t="s">
        <v>8318</v>
      </c>
      <c r="S2861" s="9">
        <f t="shared" si="180"/>
        <v>42233.362314814818</v>
      </c>
      <c r="T2861" s="9">
        <f t="shared" si="181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9"/>
        <v>6.6500000000000004E-2</v>
      </c>
      <c r="P2862">
        <f t="shared" si="182"/>
        <v>29.556000000000001</v>
      </c>
      <c r="Q2862" t="s">
        <v>8317</v>
      </c>
      <c r="R2862" t="s">
        <v>8318</v>
      </c>
      <c r="S2862" s="9">
        <f t="shared" si="180"/>
        <v>42480.800648148142</v>
      </c>
      <c r="T2862" s="9">
        <f t="shared" si="181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9"/>
        <v>0.32</v>
      </c>
      <c r="P2863">
        <f t="shared" si="182"/>
        <v>26.667000000000002</v>
      </c>
      <c r="Q2863" t="s">
        <v>8317</v>
      </c>
      <c r="R2863" t="s">
        <v>8318</v>
      </c>
      <c r="S2863" s="9">
        <f t="shared" si="180"/>
        <v>42257.590833333335</v>
      </c>
      <c r="T2863" s="9">
        <f t="shared" si="181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9"/>
        <v>4.3307086614173228E-3</v>
      </c>
      <c r="P2864">
        <f t="shared" si="182"/>
        <v>18.332999999999998</v>
      </c>
      <c r="Q2864" t="s">
        <v>8317</v>
      </c>
      <c r="R2864" t="s">
        <v>8318</v>
      </c>
      <c r="S2864" s="9">
        <f t="shared" si="180"/>
        <v>41784.789687500001</v>
      </c>
      <c r="T2864" s="9">
        <f t="shared" si="181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9"/>
        <v>4.0000000000000002E-4</v>
      </c>
      <c r="P2865">
        <f t="shared" si="182"/>
        <v>20</v>
      </c>
      <c r="Q2865" t="s">
        <v>8317</v>
      </c>
      <c r="R2865" t="s">
        <v>8318</v>
      </c>
      <c r="S2865" s="9">
        <f t="shared" si="180"/>
        <v>41831.675034722226</v>
      </c>
      <c r="T2865" s="9">
        <f t="shared" si="181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9"/>
        <v>1.6E-2</v>
      </c>
      <c r="P2866">
        <f t="shared" si="182"/>
        <v>13.333</v>
      </c>
      <c r="Q2866" t="s">
        <v>8317</v>
      </c>
      <c r="R2866" t="s">
        <v>8318</v>
      </c>
      <c r="S2866" s="9">
        <f t="shared" si="180"/>
        <v>42172.613506944443</v>
      </c>
      <c r="T2866" s="9">
        <f t="shared" si="181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9"/>
        <v>0</v>
      </c>
      <c r="P2867">
        <f t="shared" si="182"/>
        <v>0</v>
      </c>
      <c r="Q2867" t="s">
        <v>8317</v>
      </c>
      <c r="R2867" t="s">
        <v>8318</v>
      </c>
      <c r="S2867" s="9">
        <f t="shared" si="180"/>
        <v>41950.114108796297</v>
      </c>
      <c r="T2867" s="9">
        <f t="shared" si="181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9"/>
        <v>8.9999999999999993E-3</v>
      </c>
      <c r="P2868">
        <f t="shared" si="182"/>
        <v>22.5</v>
      </c>
      <c r="Q2868" t="s">
        <v>8317</v>
      </c>
      <c r="R2868" t="s">
        <v>8318</v>
      </c>
      <c r="S2868" s="9">
        <f t="shared" si="180"/>
        <v>42627.955104166671</v>
      </c>
      <c r="T2868" s="9">
        <f t="shared" si="181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9"/>
        <v>0.2016</v>
      </c>
      <c r="P2869">
        <f t="shared" si="182"/>
        <v>50.4</v>
      </c>
      <c r="Q2869" t="s">
        <v>8317</v>
      </c>
      <c r="R2869" t="s">
        <v>8318</v>
      </c>
      <c r="S2869" s="9">
        <f t="shared" si="180"/>
        <v>42531.195277777777</v>
      </c>
      <c r="T2869" s="9">
        <f t="shared" si="181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9"/>
        <v>0.42011733333333334</v>
      </c>
      <c r="P2870">
        <f t="shared" si="182"/>
        <v>105.029</v>
      </c>
      <c r="Q2870" t="s">
        <v>8317</v>
      </c>
      <c r="R2870" t="s">
        <v>8318</v>
      </c>
      <c r="S2870" s="9">
        <f t="shared" si="180"/>
        <v>42618.827013888891</v>
      </c>
      <c r="T2870" s="9">
        <f t="shared" si="181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9"/>
        <v>8.8500000000000002E-3</v>
      </c>
      <c r="P2871">
        <f t="shared" si="182"/>
        <v>35.4</v>
      </c>
      <c r="Q2871" t="s">
        <v>8317</v>
      </c>
      <c r="R2871" t="s">
        <v>8318</v>
      </c>
      <c r="S2871" s="9">
        <f t="shared" si="180"/>
        <v>42540.593530092592</v>
      </c>
      <c r="T2871" s="9">
        <f t="shared" si="181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9"/>
        <v>0.15</v>
      </c>
      <c r="P2872">
        <f t="shared" si="182"/>
        <v>83.332999999999998</v>
      </c>
      <c r="Q2872" t="s">
        <v>8317</v>
      </c>
      <c r="R2872" t="s">
        <v>8318</v>
      </c>
      <c r="S2872" s="9">
        <f t="shared" si="180"/>
        <v>41746.189409722225</v>
      </c>
      <c r="T2872" s="9">
        <f t="shared" si="181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9"/>
        <v>4.6699999999999998E-2</v>
      </c>
      <c r="P2873">
        <f t="shared" si="182"/>
        <v>35.923000000000002</v>
      </c>
      <c r="Q2873" t="s">
        <v>8317</v>
      </c>
      <c r="R2873" t="s">
        <v>8318</v>
      </c>
      <c r="S2873" s="9">
        <f t="shared" si="180"/>
        <v>41974.738576388889</v>
      </c>
      <c r="T2873" s="9">
        <f t="shared" si="181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9"/>
        <v>0</v>
      </c>
      <c r="P2874">
        <f t="shared" si="182"/>
        <v>0</v>
      </c>
      <c r="Q2874" t="s">
        <v>8317</v>
      </c>
      <c r="R2874" t="s">
        <v>8318</v>
      </c>
      <c r="S2874" s="9">
        <f t="shared" si="180"/>
        <v>42115.11618055556</v>
      </c>
      <c r="T2874" s="9">
        <f t="shared" si="181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9"/>
        <v>0.38119999999999998</v>
      </c>
      <c r="P2875">
        <f t="shared" si="182"/>
        <v>119.125</v>
      </c>
      <c r="Q2875" t="s">
        <v>8317</v>
      </c>
      <c r="R2875" t="s">
        <v>8318</v>
      </c>
      <c r="S2875" s="9">
        <f t="shared" si="180"/>
        <v>42002.817488425921</v>
      </c>
      <c r="T2875" s="9">
        <f t="shared" si="181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9"/>
        <v>5.4199999999999998E-2</v>
      </c>
      <c r="P2876">
        <f t="shared" si="182"/>
        <v>90.332999999999998</v>
      </c>
      <c r="Q2876" t="s">
        <v>8317</v>
      </c>
      <c r="R2876" t="s">
        <v>8318</v>
      </c>
      <c r="S2876" s="9">
        <f t="shared" si="180"/>
        <v>42722.84474537037</v>
      </c>
      <c r="T2876" s="9">
        <f t="shared" si="181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9"/>
        <v>3.5E-4</v>
      </c>
      <c r="P2877">
        <f t="shared" si="182"/>
        <v>2.3330000000000002</v>
      </c>
      <c r="Q2877" t="s">
        <v>8317</v>
      </c>
      <c r="R2877" t="s">
        <v>8318</v>
      </c>
      <c r="S2877" s="9">
        <f t="shared" si="180"/>
        <v>42465.128391203703</v>
      </c>
      <c r="T2877" s="9">
        <f t="shared" si="181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9"/>
        <v>0</v>
      </c>
      <c r="P2878">
        <f t="shared" si="182"/>
        <v>0</v>
      </c>
      <c r="Q2878" t="s">
        <v>8317</v>
      </c>
      <c r="R2878" t="s">
        <v>8318</v>
      </c>
      <c r="S2878" s="9">
        <f t="shared" si="180"/>
        <v>42171.743969907402</v>
      </c>
      <c r="T2878" s="9">
        <f t="shared" si="181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9"/>
        <v>0.10833333333333334</v>
      </c>
      <c r="P2879">
        <f t="shared" si="182"/>
        <v>108.333</v>
      </c>
      <c r="Q2879" t="s">
        <v>8317</v>
      </c>
      <c r="R2879" t="s">
        <v>8318</v>
      </c>
      <c r="S2879" s="9">
        <f t="shared" si="180"/>
        <v>42672.955138888887</v>
      </c>
      <c r="T2879" s="9">
        <f t="shared" si="181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9"/>
        <v>2.1000000000000001E-2</v>
      </c>
      <c r="P2880">
        <f t="shared" si="182"/>
        <v>15.75</v>
      </c>
      <c r="Q2880" t="s">
        <v>8317</v>
      </c>
      <c r="R2880" t="s">
        <v>8318</v>
      </c>
      <c r="S2880" s="9">
        <f t="shared" si="180"/>
        <v>42128.615682870368</v>
      </c>
      <c r="T2880" s="9">
        <f t="shared" si="181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9"/>
        <v>2.5892857142857141E-3</v>
      </c>
      <c r="P2881">
        <f t="shared" si="182"/>
        <v>29</v>
      </c>
      <c r="Q2881" t="s">
        <v>8317</v>
      </c>
      <c r="R2881" t="s">
        <v>8318</v>
      </c>
      <c r="S2881" s="9">
        <f t="shared" si="180"/>
        <v>42359.725243055553</v>
      </c>
      <c r="T2881" s="9">
        <f t="shared" si="181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9"/>
        <v>0.23333333333333334</v>
      </c>
      <c r="P2882">
        <f t="shared" si="182"/>
        <v>96.552000000000007</v>
      </c>
      <c r="Q2882" t="s">
        <v>8317</v>
      </c>
      <c r="R2882" t="s">
        <v>8318</v>
      </c>
      <c r="S2882" s="9">
        <f t="shared" si="180"/>
        <v>42192.905694444446</v>
      </c>
      <c r="T2882" s="9">
        <f t="shared" si="181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3">E2883/D2883</f>
        <v>0</v>
      </c>
      <c r="P2883">
        <f t="shared" si="182"/>
        <v>0</v>
      </c>
      <c r="Q2883" t="s">
        <v>8317</v>
      </c>
      <c r="R2883" t="s">
        <v>8318</v>
      </c>
      <c r="S2883" s="9">
        <f t="shared" ref="S2883:S2946" si="184">(((J2883/60)/60)/24)+DATE(1970,1,1)</f>
        <v>41916.597638888888</v>
      </c>
      <c r="T2883" s="9">
        <f t="shared" ref="T2883:T2946" si="18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3"/>
        <v>0.33600000000000002</v>
      </c>
      <c r="P2884">
        <f t="shared" si="182"/>
        <v>63</v>
      </c>
      <c r="Q2884" t="s">
        <v>8317</v>
      </c>
      <c r="R2884" t="s">
        <v>8318</v>
      </c>
      <c r="S2884" s="9">
        <f t="shared" si="184"/>
        <v>42461.596273148149</v>
      </c>
      <c r="T2884" s="9">
        <f t="shared" si="18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3"/>
        <v>0.1908</v>
      </c>
      <c r="P2885">
        <f t="shared" si="182"/>
        <v>381.6</v>
      </c>
      <c r="Q2885" t="s">
        <v>8317</v>
      </c>
      <c r="R2885" t="s">
        <v>8318</v>
      </c>
      <c r="S2885" s="9">
        <f t="shared" si="184"/>
        <v>42370.90320601852</v>
      </c>
      <c r="T2885" s="9">
        <f t="shared" si="18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3"/>
        <v>4.1111111111111114E-3</v>
      </c>
      <c r="P2886">
        <f t="shared" si="182"/>
        <v>46.25</v>
      </c>
      <c r="Q2886" t="s">
        <v>8317</v>
      </c>
      <c r="R2886" t="s">
        <v>8318</v>
      </c>
      <c r="S2886" s="9">
        <f t="shared" si="184"/>
        <v>41948.727256944447</v>
      </c>
      <c r="T2886" s="9">
        <f t="shared" si="18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3"/>
        <v>0.32500000000000001</v>
      </c>
      <c r="P2887">
        <f t="shared" si="182"/>
        <v>26</v>
      </c>
      <c r="Q2887" t="s">
        <v>8317</v>
      </c>
      <c r="R2887" t="s">
        <v>8318</v>
      </c>
      <c r="S2887" s="9">
        <f t="shared" si="184"/>
        <v>42047.07640046296</v>
      </c>
      <c r="T2887" s="9">
        <f t="shared" si="18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3"/>
        <v>0.05</v>
      </c>
      <c r="P2888">
        <f t="shared" si="182"/>
        <v>10</v>
      </c>
      <c r="Q2888" t="s">
        <v>8317</v>
      </c>
      <c r="R2888" t="s">
        <v>8318</v>
      </c>
      <c r="S2888" s="9">
        <f t="shared" si="184"/>
        <v>42261.632916666669</v>
      </c>
      <c r="T2888" s="9">
        <f t="shared" si="18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3"/>
        <v>1.6666666666666668E-3</v>
      </c>
      <c r="P2889">
        <f t="shared" ref="P2889:P2952" si="186">IF(L2889=0, 0, ROUND(E2889/L2889, 3))</f>
        <v>5</v>
      </c>
      <c r="Q2889" t="s">
        <v>8317</v>
      </c>
      <c r="R2889" t="s">
        <v>8318</v>
      </c>
      <c r="S2889" s="9">
        <f t="shared" si="184"/>
        <v>41985.427361111113</v>
      </c>
      <c r="T2889" s="9">
        <f t="shared" si="18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3"/>
        <v>0</v>
      </c>
      <c r="P2890">
        <f t="shared" si="186"/>
        <v>0</v>
      </c>
      <c r="Q2890" t="s">
        <v>8317</v>
      </c>
      <c r="R2890" t="s">
        <v>8318</v>
      </c>
      <c r="S2890" s="9">
        <f t="shared" si="184"/>
        <v>41922.535185185188</v>
      </c>
      <c r="T2890" s="9">
        <f t="shared" si="18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3"/>
        <v>0.38066666666666665</v>
      </c>
      <c r="P2891">
        <f t="shared" si="186"/>
        <v>81.570999999999998</v>
      </c>
      <c r="Q2891" t="s">
        <v>8317</v>
      </c>
      <c r="R2891" t="s">
        <v>8318</v>
      </c>
      <c r="S2891" s="9">
        <f t="shared" si="184"/>
        <v>41850.863252314812</v>
      </c>
      <c r="T2891" s="9">
        <f t="shared" si="18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3"/>
        <v>1.0500000000000001E-2</v>
      </c>
      <c r="P2892">
        <f t="shared" si="186"/>
        <v>7</v>
      </c>
      <c r="Q2892" t="s">
        <v>8317</v>
      </c>
      <c r="R2892" t="s">
        <v>8318</v>
      </c>
      <c r="S2892" s="9">
        <f t="shared" si="184"/>
        <v>41831.742962962962</v>
      </c>
      <c r="T2892" s="9">
        <f t="shared" si="18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3"/>
        <v>2.7300000000000001E-2</v>
      </c>
      <c r="P2893">
        <f t="shared" si="186"/>
        <v>27.3</v>
      </c>
      <c r="Q2893" t="s">
        <v>8317</v>
      </c>
      <c r="R2893" t="s">
        <v>8318</v>
      </c>
      <c r="S2893" s="9">
        <f t="shared" si="184"/>
        <v>42415.883425925931</v>
      </c>
      <c r="T2893" s="9">
        <f t="shared" si="18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3"/>
        <v>9.0909090909090912E-2</v>
      </c>
      <c r="P2894">
        <f t="shared" si="186"/>
        <v>29.411999999999999</v>
      </c>
      <c r="Q2894" t="s">
        <v>8317</v>
      </c>
      <c r="R2894" t="s">
        <v>8318</v>
      </c>
      <c r="S2894" s="9">
        <f t="shared" si="184"/>
        <v>41869.714166666665</v>
      </c>
      <c r="T2894" s="9">
        <f t="shared" si="18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3"/>
        <v>5.0000000000000001E-3</v>
      </c>
      <c r="P2895">
        <f t="shared" si="186"/>
        <v>12.5</v>
      </c>
      <c r="Q2895" t="s">
        <v>8317</v>
      </c>
      <c r="R2895" t="s">
        <v>8318</v>
      </c>
      <c r="S2895" s="9">
        <f t="shared" si="184"/>
        <v>41953.773090277777</v>
      </c>
      <c r="T2895" s="9">
        <f t="shared" si="18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3"/>
        <v>0</v>
      </c>
      <c r="P2896">
        <f t="shared" si="186"/>
        <v>0</v>
      </c>
      <c r="Q2896" t="s">
        <v>8317</v>
      </c>
      <c r="R2896" t="s">
        <v>8318</v>
      </c>
      <c r="S2896" s="9">
        <f t="shared" si="184"/>
        <v>42037.986284722225</v>
      </c>
      <c r="T2896" s="9">
        <f t="shared" si="18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3"/>
        <v>4.5999999999999999E-2</v>
      </c>
      <c r="P2897">
        <f t="shared" si="186"/>
        <v>5.75</v>
      </c>
      <c r="Q2897" t="s">
        <v>8317</v>
      </c>
      <c r="R2897" t="s">
        <v>8318</v>
      </c>
      <c r="S2897" s="9">
        <f t="shared" si="184"/>
        <v>41811.555462962962</v>
      </c>
      <c r="T2897" s="9">
        <f t="shared" si="18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3"/>
        <v>0.20833333333333334</v>
      </c>
      <c r="P2898">
        <f t="shared" si="186"/>
        <v>52.082999999999998</v>
      </c>
      <c r="Q2898" t="s">
        <v>8317</v>
      </c>
      <c r="R2898" t="s">
        <v>8318</v>
      </c>
      <c r="S2898" s="9">
        <f t="shared" si="184"/>
        <v>42701.908807870372</v>
      </c>
      <c r="T2898" s="9">
        <f t="shared" si="18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3"/>
        <v>4.583333333333333E-2</v>
      </c>
      <c r="P2899">
        <f t="shared" si="186"/>
        <v>183.333</v>
      </c>
      <c r="Q2899" t="s">
        <v>8317</v>
      </c>
      <c r="R2899" t="s">
        <v>8318</v>
      </c>
      <c r="S2899" s="9">
        <f t="shared" si="184"/>
        <v>42258.646504629629</v>
      </c>
      <c r="T2899" s="9">
        <f t="shared" si="18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3"/>
        <v>4.2133333333333335E-2</v>
      </c>
      <c r="P2900">
        <f t="shared" si="186"/>
        <v>26.332999999999998</v>
      </c>
      <c r="Q2900" t="s">
        <v>8317</v>
      </c>
      <c r="R2900" t="s">
        <v>8318</v>
      </c>
      <c r="S2900" s="9">
        <f t="shared" si="184"/>
        <v>42278.664965277778</v>
      </c>
      <c r="T2900" s="9">
        <f t="shared" si="18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3"/>
        <v>0</v>
      </c>
      <c r="P2901">
        <f t="shared" si="186"/>
        <v>0</v>
      </c>
      <c r="Q2901" t="s">
        <v>8317</v>
      </c>
      <c r="R2901" t="s">
        <v>8318</v>
      </c>
      <c r="S2901" s="9">
        <f t="shared" si="184"/>
        <v>42515.078217592592</v>
      </c>
      <c r="T2901" s="9">
        <f t="shared" si="18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3"/>
        <v>0.61909090909090914</v>
      </c>
      <c r="P2902">
        <f t="shared" si="186"/>
        <v>486.42899999999997</v>
      </c>
      <c r="Q2902" t="s">
        <v>8317</v>
      </c>
      <c r="R2902" t="s">
        <v>8318</v>
      </c>
      <c r="S2902" s="9">
        <f t="shared" si="184"/>
        <v>41830.234166666669</v>
      </c>
      <c r="T2902" s="9">
        <f t="shared" si="18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3"/>
        <v>8.0000000000000002E-3</v>
      </c>
      <c r="P2903">
        <f t="shared" si="186"/>
        <v>3</v>
      </c>
      <c r="Q2903" t="s">
        <v>8317</v>
      </c>
      <c r="R2903" t="s">
        <v>8318</v>
      </c>
      <c r="S2903" s="9">
        <f t="shared" si="184"/>
        <v>41982.904386574075</v>
      </c>
      <c r="T2903" s="9">
        <f t="shared" si="18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3"/>
        <v>1.6666666666666666E-4</v>
      </c>
      <c r="P2904">
        <f t="shared" si="186"/>
        <v>25</v>
      </c>
      <c r="Q2904" t="s">
        <v>8317</v>
      </c>
      <c r="R2904" t="s">
        <v>8318</v>
      </c>
      <c r="S2904" s="9">
        <f t="shared" si="184"/>
        <v>42210.439768518518</v>
      </c>
      <c r="T2904" s="9">
        <f t="shared" si="18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3"/>
        <v>7.7999999999999996E-3</v>
      </c>
      <c r="P2905">
        <f t="shared" si="186"/>
        <v>9.75</v>
      </c>
      <c r="Q2905" t="s">
        <v>8317</v>
      </c>
      <c r="R2905" t="s">
        <v>8318</v>
      </c>
      <c r="S2905" s="9">
        <f t="shared" si="184"/>
        <v>42196.166874999995</v>
      </c>
      <c r="T2905" s="9">
        <f t="shared" si="18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3"/>
        <v>0.05</v>
      </c>
      <c r="P2906">
        <f t="shared" si="186"/>
        <v>18.75</v>
      </c>
      <c r="Q2906" t="s">
        <v>8317</v>
      </c>
      <c r="R2906" t="s">
        <v>8318</v>
      </c>
      <c r="S2906" s="9">
        <f t="shared" si="184"/>
        <v>41940.967951388891</v>
      </c>
      <c r="T2906" s="9">
        <f t="shared" si="18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3"/>
        <v>0.17771428571428571</v>
      </c>
      <c r="P2907">
        <f t="shared" si="186"/>
        <v>36.588000000000001</v>
      </c>
      <c r="Q2907" t="s">
        <v>8317</v>
      </c>
      <c r="R2907" t="s">
        <v>8318</v>
      </c>
      <c r="S2907" s="9">
        <f t="shared" si="184"/>
        <v>42606.056863425925</v>
      </c>
      <c r="T2907" s="9">
        <f t="shared" si="18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3"/>
        <v>9.4166666666666662E-2</v>
      </c>
      <c r="P2908">
        <f t="shared" si="186"/>
        <v>80.713999999999999</v>
      </c>
      <c r="Q2908" t="s">
        <v>8317</v>
      </c>
      <c r="R2908" t="s">
        <v>8318</v>
      </c>
      <c r="S2908" s="9">
        <f t="shared" si="184"/>
        <v>42199.648912037039</v>
      </c>
      <c r="T2908" s="9">
        <f t="shared" si="18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3"/>
        <v>8.0000000000000004E-4</v>
      </c>
      <c r="P2909">
        <f t="shared" si="186"/>
        <v>1</v>
      </c>
      <c r="Q2909" t="s">
        <v>8317</v>
      </c>
      <c r="R2909" t="s">
        <v>8318</v>
      </c>
      <c r="S2909" s="9">
        <f t="shared" si="184"/>
        <v>42444.877743055549</v>
      </c>
      <c r="T2909" s="9">
        <f t="shared" si="18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3"/>
        <v>2.75E-2</v>
      </c>
      <c r="P2910">
        <f t="shared" si="186"/>
        <v>52.8</v>
      </c>
      <c r="Q2910" t="s">
        <v>8317</v>
      </c>
      <c r="R2910" t="s">
        <v>8318</v>
      </c>
      <c r="S2910" s="9">
        <f t="shared" si="184"/>
        <v>42499.731701388882</v>
      </c>
      <c r="T2910" s="9">
        <f t="shared" si="18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3"/>
        <v>1.1111111111111112E-4</v>
      </c>
      <c r="P2911">
        <f t="shared" si="186"/>
        <v>20</v>
      </c>
      <c r="Q2911" t="s">
        <v>8317</v>
      </c>
      <c r="R2911" t="s">
        <v>8318</v>
      </c>
      <c r="S2911" s="9">
        <f t="shared" si="184"/>
        <v>41929.266215277778</v>
      </c>
      <c r="T2911" s="9">
        <f t="shared" si="18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3"/>
        <v>3.3333333333333335E-5</v>
      </c>
      <c r="P2912">
        <f t="shared" si="186"/>
        <v>1</v>
      </c>
      <c r="Q2912" t="s">
        <v>8317</v>
      </c>
      <c r="R2912" t="s">
        <v>8318</v>
      </c>
      <c r="S2912" s="9">
        <f t="shared" si="184"/>
        <v>42107.841284722221</v>
      </c>
      <c r="T2912" s="9">
        <f t="shared" si="18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3"/>
        <v>0.36499999999999999</v>
      </c>
      <c r="P2913">
        <f t="shared" si="186"/>
        <v>46.929000000000002</v>
      </c>
      <c r="Q2913" t="s">
        <v>8317</v>
      </c>
      <c r="R2913" t="s">
        <v>8318</v>
      </c>
      <c r="S2913" s="9">
        <f t="shared" si="184"/>
        <v>42142.768819444449</v>
      </c>
      <c r="T2913" s="9">
        <f t="shared" si="18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3"/>
        <v>0.14058171745152354</v>
      </c>
      <c r="P2914">
        <f t="shared" si="186"/>
        <v>78.076999999999998</v>
      </c>
      <c r="Q2914" t="s">
        <v>8317</v>
      </c>
      <c r="R2914" t="s">
        <v>8318</v>
      </c>
      <c r="S2914" s="9">
        <f t="shared" si="184"/>
        <v>42354.131643518514</v>
      </c>
      <c r="T2914" s="9">
        <f t="shared" si="18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3"/>
        <v>2.0000000000000001E-4</v>
      </c>
      <c r="P2915">
        <f t="shared" si="186"/>
        <v>1</v>
      </c>
      <c r="Q2915" t="s">
        <v>8317</v>
      </c>
      <c r="R2915" t="s">
        <v>8318</v>
      </c>
      <c r="S2915" s="9">
        <f t="shared" si="184"/>
        <v>41828.922905092593</v>
      </c>
      <c r="T2915" s="9">
        <f t="shared" si="18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3"/>
        <v>4.0000000000000003E-5</v>
      </c>
      <c r="P2916">
        <f t="shared" si="186"/>
        <v>1</v>
      </c>
      <c r="Q2916" t="s">
        <v>8317</v>
      </c>
      <c r="R2916" t="s">
        <v>8318</v>
      </c>
      <c r="S2916" s="9">
        <f t="shared" si="184"/>
        <v>42017.907337962963</v>
      </c>
      <c r="T2916" s="9">
        <f t="shared" si="18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3"/>
        <v>0.61099999999999999</v>
      </c>
      <c r="P2917">
        <f t="shared" si="186"/>
        <v>203.667</v>
      </c>
      <c r="Q2917" t="s">
        <v>8317</v>
      </c>
      <c r="R2917" t="s">
        <v>8318</v>
      </c>
      <c r="S2917" s="9">
        <f t="shared" si="184"/>
        <v>42415.398032407407</v>
      </c>
      <c r="T2917" s="9">
        <f t="shared" si="18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3"/>
        <v>7.8378378378378383E-2</v>
      </c>
      <c r="P2918">
        <f t="shared" si="186"/>
        <v>20.713999999999999</v>
      </c>
      <c r="Q2918" t="s">
        <v>8317</v>
      </c>
      <c r="R2918" t="s">
        <v>8318</v>
      </c>
      <c r="S2918" s="9">
        <f t="shared" si="184"/>
        <v>41755.476724537039</v>
      </c>
      <c r="T2918" s="9">
        <f t="shared" si="18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3"/>
        <v>0.2185</v>
      </c>
      <c r="P2919">
        <f t="shared" si="186"/>
        <v>48.555999999999997</v>
      </c>
      <c r="Q2919" t="s">
        <v>8317</v>
      </c>
      <c r="R2919" t="s">
        <v>8318</v>
      </c>
      <c r="S2919" s="9">
        <f t="shared" si="184"/>
        <v>42245.234340277777</v>
      </c>
      <c r="T2919" s="9">
        <f t="shared" si="18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3"/>
        <v>0.27239999999999998</v>
      </c>
      <c r="P2920">
        <f t="shared" si="186"/>
        <v>68.099999999999994</v>
      </c>
      <c r="Q2920" t="s">
        <v>8317</v>
      </c>
      <c r="R2920" t="s">
        <v>8318</v>
      </c>
      <c r="S2920" s="9">
        <f t="shared" si="184"/>
        <v>42278.629710648151</v>
      </c>
      <c r="T2920" s="9">
        <f t="shared" si="18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3"/>
        <v>8.5000000000000006E-2</v>
      </c>
      <c r="P2921">
        <f t="shared" si="186"/>
        <v>8.5</v>
      </c>
      <c r="Q2921" t="s">
        <v>8317</v>
      </c>
      <c r="R2921" t="s">
        <v>8318</v>
      </c>
      <c r="S2921" s="9">
        <f t="shared" si="184"/>
        <v>41826.61954861111</v>
      </c>
      <c r="T2921" s="9">
        <f t="shared" si="18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3"/>
        <v>0.26840000000000003</v>
      </c>
      <c r="P2922">
        <f t="shared" si="186"/>
        <v>51.615000000000002</v>
      </c>
      <c r="Q2922" t="s">
        <v>8317</v>
      </c>
      <c r="R2922" t="s">
        <v>8318</v>
      </c>
      <c r="S2922" s="9">
        <f t="shared" si="184"/>
        <v>42058.792476851857</v>
      </c>
      <c r="T2922" s="9">
        <f t="shared" si="18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3"/>
        <v>1.29</v>
      </c>
      <c r="P2923">
        <f t="shared" si="186"/>
        <v>43</v>
      </c>
      <c r="Q2923" t="s">
        <v>8317</v>
      </c>
      <c r="R2923" t="s">
        <v>8359</v>
      </c>
      <c r="S2923" s="9">
        <f t="shared" si="184"/>
        <v>41877.886620370373</v>
      </c>
      <c r="T2923" s="9">
        <f t="shared" si="18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3"/>
        <v>1</v>
      </c>
      <c r="P2924">
        <f t="shared" si="186"/>
        <v>83.332999999999998</v>
      </c>
      <c r="Q2924" t="s">
        <v>8317</v>
      </c>
      <c r="R2924" t="s">
        <v>8359</v>
      </c>
      <c r="S2924" s="9">
        <f t="shared" si="184"/>
        <v>42097.874155092592</v>
      </c>
      <c r="T2924" s="9">
        <f t="shared" si="18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3"/>
        <v>1</v>
      </c>
      <c r="P2925">
        <f t="shared" si="186"/>
        <v>30</v>
      </c>
      <c r="Q2925" t="s">
        <v>8317</v>
      </c>
      <c r="R2925" t="s">
        <v>8359</v>
      </c>
      <c r="S2925" s="9">
        <f t="shared" si="184"/>
        <v>42013.15253472222</v>
      </c>
      <c r="T2925" s="9">
        <f t="shared" si="18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3"/>
        <v>1.032</v>
      </c>
      <c r="P2926">
        <f t="shared" si="186"/>
        <v>175.51</v>
      </c>
      <c r="Q2926" t="s">
        <v>8317</v>
      </c>
      <c r="R2926" t="s">
        <v>8359</v>
      </c>
      <c r="S2926" s="9">
        <f t="shared" si="184"/>
        <v>42103.556828703702</v>
      </c>
      <c r="T2926" s="9">
        <f t="shared" si="18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3"/>
        <v>1.0244597777777777</v>
      </c>
      <c r="P2927">
        <f t="shared" si="186"/>
        <v>231.66200000000001</v>
      </c>
      <c r="Q2927" t="s">
        <v>8317</v>
      </c>
      <c r="R2927" t="s">
        <v>8359</v>
      </c>
      <c r="S2927" s="9">
        <f t="shared" si="184"/>
        <v>41863.584120370368</v>
      </c>
      <c r="T2927" s="9">
        <f t="shared" si="18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3"/>
        <v>1.25</v>
      </c>
      <c r="P2928">
        <f t="shared" si="186"/>
        <v>75</v>
      </c>
      <c r="Q2928" t="s">
        <v>8317</v>
      </c>
      <c r="R2928" t="s">
        <v>8359</v>
      </c>
      <c r="S2928" s="9">
        <f t="shared" si="184"/>
        <v>42044.765960648147</v>
      </c>
      <c r="T2928" s="9">
        <f t="shared" si="18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3"/>
        <v>1.3083333333333333</v>
      </c>
      <c r="P2929">
        <f t="shared" si="186"/>
        <v>112.143</v>
      </c>
      <c r="Q2929" t="s">
        <v>8317</v>
      </c>
      <c r="R2929" t="s">
        <v>8359</v>
      </c>
      <c r="S2929" s="9">
        <f t="shared" si="184"/>
        <v>41806.669317129628</v>
      </c>
      <c r="T2929" s="9">
        <f t="shared" si="18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3"/>
        <v>1</v>
      </c>
      <c r="P2930">
        <f t="shared" si="186"/>
        <v>41.667000000000002</v>
      </c>
      <c r="Q2930" t="s">
        <v>8317</v>
      </c>
      <c r="R2930" t="s">
        <v>8359</v>
      </c>
      <c r="S2930" s="9">
        <f t="shared" si="184"/>
        <v>42403.998217592598</v>
      </c>
      <c r="T2930" s="9">
        <f t="shared" si="18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3"/>
        <v>1.02069375</v>
      </c>
      <c r="P2931">
        <f t="shared" si="186"/>
        <v>255.173</v>
      </c>
      <c r="Q2931" t="s">
        <v>8317</v>
      </c>
      <c r="R2931" t="s">
        <v>8359</v>
      </c>
      <c r="S2931" s="9">
        <f t="shared" si="184"/>
        <v>41754.564328703702</v>
      </c>
      <c r="T2931" s="9">
        <f t="shared" si="18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3"/>
        <v>1.0092000000000001</v>
      </c>
      <c r="P2932">
        <f t="shared" si="186"/>
        <v>162.774</v>
      </c>
      <c r="Q2932" t="s">
        <v>8317</v>
      </c>
      <c r="R2932" t="s">
        <v>8359</v>
      </c>
      <c r="S2932" s="9">
        <f t="shared" si="184"/>
        <v>42101.584074074075</v>
      </c>
      <c r="T2932" s="9">
        <f t="shared" si="18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3"/>
        <v>1.06</v>
      </c>
      <c r="P2933">
        <f t="shared" si="186"/>
        <v>88.332999999999998</v>
      </c>
      <c r="Q2933" t="s">
        <v>8317</v>
      </c>
      <c r="R2933" t="s">
        <v>8359</v>
      </c>
      <c r="S2933" s="9">
        <f t="shared" si="184"/>
        <v>41872.291238425925</v>
      </c>
      <c r="T2933" s="9">
        <f t="shared" si="18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3"/>
        <v>1.0509677419354839</v>
      </c>
      <c r="P2934">
        <f t="shared" si="186"/>
        <v>85.736999999999995</v>
      </c>
      <c r="Q2934" t="s">
        <v>8317</v>
      </c>
      <c r="R2934" t="s">
        <v>8359</v>
      </c>
      <c r="S2934" s="9">
        <f t="shared" si="184"/>
        <v>42025.164780092593</v>
      </c>
      <c r="T2934" s="9">
        <f t="shared" si="18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3"/>
        <v>1.0276000000000001</v>
      </c>
      <c r="P2935">
        <f t="shared" si="186"/>
        <v>47.573999999999998</v>
      </c>
      <c r="Q2935" t="s">
        <v>8317</v>
      </c>
      <c r="R2935" t="s">
        <v>8359</v>
      </c>
      <c r="S2935" s="9">
        <f t="shared" si="184"/>
        <v>42495.956631944442</v>
      </c>
      <c r="T2935" s="9">
        <f t="shared" si="18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3"/>
        <v>1.08</v>
      </c>
      <c r="P2936">
        <f t="shared" si="186"/>
        <v>72.972999999999999</v>
      </c>
      <c r="Q2936" t="s">
        <v>8317</v>
      </c>
      <c r="R2936" t="s">
        <v>8359</v>
      </c>
      <c r="S2936" s="9">
        <f t="shared" si="184"/>
        <v>41775.636157407411</v>
      </c>
      <c r="T2936" s="9">
        <f t="shared" si="18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3"/>
        <v>1.0088571428571429</v>
      </c>
      <c r="P2937">
        <f t="shared" si="186"/>
        <v>90.537999999999997</v>
      </c>
      <c r="Q2937" t="s">
        <v>8317</v>
      </c>
      <c r="R2937" t="s">
        <v>8359</v>
      </c>
      <c r="S2937" s="9">
        <f t="shared" si="184"/>
        <v>42553.583425925928</v>
      </c>
      <c r="T2937" s="9">
        <f t="shared" si="18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3"/>
        <v>1.28</v>
      </c>
      <c r="P2938">
        <f t="shared" si="186"/>
        <v>37.646999999999998</v>
      </c>
      <c r="Q2938" t="s">
        <v>8317</v>
      </c>
      <c r="R2938" t="s">
        <v>8359</v>
      </c>
      <c r="S2938" s="9">
        <f t="shared" si="184"/>
        <v>41912.650729166664</v>
      </c>
      <c r="T2938" s="9">
        <f t="shared" si="18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3"/>
        <v>1.3333333333333333</v>
      </c>
      <c r="P2939">
        <f t="shared" si="186"/>
        <v>36.363999999999997</v>
      </c>
      <c r="Q2939" t="s">
        <v>8317</v>
      </c>
      <c r="R2939" t="s">
        <v>8359</v>
      </c>
      <c r="S2939" s="9">
        <f t="shared" si="184"/>
        <v>41803.457326388889</v>
      </c>
      <c r="T2939" s="9">
        <f t="shared" si="18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3"/>
        <v>1.0137499999999999</v>
      </c>
      <c r="P2940">
        <f t="shared" si="186"/>
        <v>126.71899999999999</v>
      </c>
      <c r="Q2940" t="s">
        <v>8317</v>
      </c>
      <c r="R2940" t="s">
        <v>8359</v>
      </c>
      <c r="S2940" s="9">
        <f t="shared" si="184"/>
        <v>42004.703865740739</v>
      </c>
      <c r="T2940" s="9">
        <f t="shared" si="18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3"/>
        <v>1.0287500000000001</v>
      </c>
      <c r="P2941">
        <f t="shared" si="186"/>
        <v>329.2</v>
      </c>
      <c r="Q2941" t="s">
        <v>8317</v>
      </c>
      <c r="R2941" t="s">
        <v>8359</v>
      </c>
      <c r="S2941" s="9">
        <f t="shared" si="184"/>
        <v>41845.809166666666</v>
      </c>
      <c r="T2941" s="9">
        <f t="shared" si="18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3"/>
        <v>1.0724</v>
      </c>
      <c r="P2942">
        <f t="shared" si="186"/>
        <v>81.242000000000004</v>
      </c>
      <c r="Q2942" t="s">
        <v>8317</v>
      </c>
      <c r="R2942" t="s">
        <v>8359</v>
      </c>
      <c r="S2942" s="9">
        <f t="shared" si="184"/>
        <v>41982.773356481484</v>
      </c>
      <c r="T2942" s="9">
        <f t="shared" si="18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3"/>
        <v>4.0000000000000003E-5</v>
      </c>
      <c r="P2943">
        <f t="shared" si="186"/>
        <v>1</v>
      </c>
      <c r="Q2943" t="s">
        <v>8317</v>
      </c>
      <c r="R2943" t="s">
        <v>8357</v>
      </c>
      <c r="S2943" s="9">
        <f t="shared" si="184"/>
        <v>42034.960127314815</v>
      </c>
      <c r="T2943" s="9">
        <f t="shared" si="18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3"/>
        <v>0.20424999999999999</v>
      </c>
      <c r="P2944">
        <f t="shared" si="186"/>
        <v>202.22800000000001</v>
      </c>
      <c r="Q2944" t="s">
        <v>8317</v>
      </c>
      <c r="R2944" t="s">
        <v>8357</v>
      </c>
      <c r="S2944" s="9">
        <f t="shared" si="184"/>
        <v>42334.803923611107</v>
      </c>
      <c r="T2944" s="9">
        <f t="shared" si="18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3"/>
        <v>0</v>
      </c>
      <c r="P2945">
        <f t="shared" si="186"/>
        <v>0</v>
      </c>
      <c r="Q2945" t="s">
        <v>8317</v>
      </c>
      <c r="R2945" t="s">
        <v>8357</v>
      </c>
      <c r="S2945" s="9">
        <f t="shared" si="184"/>
        <v>42077.129398148143</v>
      </c>
      <c r="T2945" s="9">
        <f t="shared" si="18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3"/>
        <v>0.01</v>
      </c>
      <c r="P2946">
        <f t="shared" si="186"/>
        <v>100</v>
      </c>
      <c r="Q2946" t="s">
        <v>8317</v>
      </c>
      <c r="R2946" t="s">
        <v>8357</v>
      </c>
      <c r="S2946" s="9">
        <f t="shared" si="184"/>
        <v>42132.9143287037</v>
      </c>
      <c r="T2946" s="9">
        <f t="shared" si="18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7">E2947/D2947</f>
        <v>0</v>
      </c>
      <c r="P2947">
        <f t="shared" si="186"/>
        <v>0</v>
      </c>
      <c r="Q2947" t="s">
        <v>8317</v>
      </c>
      <c r="R2947" t="s">
        <v>8357</v>
      </c>
      <c r="S2947" s="9">
        <f t="shared" ref="S2947:S3010" si="188">(((J2947/60)/60)/24)+DATE(1970,1,1)</f>
        <v>42118.139583333337</v>
      </c>
      <c r="T2947" s="9">
        <f t="shared" ref="T2947:T3010" si="189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7"/>
        <v>1E-3</v>
      </c>
      <c r="P2948">
        <f t="shared" si="186"/>
        <v>1</v>
      </c>
      <c r="Q2948" t="s">
        <v>8317</v>
      </c>
      <c r="R2948" t="s">
        <v>8357</v>
      </c>
      <c r="S2948" s="9">
        <f t="shared" si="188"/>
        <v>42567.531157407408</v>
      </c>
      <c r="T2948" s="9">
        <f t="shared" si="189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7"/>
        <v>4.2880000000000001E-2</v>
      </c>
      <c r="P2949">
        <f t="shared" si="186"/>
        <v>82.462000000000003</v>
      </c>
      <c r="Q2949" t="s">
        <v>8317</v>
      </c>
      <c r="R2949" t="s">
        <v>8357</v>
      </c>
      <c r="S2949" s="9">
        <f t="shared" si="188"/>
        <v>42649.562118055561</v>
      </c>
      <c r="T2949" s="9">
        <f t="shared" si="189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7"/>
        <v>4.8000000000000001E-5</v>
      </c>
      <c r="P2950">
        <f t="shared" si="186"/>
        <v>2.6669999999999998</v>
      </c>
      <c r="Q2950" t="s">
        <v>8317</v>
      </c>
      <c r="R2950" t="s">
        <v>8357</v>
      </c>
      <c r="S2950" s="9">
        <f t="shared" si="188"/>
        <v>42097.649224537032</v>
      </c>
      <c r="T2950" s="9">
        <f t="shared" si="189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7"/>
        <v>2.5000000000000001E-2</v>
      </c>
      <c r="P2951">
        <f t="shared" si="186"/>
        <v>12.5</v>
      </c>
      <c r="Q2951" t="s">
        <v>8317</v>
      </c>
      <c r="R2951" t="s">
        <v>8357</v>
      </c>
      <c r="S2951" s="9">
        <f t="shared" si="188"/>
        <v>42297.823113425926</v>
      </c>
      <c r="T2951" s="9">
        <f t="shared" si="189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7"/>
        <v>0</v>
      </c>
      <c r="P2952">
        <f t="shared" si="186"/>
        <v>0</v>
      </c>
      <c r="Q2952" t="s">
        <v>8317</v>
      </c>
      <c r="R2952" t="s">
        <v>8357</v>
      </c>
      <c r="S2952" s="9">
        <f t="shared" si="188"/>
        <v>42362.36518518519</v>
      </c>
      <c r="T2952" s="9">
        <f t="shared" si="189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7"/>
        <v>2.1919999999999999E-2</v>
      </c>
      <c r="P2953">
        <f t="shared" ref="P2953:P3016" si="190">IF(L2953=0, 0, ROUND(E2953/L2953, 3))</f>
        <v>18.896999999999998</v>
      </c>
      <c r="Q2953" t="s">
        <v>8317</v>
      </c>
      <c r="R2953" t="s">
        <v>8357</v>
      </c>
      <c r="S2953" s="9">
        <f t="shared" si="188"/>
        <v>41872.802928240737</v>
      </c>
      <c r="T2953" s="9">
        <f t="shared" si="189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7"/>
        <v>8.0250000000000002E-2</v>
      </c>
      <c r="P2954">
        <f t="shared" si="190"/>
        <v>200.625</v>
      </c>
      <c r="Q2954" t="s">
        <v>8317</v>
      </c>
      <c r="R2954" t="s">
        <v>8357</v>
      </c>
      <c r="S2954" s="9">
        <f t="shared" si="188"/>
        <v>42628.690266203703</v>
      </c>
      <c r="T2954" s="9">
        <f t="shared" si="189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7"/>
        <v>1.5125E-3</v>
      </c>
      <c r="P2955">
        <f t="shared" si="190"/>
        <v>201.667</v>
      </c>
      <c r="Q2955" t="s">
        <v>8317</v>
      </c>
      <c r="R2955" t="s">
        <v>8357</v>
      </c>
      <c r="S2955" s="9">
        <f t="shared" si="188"/>
        <v>42255.791909722218</v>
      </c>
      <c r="T2955" s="9">
        <f t="shared" si="189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7"/>
        <v>0</v>
      </c>
      <c r="P2956">
        <f t="shared" si="190"/>
        <v>0</v>
      </c>
      <c r="Q2956" t="s">
        <v>8317</v>
      </c>
      <c r="R2956" t="s">
        <v>8357</v>
      </c>
      <c r="S2956" s="9">
        <f t="shared" si="188"/>
        <v>42790.583368055552</v>
      </c>
      <c r="T2956" s="9">
        <f t="shared" si="189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7"/>
        <v>0.59583333333333333</v>
      </c>
      <c r="P2957">
        <f t="shared" si="190"/>
        <v>65</v>
      </c>
      <c r="Q2957" t="s">
        <v>8317</v>
      </c>
      <c r="R2957" t="s">
        <v>8357</v>
      </c>
      <c r="S2957" s="9">
        <f t="shared" si="188"/>
        <v>42141.741307870368</v>
      </c>
      <c r="T2957" s="9">
        <f t="shared" si="189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7"/>
        <v>0.16734177215189874</v>
      </c>
      <c r="P2958">
        <f t="shared" si="190"/>
        <v>66.099999999999994</v>
      </c>
      <c r="Q2958" t="s">
        <v>8317</v>
      </c>
      <c r="R2958" t="s">
        <v>8357</v>
      </c>
      <c r="S2958" s="9">
        <f t="shared" si="188"/>
        <v>42464.958912037036</v>
      </c>
      <c r="T2958" s="9">
        <f t="shared" si="189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7"/>
        <v>1.8666666666666668E-2</v>
      </c>
      <c r="P2959">
        <f t="shared" si="190"/>
        <v>93.332999999999998</v>
      </c>
      <c r="Q2959" t="s">
        <v>8317</v>
      </c>
      <c r="R2959" t="s">
        <v>8357</v>
      </c>
      <c r="S2959" s="9">
        <f t="shared" si="188"/>
        <v>42031.011249999996</v>
      </c>
      <c r="T2959" s="9">
        <f t="shared" si="189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7"/>
        <v>0</v>
      </c>
      <c r="P2960">
        <f t="shared" si="190"/>
        <v>0</v>
      </c>
      <c r="Q2960" t="s">
        <v>8317</v>
      </c>
      <c r="R2960" t="s">
        <v>8357</v>
      </c>
      <c r="S2960" s="9">
        <f t="shared" si="188"/>
        <v>42438.779131944444</v>
      </c>
      <c r="T2960" s="9">
        <f t="shared" si="189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7"/>
        <v>0</v>
      </c>
      <c r="P2961">
        <f t="shared" si="190"/>
        <v>0</v>
      </c>
      <c r="Q2961" t="s">
        <v>8317</v>
      </c>
      <c r="R2961" t="s">
        <v>8357</v>
      </c>
      <c r="S2961" s="9">
        <f t="shared" si="188"/>
        <v>42498.008391203708</v>
      </c>
      <c r="T2961" s="9">
        <f t="shared" si="189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7"/>
        <v>0</v>
      </c>
      <c r="P2962">
        <f t="shared" si="190"/>
        <v>0</v>
      </c>
      <c r="Q2962" t="s">
        <v>8317</v>
      </c>
      <c r="R2962" t="s">
        <v>8357</v>
      </c>
      <c r="S2962" s="9">
        <f t="shared" si="188"/>
        <v>41863.757210648146</v>
      </c>
      <c r="T2962" s="9">
        <f t="shared" si="189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7"/>
        <v>1.0962000000000001</v>
      </c>
      <c r="P2963">
        <f t="shared" si="190"/>
        <v>50.75</v>
      </c>
      <c r="Q2963" t="s">
        <v>8317</v>
      </c>
      <c r="R2963" t="s">
        <v>8318</v>
      </c>
      <c r="S2963" s="9">
        <f t="shared" si="188"/>
        <v>42061.212488425925</v>
      </c>
      <c r="T2963" s="9">
        <f t="shared" si="189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7"/>
        <v>1.218</v>
      </c>
      <c r="P2964">
        <f t="shared" si="190"/>
        <v>60.9</v>
      </c>
      <c r="Q2964" t="s">
        <v>8317</v>
      </c>
      <c r="R2964" t="s">
        <v>8318</v>
      </c>
      <c r="S2964" s="9">
        <f t="shared" si="188"/>
        <v>42036.24428240741</v>
      </c>
      <c r="T2964" s="9">
        <f t="shared" si="189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7"/>
        <v>1.0685</v>
      </c>
      <c r="P2965">
        <f t="shared" si="190"/>
        <v>109.03100000000001</v>
      </c>
      <c r="Q2965" t="s">
        <v>8317</v>
      </c>
      <c r="R2965" t="s">
        <v>8318</v>
      </c>
      <c r="S2965" s="9">
        <f t="shared" si="188"/>
        <v>42157.470185185186</v>
      </c>
      <c r="T2965" s="9">
        <f t="shared" si="189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7"/>
        <v>1.0071379999999999</v>
      </c>
      <c r="P2966">
        <f t="shared" si="190"/>
        <v>25.692</v>
      </c>
      <c r="Q2966" t="s">
        <v>8317</v>
      </c>
      <c r="R2966" t="s">
        <v>8318</v>
      </c>
      <c r="S2966" s="9">
        <f t="shared" si="188"/>
        <v>41827.909942129627</v>
      </c>
      <c r="T2966" s="9">
        <f t="shared" si="189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7"/>
        <v>1.0900000000000001</v>
      </c>
      <c r="P2967">
        <f t="shared" si="190"/>
        <v>41.923000000000002</v>
      </c>
      <c r="Q2967" t="s">
        <v>8317</v>
      </c>
      <c r="R2967" t="s">
        <v>8318</v>
      </c>
      <c r="S2967" s="9">
        <f t="shared" si="188"/>
        <v>42162.729548611111</v>
      </c>
      <c r="T2967" s="9">
        <f t="shared" si="189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7"/>
        <v>1.1363000000000001</v>
      </c>
      <c r="P2968">
        <f t="shared" si="190"/>
        <v>88.772999999999996</v>
      </c>
      <c r="Q2968" t="s">
        <v>8317</v>
      </c>
      <c r="R2968" t="s">
        <v>8318</v>
      </c>
      <c r="S2968" s="9">
        <f t="shared" si="188"/>
        <v>42233.738564814819</v>
      </c>
      <c r="T2968" s="9">
        <f t="shared" si="189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7"/>
        <v>1.1392</v>
      </c>
      <c r="P2969">
        <f t="shared" si="190"/>
        <v>80.224999999999994</v>
      </c>
      <c r="Q2969" t="s">
        <v>8317</v>
      </c>
      <c r="R2969" t="s">
        <v>8318</v>
      </c>
      <c r="S2969" s="9">
        <f t="shared" si="188"/>
        <v>42042.197824074072</v>
      </c>
      <c r="T2969" s="9">
        <f t="shared" si="189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7"/>
        <v>1.06</v>
      </c>
      <c r="P2970">
        <f t="shared" si="190"/>
        <v>78.936000000000007</v>
      </c>
      <c r="Q2970" t="s">
        <v>8317</v>
      </c>
      <c r="R2970" t="s">
        <v>8318</v>
      </c>
      <c r="S2970" s="9">
        <f t="shared" si="188"/>
        <v>42585.523842592593</v>
      </c>
      <c r="T2970" s="9">
        <f t="shared" si="189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7"/>
        <v>1.625</v>
      </c>
      <c r="P2971">
        <f t="shared" si="190"/>
        <v>95.587999999999994</v>
      </c>
      <c r="Q2971" t="s">
        <v>8317</v>
      </c>
      <c r="R2971" t="s">
        <v>8318</v>
      </c>
      <c r="S2971" s="9">
        <f t="shared" si="188"/>
        <v>42097.786493055552</v>
      </c>
      <c r="T2971" s="9">
        <f t="shared" si="189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7"/>
        <v>1.06</v>
      </c>
      <c r="P2972">
        <f t="shared" si="190"/>
        <v>69.89</v>
      </c>
      <c r="Q2972" t="s">
        <v>8317</v>
      </c>
      <c r="R2972" t="s">
        <v>8318</v>
      </c>
      <c r="S2972" s="9">
        <f t="shared" si="188"/>
        <v>41808.669571759259</v>
      </c>
      <c r="T2972" s="9">
        <f t="shared" si="189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7"/>
        <v>1.0015624999999999</v>
      </c>
      <c r="P2973">
        <f t="shared" si="190"/>
        <v>74.534999999999997</v>
      </c>
      <c r="Q2973" t="s">
        <v>8317</v>
      </c>
      <c r="R2973" t="s">
        <v>8318</v>
      </c>
      <c r="S2973" s="9">
        <f t="shared" si="188"/>
        <v>41852.658310185187</v>
      </c>
      <c r="T2973" s="9">
        <f t="shared" si="189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7"/>
        <v>1.0535000000000001</v>
      </c>
      <c r="P2974">
        <f t="shared" si="190"/>
        <v>123.941</v>
      </c>
      <c r="Q2974" t="s">
        <v>8317</v>
      </c>
      <c r="R2974" t="s">
        <v>8318</v>
      </c>
      <c r="S2974" s="9">
        <f t="shared" si="188"/>
        <v>42694.110185185185</v>
      </c>
      <c r="T2974" s="9">
        <f t="shared" si="189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7"/>
        <v>1.748</v>
      </c>
      <c r="P2975">
        <f t="shared" si="190"/>
        <v>264.84800000000001</v>
      </c>
      <c r="Q2975" t="s">
        <v>8317</v>
      </c>
      <c r="R2975" t="s">
        <v>8318</v>
      </c>
      <c r="S2975" s="9">
        <f t="shared" si="188"/>
        <v>42341.818379629629</v>
      </c>
      <c r="T2975" s="9">
        <f t="shared" si="189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7"/>
        <v>1.02</v>
      </c>
      <c r="P2976">
        <f t="shared" si="190"/>
        <v>58.621000000000002</v>
      </c>
      <c r="Q2976" t="s">
        <v>8317</v>
      </c>
      <c r="R2976" t="s">
        <v>8318</v>
      </c>
      <c r="S2976" s="9">
        <f t="shared" si="188"/>
        <v>41880.061006944445</v>
      </c>
      <c r="T2976" s="9">
        <f t="shared" si="189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7"/>
        <v>1.00125</v>
      </c>
      <c r="P2977">
        <f t="shared" si="190"/>
        <v>70.885000000000005</v>
      </c>
      <c r="Q2977" t="s">
        <v>8317</v>
      </c>
      <c r="R2977" t="s">
        <v>8318</v>
      </c>
      <c r="S2977" s="9">
        <f t="shared" si="188"/>
        <v>41941.683865740742</v>
      </c>
      <c r="T2977" s="9">
        <f t="shared" si="189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7"/>
        <v>1.7142857142857142</v>
      </c>
      <c r="P2978">
        <f t="shared" si="190"/>
        <v>8.5709999999999997</v>
      </c>
      <c r="Q2978" t="s">
        <v>8317</v>
      </c>
      <c r="R2978" t="s">
        <v>8318</v>
      </c>
      <c r="S2978" s="9">
        <f t="shared" si="188"/>
        <v>42425.730671296296</v>
      </c>
      <c r="T2978" s="9">
        <f t="shared" si="189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7"/>
        <v>1.1356666666666666</v>
      </c>
      <c r="P2979">
        <f t="shared" si="190"/>
        <v>113.56699999999999</v>
      </c>
      <c r="Q2979" t="s">
        <v>8317</v>
      </c>
      <c r="R2979" t="s">
        <v>8318</v>
      </c>
      <c r="S2979" s="9">
        <f t="shared" si="188"/>
        <v>42026.88118055556</v>
      </c>
      <c r="T2979" s="9">
        <f t="shared" si="189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7"/>
        <v>1.2946666666666666</v>
      </c>
      <c r="P2980">
        <f t="shared" si="190"/>
        <v>60.688000000000002</v>
      </c>
      <c r="Q2980" t="s">
        <v>8317</v>
      </c>
      <c r="R2980" t="s">
        <v>8318</v>
      </c>
      <c r="S2980" s="9">
        <f t="shared" si="188"/>
        <v>41922.640590277777</v>
      </c>
      <c r="T2980" s="9">
        <f t="shared" si="189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7"/>
        <v>1.014</v>
      </c>
      <c r="P2981">
        <f t="shared" si="190"/>
        <v>110.217</v>
      </c>
      <c r="Q2981" t="s">
        <v>8317</v>
      </c>
      <c r="R2981" t="s">
        <v>8318</v>
      </c>
      <c r="S2981" s="9">
        <f t="shared" si="188"/>
        <v>41993.824340277773</v>
      </c>
      <c r="T2981" s="9">
        <f t="shared" si="189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7"/>
        <v>1.0916666666666666</v>
      </c>
      <c r="P2982">
        <f t="shared" si="190"/>
        <v>136.458</v>
      </c>
      <c r="Q2982" t="s">
        <v>8317</v>
      </c>
      <c r="R2982" t="s">
        <v>8318</v>
      </c>
      <c r="S2982" s="9">
        <f t="shared" si="188"/>
        <v>42219.915856481486</v>
      </c>
      <c r="T2982" s="9">
        <f t="shared" si="189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7"/>
        <v>1.28925</v>
      </c>
      <c r="P2983">
        <f t="shared" si="190"/>
        <v>53.164999999999999</v>
      </c>
      <c r="Q2983" t="s">
        <v>8317</v>
      </c>
      <c r="R2983" t="s">
        <v>8357</v>
      </c>
      <c r="S2983" s="9">
        <f t="shared" si="188"/>
        <v>42225.559675925921</v>
      </c>
      <c r="T2983" s="9">
        <f t="shared" si="189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7"/>
        <v>1.0206</v>
      </c>
      <c r="P2984">
        <f t="shared" si="190"/>
        <v>86.492000000000004</v>
      </c>
      <c r="Q2984" t="s">
        <v>8317</v>
      </c>
      <c r="R2984" t="s">
        <v>8357</v>
      </c>
      <c r="S2984" s="9">
        <f t="shared" si="188"/>
        <v>42381.686840277776</v>
      </c>
      <c r="T2984" s="9">
        <f t="shared" si="189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7"/>
        <v>1.465395775862069</v>
      </c>
      <c r="P2985">
        <f t="shared" si="190"/>
        <v>155.238</v>
      </c>
      <c r="Q2985" t="s">
        <v>8317</v>
      </c>
      <c r="R2985" t="s">
        <v>8357</v>
      </c>
      <c r="S2985" s="9">
        <f t="shared" si="188"/>
        <v>41894.632361111115</v>
      </c>
      <c r="T2985" s="9">
        <f t="shared" si="189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7"/>
        <v>1.00352</v>
      </c>
      <c r="P2986">
        <f t="shared" si="190"/>
        <v>115.083</v>
      </c>
      <c r="Q2986" t="s">
        <v>8317</v>
      </c>
      <c r="R2986" t="s">
        <v>8357</v>
      </c>
      <c r="S2986" s="9">
        <f t="shared" si="188"/>
        <v>42576.278715277775</v>
      </c>
      <c r="T2986" s="9">
        <f t="shared" si="189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7"/>
        <v>1.2164999999999999</v>
      </c>
      <c r="P2987">
        <f t="shared" si="190"/>
        <v>109.595</v>
      </c>
      <c r="Q2987" t="s">
        <v>8317</v>
      </c>
      <c r="R2987" t="s">
        <v>8357</v>
      </c>
      <c r="S2987" s="9">
        <f t="shared" si="188"/>
        <v>42654.973703703698</v>
      </c>
      <c r="T2987" s="9">
        <f t="shared" si="189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7"/>
        <v>1.0549999999999999</v>
      </c>
      <c r="P2988">
        <f t="shared" si="190"/>
        <v>45.213999999999999</v>
      </c>
      <c r="Q2988" t="s">
        <v>8317</v>
      </c>
      <c r="R2988" t="s">
        <v>8357</v>
      </c>
      <c r="S2988" s="9">
        <f t="shared" si="188"/>
        <v>42431.500069444446</v>
      </c>
      <c r="T2988" s="9">
        <f t="shared" si="189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7"/>
        <v>1.1040080000000001</v>
      </c>
      <c r="P2989">
        <f t="shared" si="190"/>
        <v>104.152</v>
      </c>
      <c r="Q2989" t="s">
        <v>8317</v>
      </c>
      <c r="R2989" t="s">
        <v>8357</v>
      </c>
      <c r="S2989" s="9">
        <f t="shared" si="188"/>
        <v>42627.307303240741</v>
      </c>
      <c r="T2989" s="9">
        <f t="shared" si="189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7"/>
        <v>1</v>
      </c>
      <c r="P2990">
        <f t="shared" si="190"/>
        <v>35.713999999999999</v>
      </c>
      <c r="Q2990" t="s">
        <v>8317</v>
      </c>
      <c r="R2990" t="s">
        <v>8357</v>
      </c>
      <c r="S2990" s="9">
        <f t="shared" si="188"/>
        <v>42511.362048611118</v>
      </c>
      <c r="T2990" s="9">
        <f t="shared" si="189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7"/>
        <v>1.76535</v>
      </c>
      <c r="P2991">
        <f t="shared" si="190"/>
        <v>96.997</v>
      </c>
      <c r="Q2991" t="s">
        <v>8317</v>
      </c>
      <c r="R2991" t="s">
        <v>8357</v>
      </c>
      <c r="S2991" s="9">
        <f t="shared" si="188"/>
        <v>42337.02039351852</v>
      </c>
      <c r="T2991" s="9">
        <f t="shared" si="189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7"/>
        <v>1</v>
      </c>
      <c r="P2992">
        <f t="shared" si="190"/>
        <v>370.37</v>
      </c>
      <c r="Q2992" t="s">
        <v>8317</v>
      </c>
      <c r="R2992" t="s">
        <v>8357</v>
      </c>
      <c r="S2992" s="9">
        <f t="shared" si="188"/>
        <v>42341.57430555555</v>
      </c>
      <c r="T2992" s="9">
        <f t="shared" si="189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7"/>
        <v>1.0329411764705883</v>
      </c>
      <c r="P2993">
        <f t="shared" si="190"/>
        <v>94.409000000000006</v>
      </c>
      <c r="Q2993" t="s">
        <v>8317</v>
      </c>
      <c r="R2993" t="s">
        <v>8357</v>
      </c>
      <c r="S2993" s="9">
        <f t="shared" si="188"/>
        <v>42740.837152777778</v>
      </c>
      <c r="T2993" s="9">
        <f t="shared" si="189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7"/>
        <v>1.0449999999999999</v>
      </c>
      <c r="P2994">
        <f t="shared" si="190"/>
        <v>48.984000000000002</v>
      </c>
      <c r="Q2994" t="s">
        <v>8317</v>
      </c>
      <c r="R2994" t="s">
        <v>8357</v>
      </c>
      <c r="S2994" s="9">
        <f t="shared" si="188"/>
        <v>42622.767476851848</v>
      </c>
      <c r="T2994" s="9">
        <f t="shared" si="189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7"/>
        <v>1.0029999999999999</v>
      </c>
      <c r="P2995">
        <f t="shared" si="190"/>
        <v>45.591000000000001</v>
      </c>
      <c r="Q2995" t="s">
        <v>8317</v>
      </c>
      <c r="R2995" t="s">
        <v>8357</v>
      </c>
      <c r="S2995" s="9">
        <f t="shared" si="188"/>
        <v>42390.838738425926</v>
      </c>
      <c r="T2995" s="9">
        <f t="shared" si="189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7"/>
        <v>4.577466666666667</v>
      </c>
      <c r="P2996">
        <f t="shared" si="190"/>
        <v>23.274999999999999</v>
      </c>
      <c r="Q2996" t="s">
        <v>8317</v>
      </c>
      <c r="R2996" t="s">
        <v>8357</v>
      </c>
      <c r="S2996" s="9">
        <f t="shared" si="188"/>
        <v>41885.478842592594</v>
      </c>
      <c r="T2996" s="9">
        <f t="shared" si="189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7"/>
        <v>1.0496000000000001</v>
      </c>
      <c r="P2997">
        <f t="shared" si="190"/>
        <v>63.228999999999999</v>
      </c>
      <c r="Q2997" t="s">
        <v>8317</v>
      </c>
      <c r="R2997" t="s">
        <v>8357</v>
      </c>
      <c r="S2997" s="9">
        <f t="shared" si="188"/>
        <v>42724.665173611109</v>
      </c>
      <c r="T2997" s="9">
        <f t="shared" si="189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7"/>
        <v>1.7194285714285715</v>
      </c>
      <c r="P2998">
        <f t="shared" si="190"/>
        <v>153.52000000000001</v>
      </c>
      <c r="Q2998" t="s">
        <v>8317</v>
      </c>
      <c r="R2998" t="s">
        <v>8357</v>
      </c>
      <c r="S2998" s="9">
        <f t="shared" si="188"/>
        <v>42090.912500000006</v>
      </c>
      <c r="T2998" s="9">
        <f t="shared" si="189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7"/>
        <v>1.0373000000000001</v>
      </c>
      <c r="P2999">
        <f t="shared" si="190"/>
        <v>90.2</v>
      </c>
      <c r="Q2999" t="s">
        <v>8317</v>
      </c>
      <c r="R2999" t="s">
        <v>8357</v>
      </c>
      <c r="S2999" s="9">
        <f t="shared" si="188"/>
        <v>42775.733715277776</v>
      </c>
      <c r="T2999" s="9">
        <f t="shared" si="189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7"/>
        <v>1.0302899999999999</v>
      </c>
      <c r="P3000">
        <f t="shared" si="190"/>
        <v>118.971</v>
      </c>
      <c r="Q3000" t="s">
        <v>8317</v>
      </c>
      <c r="R3000" t="s">
        <v>8357</v>
      </c>
      <c r="S3000" s="9">
        <f t="shared" si="188"/>
        <v>41778.193622685183</v>
      </c>
      <c r="T3000" s="9">
        <f t="shared" si="189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7"/>
        <v>1.1888888888888889</v>
      </c>
      <c r="P3001">
        <f t="shared" si="190"/>
        <v>80.25</v>
      </c>
      <c r="Q3001" t="s">
        <v>8317</v>
      </c>
      <c r="R3001" t="s">
        <v>8357</v>
      </c>
      <c r="S3001" s="9">
        <f t="shared" si="188"/>
        <v>42780.740277777775</v>
      </c>
      <c r="T3001" s="9">
        <f t="shared" si="189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7"/>
        <v>1</v>
      </c>
      <c r="P3002">
        <f t="shared" si="190"/>
        <v>62.5</v>
      </c>
      <c r="Q3002" t="s">
        <v>8317</v>
      </c>
      <c r="R3002" t="s">
        <v>8357</v>
      </c>
      <c r="S3002" s="9">
        <f t="shared" si="188"/>
        <v>42752.827199074076</v>
      </c>
      <c r="T3002" s="9">
        <f t="shared" si="189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7"/>
        <v>3.1869988910451896</v>
      </c>
      <c r="P3003">
        <f t="shared" si="190"/>
        <v>131.37700000000001</v>
      </c>
      <c r="Q3003" t="s">
        <v>8317</v>
      </c>
      <c r="R3003" t="s">
        <v>8357</v>
      </c>
      <c r="S3003" s="9">
        <f t="shared" si="188"/>
        <v>42534.895625000005</v>
      </c>
      <c r="T3003" s="9">
        <f t="shared" si="189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7"/>
        <v>1.0850614285714286</v>
      </c>
      <c r="P3004">
        <f t="shared" si="190"/>
        <v>73.033000000000001</v>
      </c>
      <c r="Q3004" t="s">
        <v>8317</v>
      </c>
      <c r="R3004" t="s">
        <v>8357</v>
      </c>
      <c r="S3004" s="9">
        <f t="shared" si="188"/>
        <v>41239.83625</v>
      </c>
      <c r="T3004" s="9">
        <f t="shared" si="189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7"/>
        <v>1.0116666666666667</v>
      </c>
      <c r="P3005">
        <f t="shared" si="190"/>
        <v>178.529</v>
      </c>
      <c r="Q3005" t="s">
        <v>8317</v>
      </c>
      <c r="R3005" t="s">
        <v>8357</v>
      </c>
      <c r="S3005" s="9">
        <f t="shared" si="188"/>
        <v>42398.849259259259</v>
      </c>
      <c r="T3005" s="9">
        <f t="shared" si="189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7"/>
        <v>1.12815</v>
      </c>
      <c r="P3006">
        <f t="shared" si="190"/>
        <v>162.91</v>
      </c>
      <c r="Q3006" t="s">
        <v>8317</v>
      </c>
      <c r="R3006" t="s">
        <v>8357</v>
      </c>
      <c r="S3006" s="9">
        <f t="shared" si="188"/>
        <v>41928.881064814814</v>
      </c>
      <c r="T3006" s="9">
        <f t="shared" si="189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7"/>
        <v>1.2049622641509434</v>
      </c>
      <c r="P3007">
        <f t="shared" si="190"/>
        <v>108.242</v>
      </c>
      <c r="Q3007" t="s">
        <v>8317</v>
      </c>
      <c r="R3007" t="s">
        <v>8357</v>
      </c>
      <c r="S3007" s="9">
        <f t="shared" si="188"/>
        <v>41888.674826388888</v>
      </c>
      <c r="T3007" s="9">
        <f t="shared" si="189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7"/>
        <v>1.0774999999999999</v>
      </c>
      <c r="P3008">
        <f t="shared" si="190"/>
        <v>88.866</v>
      </c>
      <c r="Q3008" t="s">
        <v>8317</v>
      </c>
      <c r="R3008" t="s">
        <v>8357</v>
      </c>
      <c r="S3008" s="9">
        <f t="shared" si="188"/>
        <v>41957.756840277783</v>
      </c>
      <c r="T3008" s="9">
        <f t="shared" si="189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7"/>
        <v>1.8</v>
      </c>
      <c r="P3009">
        <f t="shared" si="190"/>
        <v>54</v>
      </c>
      <c r="Q3009" t="s">
        <v>8317</v>
      </c>
      <c r="R3009" t="s">
        <v>8357</v>
      </c>
      <c r="S3009" s="9">
        <f t="shared" si="188"/>
        <v>42098.216238425928</v>
      </c>
      <c r="T3009" s="9">
        <f t="shared" si="189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7"/>
        <v>1.0116666666666667</v>
      </c>
      <c r="P3010">
        <f t="shared" si="190"/>
        <v>116.73099999999999</v>
      </c>
      <c r="Q3010" t="s">
        <v>8317</v>
      </c>
      <c r="R3010" t="s">
        <v>8357</v>
      </c>
      <c r="S3010" s="9">
        <f t="shared" si="188"/>
        <v>42360.212025462963</v>
      </c>
      <c r="T3010" s="9">
        <f t="shared" si="189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1">E3011/D3011</f>
        <v>1.19756</v>
      </c>
      <c r="P3011">
        <f t="shared" si="190"/>
        <v>233.898</v>
      </c>
      <c r="Q3011" t="s">
        <v>8317</v>
      </c>
      <c r="R3011" t="s">
        <v>8357</v>
      </c>
      <c r="S3011" s="9">
        <f t="shared" ref="S3011:S3074" si="192">(((J3011/60)/60)/24)+DATE(1970,1,1)</f>
        <v>41939.569907407407</v>
      </c>
      <c r="T3011" s="9">
        <f t="shared" ref="T3011:T3074" si="193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1"/>
        <v>1.58</v>
      </c>
      <c r="P3012">
        <f t="shared" si="190"/>
        <v>158</v>
      </c>
      <c r="Q3012" t="s">
        <v>8317</v>
      </c>
      <c r="R3012" t="s">
        <v>8357</v>
      </c>
      <c r="S3012" s="9">
        <f t="shared" si="192"/>
        <v>41996.832395833335</v>
      </c>
      <c r="T3012" s="9">
        <f t="shared" si="193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1"/>
        <v>1.2366666666666666</v>
      </c>
      <c r="P3013">
        <f t="shared" si="190"/>
        <v>14.84</v>
      </c>
      <c r="Q3013" t="s">
        <v>8317</v>
      </c>
      <c r="R3013" t="s">
        <v>8357</v>
      </c>
      <c r="S3013" s="9">
        <f t="shared" si="192"/>
        <v>42334.468935185185</v>
      </c>
      <c r="T3013" s="9">
        <f t="shared" si="193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1"/>
        <v>1.1712499999999999</v>
      </c>
      <c r="P3014">
        <f t="shared" si="190"/>
        <v>85.182000000000002</v>
      </c>
      <c r="Q3014" t="s">
        <v>8317</v>
      </c>
      <c r="R3014" t="s">
        <v>8357</v>
      </c>
      <c r="S3014" s="9">
        <f t="shared" si="192"/>
        <v>42024.702893518523</v>
      </c>
      <c r="T3014" s="9">
        <f t="shared" si="193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1"/>
        <v>1.5696000000000001</v>
      </c>
      <c r="P3015">
        <f t="shared" si="190"/>
        <v>146.69200000000001</v>
      </c>
      <c r="Q3015" t="s">
        <v>8317</v>
      </c>
      <c r="R3015" t="s">
        <v>8357</v>
      </c>
      <c r="S3015" s="9">
        <f t="shared" si="192"/>
        <v>42146.836215277777</v>
      </c>
      <c r="T3015" s="9">
        <f t="shared" si="193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1"/>
        <v>1.13104</v>
      </c>
      <c r="P3016">
        <f t="shared" si="190"/>
        <v>50.765000000000001</v>
      </c>
      <c r="Q3016" t="s">
        <v>8317</v>
      </c>
      <c r="R3016" t="s">
        <v>8357</v>
      </c>
      <c r="S3016" s="9">
        <f t="shared" si="192"/>
        <v>41920.123611111114</v>
      </c>
      <c r="T3016" s="9">
        <f t="shared" si="193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1"/>
        <v>1.0317647058823529</v>
      </c>
      <c r="P3017">
        <f t="shared" ref="P3017:P3080" si="194">IF(L3017=0, 0, ROUND(E3017/L3017, 3))</f>
        <v>87.7</v>
      </c>
      <c r="Q3017" t="s">
        <v>8317</v>
      </c>
      <c r="R3017" t="s">
        <v>8357</v>
      </c>
      <c r="S3017" s="9">
        <f t="shared" si="192"/>
        <v>41785.72729166667</v>
      </c>
      <c r="T3017" s="9">
        <f t="shared" si="193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1"/>
        <v>1.0261176470588236</v>
      </c>
      <c r="P3018">
        <f t="shared" si="194"/>
        <v>242.27799999999999</v>
      </c>
      <c r="Q3018" t="s">
        <v>8317</v>
      </c>
      <c r="R3018" t="s">
        <v>8357</v>
      </c>
      <c r="S3018" s="9">
        <f t="shared" si="192"/>
        <v>41778.548055555555</v>
      </c>
      <c r="T3018" s="9">
        <f t="shared" si="193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1"/>
        <v>1.0584090909090909</v>
      </c>
      <c r="P3019">
        <f t="shared" si="194"/>
        <v>146.447</v>
      </c>
      <c r="Q3019" t="s">
        <v>8317</v>
      </c>
      <c r="R3019" t="s">
        <v>8357</v>
      </c>
      <c r="S3019" s="9">
        <f t="shared" si="192"/>
        <v>41841.850034722222</v>
      </c>
      <c r="T3019" s="9">
        <f t="shared" si="193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1"/>
        <v>1.0071428571428571</v>
      </c>
      <c r="P3020">
        <f t="shared" si="194"/>
        <v>103.17100000000001</v>
      </c>
      <c r="Q3020" t="s">
        <v>8317</v>
      </c>
      <c r="R3020" t="s">
        <v>8357</v>
      </c>
      <c r="S3020" s="9">
        <f t="shared" si="192"/>
        <v>42163.29833333334</v>
      </c>
      <c r="T3020" s="9">
        <f t="shared" si="193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1"/>
        <v>1.2123333333333333</v>
      </c>
      <c r="P3021">
        <f t="shared" si="194"/>
        <v>80.465000000000003</v>
      </c>
      <c r="Q3021" t="s">
        <v>8317</v>
      </c>
      <c r="R3021" t="s">
        <v>8357</v>
      </c>
      <c r="S3021" s="9">
        <f t="shared" si="192"/>
        <v>41758.833564814813</v>
      </c>
      <c r="T3021" s="9">
        <f t="shared" si="193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1"/>
        <v>1.0057142857142858</v>
      </c>
      <c r="P3022">
        <f t="shared" si="194"/>
        <v>234.667</v>
      </c>
      <c r="Q3022" t="s">
        <v>8317</v>
      </c>
      <c r="R3022" t="s">
        <v>8357</v>
      </c>
      <c r="S3022" s="9">
        <f t="shared" si="192"/>
        <v>42170.846446759257</v>
      </c>
      <c r="T3022" s="9">
        <f t="shared" si="193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1"/>
        <v>1.1602222222222223</v>
      </c>
      <c r="P3023">
        <f t="shared" si="194"/>
        <v>50.689</v>
      </c>
      <c r="Q3023" t="s">
        <v>8317</v>
      </c>
      <c r="R3023" t="s">
        <v>8357</v>
      </c>
      <c r="S3023" s="9">
        <f t="shared" si="192"/>
        <v>42660.618854166663</v>
      </c>
      <c r="T3023" s="9">
        <f t="shared" si="193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1"/>
        <v>1.0087999999999999</v>
      </c>
      <c r="P3024">
        <f t="shared" si="194"/>
        <v>162.71</v>
      </c>
      <c r="Q3024" t="s">
        <v>8317</v>
      </c>
      <c r="R3024" t="s">
        <v>8357</v>
      </c>
      <c r="S3024" s="9">
        <f t="shared" si="192"/>
        <v>42564.95380787037</v>
      </c>
      <c r="T3024" s="9">
        <f t="shared" si="193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1"/>
        <v>1.03</v>
      </c>
      <c r="P3025">
        <f t="shared" si="194"/>
        <v>120.167</v>
      </c>
      <c r="Q3025" t="s">
        <v>8317</v>
      </c>
      <c r="R3025" t="s">
        <v>8357</v>
      </c>
      <c r="S3025" s="9">
        <f t="shared" si="192"/>
        <v>42121.675763888896</v>
      </c>
      <c r="T3025" s="9">
        <f t="shared" si="193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1"/>
        <v>2.4641999999999999</v>
      </c>
      <c r="P3026">
        <f t="shared" si="194"/>
        <v>67.697999999999993</v>
      </c>
      <c r="Q3026" t="s">
        <v>8317</v>
      </c>
      <c r="R3026" t="s">
        <v>8357</v>
      </c>
      <c r="S3026" s="9">
        <f t="shared" si="192"/>
        <v>41158.993923611109</v>
      </c>
      <c r="T3026" s="9">
        <f t="shared" si="193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1"/>
        <v>3.0219999999999998</v>
      </c>
      <c r="P3027">
        <f t="shared" si="194"/>
        <v>52.103000000000002</v>
      </c>
      <c r="Q3027" t="s">
        <v>8317</v>
      </c>
      <c r="R3027" t="s">
        <v>8357</v>
      </c>
      <c r="S3027" s="9">
        <f t="shared" si="192"/>
        <v>41761.509409722225</v>
      </c>
      <c r="T3027" s="9">
        <f t="shared" si="193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1"/>
        <v>1.4333333333333333</v>
      </c>
      <c r="P3028">
        <f t="shared" si="194"/>
        <v>51.6</v>
      </c>
      <c r="Q3028" t="s">
        <v>8317</v>
      </c>
      <c r="R3028" t="s">
        <v>8357</v>
      </c>
      <c r="S3028" s="9">
        <f t="shared" si="192"/>
        <v>42783.459398148145</v>
      </c>
      <c r="T3028" s="9">
        <f t="shared" si="193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1"/>
        <v>1.3144</v>
      </c>
      <c r="P3029">
        <f t="shared" si="194"/>
        <v>164.3</v>
      </c>
      <c r="Q3029" t="s">
        <v>8317</v>
      </c>
      <c r="R3029" t="s">
        <v>8357</v>
      </c>
      <c r="S3029" s="9">
        <f t="shared" si="192"/>
        <v>42053.704293981486</v>
      </c>
      <c r="T3029" s="9">
        <f t="shared" si="193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1"/>
        <v>1.6801999999999999</v>
      </c>
      <c r="P3030">
        <f t="shared" si="194"/>
        <v>84.858999999999995</v>
      </c>
      <c r="Q3030" t="s">
        <v>8317</v>
      </c>
      <c r="R3030" t="s">
        <v>8357</v>
      </c>
      <c r="S3030" s="9">
        <f t="shared" si="192"/>
        <v>42567.264178240745</v>
      </c>
      <c r="T3030" s="9">
        <f t="shared" si="193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1"/>
        <v>1.0967666666666667</v>
      </c>
      <c r="P3031">
        <f t="shared" si="194"/>
        <v>94.549000000000007</v>
      </c>
      <c r="Q3031" t="s">
        <v>8317</v>
      </c>
      <c r="R3031" t="s">
        <v>8357</v>
      </c>
      <c r="S3031" s="9">
        <f t="shared" si="192"/>
        <v>41932.708877314813</v>
      </c>
      <c r="T3031" s="9">
        <f t="shared" si="193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1"/>
        <v>1.0668571428571429</v>
      </c>
      <c r="P3032">
        <f t="shared" si="194"/>
        <v>45.536999999999999</v>
      </c>
      <c r="Q3032" t="s">
        <v>8317</v>
      </c>
      <c r="R3032" t="s">
        <v>8357</v>
      </c>
      <c r="S3032" s="9">
        <f t="shared" si="192"/>
        <v>42233.747349537036</v>
      </c>
      <c r="T3032" s="9">
        <f t="shared" si="193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1"/>
        <v>1</v>
      </c>
      <c r="P3033">
        <f t="shared" si="194"/>
        <v>51.723999999999997</v>
      </c>
      <c r="Q3033" t="s">
        <v>8317</v>
      </c>
      <c r="R3033" t="s">
        <v>8357</v>
      </c>
      <c r="S3033" s="9">
        <f t="shared" si="192"/>
        <v>42597.882488425923</v>
      </c>
      <c r="T3033" s="9">
        <f t="shared" si="193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1"/>
        <v>1.272</v>
      </c>
      <c r="P3034">
        <f t="shared" si="194"/>
        <v>50.88</v>
      </c>
      <c r="Q3034" t="s">
        <v>8317</v>
      </c>
      <c r="R3034" t="s">
        <v>8357</v>
      </c>
      <c r="S3034" s="9">
        <f t="shared" si="192"/>
        <v>42228.044664351852</v>
      </c>
      <c r="T3034" s="9">
        <f t="shared" si="193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1"/>
        <v>1.4653333333333334</v>
      </c>
      <c r="P3035">
        <f t="shared" si="194"/>
        <v>191.13</v>
      </c>
      <c r="Q3035" t="s">
        <v>8317</v>
      </c>
      <c r="R3035" t="s">
        <v>8357</v>
      </c>
      <c r="S3035" s="9">
        <f t="shared" si="192"/>
        <v>42570.110243055555</v>
      </c>
      <c r="T3035" s="9">
        <f t="shared" si="193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1"/>
        <v>1.1253599999999999</v>
      </c>
      <c r="P3036">
        <f t="shared" si="194"/>
        <v>89.313999999999993</v>
      </c>
      <c r="Q3036" t="s">
        <v>8317</v>
      </c>
      <c r="R3036" t="s">
        <v>8357</v>
      </c>
      <c r="S3036" s="9">
        <f t="shared" si="192"/>
        <v>42644.535358796296</v>
      </c>
      <c r="T3036" s="9">
        <f t="shared" si="193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1"/>
        <v>1.0878684000000001</v>
      </c>
      <c r="P3037">
        <f t="shared" si="194"/>
        <v>88.588999999999999</v>
      </c>
      <c r="Q3037" t="s">
        <v>8317</v>
      </c>
      <c r="R3037" t="s">
        <v>8357</v>
      </c>
      <c r="S3037" s="9">
        <f t="shared" si="192"/>
        <v>41368.560289351852</v>
      </c>
      <c r="T3037" s="9">
        <f t="shared" si="193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1"/>
        <v>1.26732</v>
      </c>
      <c r="P3038">
        <f t="shared" si="194"/>
        <v>96.301000000000002</v>
      </c>
      <c r="Q3038" t="s">
        <v>8317</v>
      </c>
      <c r="R3038" t="s">
        <v>8357</v>
      </c>
      <c r="S3038" s="9">
        <f t="shared" si="192"/>
        <v>41466.785231481481</v>
      </c>
      <c r="T3038" s="9">
        <f t="shared" si="193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1"/>
        <v>2.1320000000000001</v>
      </c>
      <c r="P3039">
        <f t="shared" si="194"/>
        <v>33.313000000000002</v>
      </c>
      <c r="Q3039" t="s">
        <v>8317</v>
      </c>
      <c r="R3039" t="s">
        <v>8357</v>
      </c>
      <c r="S3039" s="9">
        <f t="shared" si="192"/>
        <v>40378.893206018518</v>
      </c>
      <c r="T3039" s="9">
        <f t="shared" si="193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1"/>
        <v>1.0049999999999999</v>
      </c>
      <c r="P3040">
        <f t="shared" si="194"/>
        <v>37.222000000000001</v>
      </c>
      <c r="Q3040" t="s">
        <v>8317</v>
      </c>
      <c r="R3040" t="s">
        <v>8357</v>
      </c>
      <c r="S3040" s="9">
        <f t="shared" si="192"/>
        <v>42373.252280092594</v>
      </c>
      <c r="T3040" s="9">
        <f t="shared" si="193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1"/>
        <v>1.0871389999999999</v>
      </c>
      <c r="P3041">
        <f t="shared" si="194"/>
        <v>92.13</v>
      </c>
      <c r="Q3041" t="s">
        <v>8317</v>
      </c>
      <c r="R3041" t="s">
        <v>8357</v>
      </c>
      <c r="S3041" s="9">
        <f t="shared" si="192"/>
        <v>41610.794421296298</v>
      </c>
      <c r="T3041" s="9">
        <f t="shared" si="193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1"/>
        <v>1.075</v>
      </c>
      <c r="P3042">
        <f t="shared" si="194"/>
        <v>76.786000000000001</v>
      </c>
      <c r="Q3042" t="s">
        <v>8317</v>
      </c>
      <c r="R3042" t="s">
        <v>8357</v>
      </c>
      <c r="S3042" s="9">
        <f t="shared" si="192"/>
        <v>42177.791909722218</v>
      </c>
      <c r="T3042" s="9">
        <f t="shared" si="193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1"/>
        <v>1.1048192771084338</v>
      </c>
      <c r="P3043">
        <f t="shared" si="194"/>
        <v>96.525999999999996</v>
      </c>
      <c r="Q3043" t="s">
        <v>8317</v>
      </c>
      <c r="R3043" t="s">
        <v>8357</v>
      </c>
      <c r="S3043" s="9">
        <f t="shared" si="192"/>
        <v>42359.868611111116</v>
      </c>
      <c r="T3043" s="9">
        <f t="shared" si="193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1"/>
        <v>1.28</v>
      </c>
      <c r="P3044">
        <f t="shared" si="194"/>
        <v>51.892000000000003</v>
      </c>
      <c r="Q3044" t="s">
        <v>8317</v>
      </c>
      <c r="R3044" t="s">
        <v>8357</v>
      </c>
      <c r="S3044" s="9">
        <f t="shared" si="192"/>
        <v>42253.688043981485</v>
      </c>
      <c r="T3044" s="9">
        <f t="shared" si="193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1"/>
        <v>1.1000666666666667</v>
      </c>
      <c r="P3045">
        <f t="shared" si="194"/>
        <v>128.91399999999999</v>
      </c>
      <c r="Q3045" t="s">
        <v>8317</v>
      </c>
      <c r="R3045" t="s">
        <v>8357</v>
      </c>
      <c r="S3045" s="9">
        <f t="shared" si="192"/>
        <v>42083.070590277777</v>
      </c>
      <c r="T3045" s="9">
        <f t="shared" si="193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1"/>
        <v>1.0934166666666667</v>
      </c>
      <c r="P3046">
        <f t="shared" si="194"/>
        <v>84.108999999999995</v>
      </c>
      <c r="Q3046" t="s">
        <v>8317</v>
      </c>
      <c r="R3046" t="s">
        <v>8357</v>
      </c>
      <c r="S3046" s="9">
        <f t="shared" si="192"/>
        <v>42387.7268287037</v>
      </c>
      <c r="T3046" s="9">
        <f t="shared" si="193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1"/>
        <v>1.3270650000000002</v>
      </c>
      <c r="P3047">
        <f t="shared" si="194"/>
        <v>82.941999999999993</v>
      </c>
      <c r="Q3047" t="s">
        <v>8317</v>
      </c>
      <c r="R3047" t="s">
        <v>8357</v>
      </c>
      <c r="S3047" s="9">
        <f t="shared" si="192"/>
        <v>41843.155729166669</v>
      </c>
      <c r="T3047" s="9">
        <f t="shared" si="193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1"/>
        <v>1.9084810126582279</v>
      </c>
      <c r="P3048">
        <f t="shared" si="194"/>
        <v>259.94799999999998</v>
      </c>
      <c r="Q3048" t="s">
        <v>8317</v>
      </c>
      <c r="R3048" t="s">
        <v>8357</v>
      </c>
      <c r="S3048" s="9">
        <f t="shared" si="192"/>
        <v>41862.803078703706</v>
      </c>
      <c r="T3048" s="9">
        <f t="shared" si="193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1"/>
        <v>1.49</v>
      </c>
      <c r="P3049">
        <f t="shared" si="194"/>
        <v>37.25</v>
      </c>
      <c r="Q3049" t="s">
        <v>8317</v>
      </c>
      <c r="R3049" t="s">
        <v>8357</v>
      </c>
      <c r="S3049" s="9">
        <f t="shared" si="192"/>
        <v>42443.989050925928</v>
      </c>
      <c r="T3049" s="9">
        <f t="shared" si="193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1"/>
        <v>1.6639999999999999</v>
      </c>
      <c r="P3050">
        <f t="shared" si="194"/>
        <v>177.02099999999999</v>
      </c>
      <c r="Q3050" t="s">
        <v>8317</v>
      </c>
      <c r="R3050" t="s">
        <v>8357</v>
      </c>
      <c r="S3050" s="9">
        <f t="shared" si="192"/>
        <v>41975.901180555549</v>
      </c>
      <c r="T3050" s="9">
        <f t="shared" si="193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1"/>
        <v>1.0666666666666667</v>
      </c>
      <c r="P3051">
        <f t="shared" si="194"/>
        <v>74.073999999999998</v>
      </c>
      <c r="Q3051" t="s">
        <v>8317</v>
      </c>
      <c r="R3051" t="s">
        <v>8357</v>
      </c>
      <c r="S3051" s="9">
        <f t="shared" si="192"/>
        <v>42139.014525462961</v>
      </c>
      <c r="T3051" s="9">
        <f t="shared" si="193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1"/>
        <v>1.06</v>
      </c>
      <c r="P3052">
        <f t="shared" si="194"/>
        <v>70.667000000000002</v>
      </c>
      <c r="Q3052" t="s">
        <v>8317</v>
      </c>
      <c r="R3052" t="s">
        <v>8357</v>
      </c>
      <c r="S3052" s="9">
        <f t="shared" si="192"/>
        <v>42465.16851851852</v>
      </c>
      <c r="T3052" s="9">
        <f t="shared" si="193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1"/>
        <v>0.23628571428571429</v>
      </c>
      <c r="P3053">
        <f t="shared" si="194"/>
        <v>23.629000000000001</v>
      </c>
      <c r="Q3053" t="s">
        <v>8317</v>
      </c>
      <c r="R3053" t="s">
        <v>8357</v>
      </c>
      <c r="S3053" s="9">
        <f t="shared" si="192"/>
        <v>42744.416030092587</v>
      </c>
      <c r="T3053" s="9">
        <f t="shared" si="193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1"/>
        <v>1.5E-3</v>
      </c>
      <c r="P3054">
        <f t="shared" si="194"/>
        <v>37.5</v>
      </c>
      <c r="Q3054" t="s">
        <v>8317</v>
      </c>
      <c r="R3054" t="s">
        <v>8357</v>
      </c>
      <c r="S3054" s="9">
        <f t="shared" si="192"/>
        <v>42122.670069444444</v>
      </c>
      <c r="T3054" s="9">
        <f t="shared" si="193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1"/>
        <v>4.0000000000000001E-3</v>
      </c>
      <c r="P3055">
        <f t="shared" si="194"/>
        <v>13.333</v>
      </c>
      <c r="Q3055" t="s">
        <v>8317</v>
      </c>
      <c r="R3055" t="s">
        <v>8357</v>
      </c>
      <c r="S3055" s="9">
        <f t="shared" si="192"/>
        <v>41862.761724537035</v>
      </c>
      <c r="T3055" s="9">
        <f t="shared" si="193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1"/>
        <v>0</v>
      </c>
      <c r="P3056">
        <f t="shared" si="194"/>
        <v>0</v>
      </c>
      <c r="Q3056" t="s">
        <v>8317</v>
      </c>
      <c r="R3056" t="s">
        <v>8357</v>
      </c>
      <c r="S3056" s="9">
        <f t="shared" si="192"/>
        <v>42027.832800925928</v>
      </c>
      <c r="T3056" s="9">
        <f t="shared" si="193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1"/>
        <v>5.0000000000000002E-5</v>
      </c>
      <c r="P3057">
        <f t="shared" si="194"/>
        <v>1</v>
      </c>
      <c r="Q3057" t="s">
        <v>8317</v>
      </c>
      <c r="R3057" t="s">
        <v>8357</v>
      </c>
      <c r="S3057" s="9">
        <f t="shared" si="192"/>
        <v>41953.95821759259</v>
      </c>
      <c r="T3057" s="9">
        <f t="shared" si="193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1"/>
        <v>0</v>
      </c>
      <c r="P3058">
        <f t="shared" si="194"/>
        <v>0</v>
      </c>
      <c r="Q3058" t="s">
        <v>8317</v>
      </c>
      <c r="R3058" t="s">
        <v>8357</v>
      </c>
      <c r="S3058" s="9">
        <f t="shared" si="192"/>
        <v>41851.636388888888</v>
      </c>
      <c r="T3058" s="9">
        <f t="shared" si="193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1"/>
        <v>0</v>
      </c>
      <c r="P3059">
        <f t="shared" si="194"/>
        <v>0</v>
      </c>
      <c r="Q3059" t="s">
        <v>8317</v>
      </c>
      <c r="R3059" t="s">
        <v>8357</v>
      </c>
      <c r="S3059" s="9">
        <f t="shared" si="192"/>
        <v>42433.650590277779</v>
      </c>
      <c r="T3059" s="9">
        <f t="shared" si="193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1"/>
        <v>1.6666666666666666E-4</v>
      </c>
      <c r="P3060">
        <f t="shared" si="194"/>
        <v>1</v>
      </c>
      <c r="Q3060" t="s">
        <v>8317</v>
      </c>
      <c r="R3060" t="s">
        <v>8357</v>
      </c>
      <c r="S3060" s="9">
        <f t="shared" si="192"/>
        <v>42460.374305555553</v>
      </c>
      <c r="T3060" s="9">
        <f t="shared" si="193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1"/>
        <v>3.0066666666666665E-2</v>
      </c>
      <c r="P3061">
        <f t="shared" si="194"/>
        <v>41</v>
      </c>
      <c r="Q3061" t="s">
        <v>8317</v>
      </c>
      <c r="R3061" t="s">
        <v>8357</v>
      </c>
      <c r="S3061" s="9">
        <f t="shared" si="192"/>
        <v>41829.935717592591</v>
      </c>
      <c r="T3061" s="9">
        <f t="shared" si="193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1"/>
        <v>1.5227272727272728E-3</v>
      </c>
      <c r="P3062">
        <f t="shared" si="194"/>
        <v>55.832999999999998</v>
      </c>
      <c r="Q3062" t="s">
        <v>8317</v>
      </c>
      <c r="R3062" t="s">
        <v>8357</v>
      </c>
      <c r="S3062" s="9">
        <f t="shared" si="192"/>
        <v>42245.274699074071</v>
      </c>
      <c r="T3062" s="9">
        <f t="shared" si="193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1"/>
        <v>0</v>
      </c>
      <c r="P3063">
        <f t="shared" si="194"/>
        <v>0</v>
      </c>
      <c r="Q3063" t="s">
        <v>8317</v>
      </c>
      <c r="R3063" t="s">
        <v>8357</v>
      </c>
      <c r="S3063" s="9">
        <f t="shared" si="192"/>
        <v>41834.784120370372</v>
      </c>
      <c r="T3063" s="9">
        <f t="shared" si="193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1"/>
        <v>0.66839999999999999</v>
      </c>
      <c r="P3064">
        <f t="shared" si="194"/>
        <v>99.760999999999996</v>
      </c>
      <c r="Q3064" t="s">
        <v>8317</v>
      </c>
      <c r="R3064" t="s">
        <v>8357</v>
      </c>
      <c r="S3064" s="9">
        <f t="shared" si="192"/>
        <v>42248.535787037035</v>
      </c>
      <c r="T3064" s="9">
        <f t="shared" si="193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1"/>
        <v>0.19566666666666666</v>
      </c>
      <c r="P3065">
        <f t="shared" si="194"/>
        <v>25.521999999999998</v>
      </c>
      <c r="Q3065" t="s">
        <v>8317</v>
      </c>
      <c r="R3065" t="s">
        <v>8357</v>
      </c>
      <c r="S3065" s="9">
        <f t="shared" si="192"/>
        <v>42630.922893518517</v>
      </c>
      <c r="T3065" s="9">
        <f t="shared" si="193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1"/>
        <v>0.11294666666666667</v>
      </c>
      <c r="P3066">
        <f t="shared" si="194"/>
        <v>117.65300000000001</v>
      </c>
      <c r="Q3066" t="s">
        <v>8317</v>
      </c>
      <c r="R3066" t="s">
        <v>8357</v>
      </c>
      <c r="S3066" s="9">
        <f t="shared" si="192"/>
        <v>42299.130162037036</v>
      </c>
      <c r="T3066" s="9">
        <f t="shared" si="193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1"/>
        <v>4.0000000000000002E-4</v>
      </c>
      <c r="P3067">
        <f t="shared" si="194"/>
        <v>5</v>
      </c>
      <c r="Q3067" t="s">
        <v>8317</v>
      </c>
      <c r="R3067" t="s">
        <v>8357</v>
      </c>
      <c r="S3067" s="9">
        <f t="shared" si="192"/>
        <v>41825.055231481485</v>
      </c>
      <c r="T3067" s="9">
        <f t="shared" si="193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1"/>
        <v>0.11985714285714286</v>
      </c>
      <c r="P3068">
        <f t="shared" si="194"/>
        <v>2796.6669999999999</v>
      </c>
      <c r="Q3068" t="s">
        <v>8317</v>
      </c>
      <c r="R3068" t="s">
        <v>8357</v>
      </c>
      <c r="S3068" s="9">
        <f t="shared" si="192"/>
        <v>42531.228437500002</v>
      </c>
      <c r="T3068" s="9">
        <f t="shared" si="193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1"/>
        <v>2.5000000000000001E-2</v>
      </c>
      <c r="P3069">
        <f t="shared" si="194"/>
        <v>200</v>
      </c>
      <c r="Q3069" t="s">
        <v>8317</v>
      </c>
      <c r="R3069" t="s">
        <v>8357</v>
      </c>
      <c r="S3069" s="9">
        <f t="shared" si="192"/>
        <v>42226.938414351855</v>
      </c>
      <c r="T3069" s="9">
        <f t="shared" si="193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1"/>
        <v>6.9999999999999999E-4</v>
      </c>
      <c r="P3070">
        <f t="shared" si="194"/>
        <v>87.5</v>
      </c>
      <c r="Q3070" t="s">
        <v>8317</v>
      </c>
      <c r="R3070" t="s">
        <v>8357</v>
      </c>
      <c r="S3070" s="9">
        <f t="shared" si="192"/>
        <v>42263.691574074073</v>
      </c>
      <c r="T3070" s="9">
        <f t="shared" si="193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1"/>
        <v>0.14099999999999999</v>
      </c>
      <c r="P3071">
        <f t="shared" si="194"/>
        <v>20.143000000000001</v>
      </c>
      <c r="Q3071" t="s">
        <v>8317</v>
      </c>
      <c r="R3071" t="s">
        <v>8357</v>
      </c>
      <c r="S3071" s="9">
        <f t="shared" si="192"/>
        <v>41957.833726851852</v>
      </c>
      <c r="T3071" s="9">
        <f t="shared" si="193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1"/>
        <v>3.3399999999999999E-2</v>
      </c>
      <c r="P3072">
        <f t="shared" si="194"/>
        <v>20.875</v>
      </c>
      <c r="Q3072" t="s">
        <v>8317</v>
      </c>
      <c r="R3072" t="s">
        <v>8357</v>
      </c>
      <c r="S3072" s="9">
        <f t="shared" si="192"/>
        <v>42690.733437499999</v>
      </c>
      <c r="T3072" s="9">
        <f t="shared" si="193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1"/>
        <v>0.59775</v>
      </c>
      <c r="P3073">
        <f t="shared" si="194"/>
        <v>61.308</v>
      </c>
      <c r="Q3073" t="s">
        <v>8317</v>
      </c>
      <c r="R3073" t="s">
        <v>8357</v>
      </c>
      <c r="S3073" s="9">
        <f t="shared" si="192"/>
        <v>42097.732418981483</v>
      </c>
      <c r="T3073" s="9">
        <f t="shared" si="193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1"/>
        <v>1.6666666666666666E-4</v>
      </c>
      <c r="P3074">
        <f t="shared" si="194"/>
        <v>1</v>
      </c>
      <c r="Q3074" t="s">
        <v>8317</v>
      </c>
      <c r="R3074" t="s">
        <v>8357</v>
      </c>
      <c r="S3074" s="9">
        <f t="shared" si="192"/>
        <v>42658.690532407403</v>
      </c>
      <c r="T3074" s="9">
        <f t="shared" si="193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5">E3075/D3075</f>
        <v>2.3035714285714285E-4</v>
      </c>
      <c r="P3075">
        <f t="shared" si="194"/>
        <v>92.143000000000001</v>
      </c>
      <c r="Q3075" t="s">
        <v>8317</v>
      </c>
      <c r="R3075" t="s">
        <v>8357</v>
      </c>
      <c r="S3075" s="9">
        <f t="shared" ref="S3075:S3138" si="196">(((J3075/60)/60)/24)+DATE(1970,1,1)</f>
        <v>42111.684027777781</v>
      </c>
      <c r="T3075" s="9">
        <f t="shared" ref="T3075:T3138" si="197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5"/>
        <v>8.8000000000000003E-4</v>
      </c>
      <c r="P3076">
        <f t="shared" si="194"/>
        <v>7.3330000000000002</v>
      </c>
      <c r="Q3076" t="s">
        <v>8317</v>
      </c>
      <c r="R3076" t="s">
        <v>8357</v>
      </c>
      <c r="S3076" s="9">
        <f t="shared" si="196"/>
        <v>42409.571284722217</v>
      </c>
      <c r="T3076" s="9">
        <f t="shared" si="197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5"/>
        <v>8.6400000000000005E-2</v>
      </c>
      <c r="P3077">
        <f t="shared" si="194"/>
        <v>64.8</v>
      </c>
      <c r="Q3077" t="s">
        <v>8317</v>
      </c>
      <c r="R3077" t="s">
        <v>8357</v>
      </c>
      <c r="S3077" s="9">
        <f t="shared" si="196"/>
        <v>42551.102314814809</v>
      </c>
      <c r="T3077" s="9">
        <f t="shared" si="197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5"/>
        <v>0.15060000000000001</v>
      </c>
      <c r="P3078">
        <f t="shared" si="194"/>
        <v>30.12</v>
      </c>
      <c r="Q3078" t="s">
        <v>8317</v>
      </c>
      <c r="R3078" t="s">
        <v>8357</v>
      </c>
      <c r="S3078" s="9">
        <f t="shared" si="196"/>
        <v>42226.651886574073</v>
      </c>
      <c r="T3078" s="9">
        <f t="shared" si="197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5"/>
        <v>4.7727272727272731E-3</v>
      </c>
      <c r="P3079">
        <f t="shared" si="194"/>
        <v>52.5</v>
      </c>
      <c r="Q3079" t="s">
        <v>8317</v>
      </c>
      <c r="R3079" t="s">
        <v>8357</v>
      </c>
      <c r="S3079" s="9">
        <f t="shared" si="196"/>
        <v>42766.956921296296</v>
      </c>
      <c r="T3079" s="9">
        <f t="shared" si="197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5"/>
        <v>1.1833333333333333E-3</v>
      </c>
      <c r="P3080">
        <f t="shared" si="194"/>
        <v>23.667000000000002</v>
      </c>
      <c r="Q3080" t="s">
        <v>8317</v>
      </c>
      <c r="R3080" t="s">
        <v>8357</v>
      </c>
      <c r="S3080" s="9">
        <f t="shared" si="196"/>
        <v>42031.138831018514</v>
      </c>
      <c r="T3080" s="9">
        <f t="shared" si="197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5"/>
        <v>8.4173998587352451E-3</v>
      </c>
      <c r="P3081">
        <f t="shared" ref="P3081:P3144" si="198">IF(L3081=0, 0, ROUND(E3081/L3081, 3))</f>
        <v>415.77800000000002</v>
      </c>
      <c r="Q3081" t="s">
        <v>8317</v>
      </c>
      <c r="R3081" t="s">
        <v>8357</v>
      </c>
      <c r="S3081" s="9">
        <f t="shared" si="196"/>
        <v>42055.713368055556</v>
      </c>
      <c r="T3081" s="9">
        <f t="shared" si="197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5"/>
        <v>1.8799999999999999E-4</v>
      </c>
      <c r="P3082">
        <f t="shared" si="198"/>
        <v>53.713999999999999</v>
      </c>
      <c r="Q3082" t="s">
        <v>8317</v>
      </c>
      <c r="R3082" t="s">
        <v>8357</v>
      </c>
      <c r="S3082" s="9">
        <f t="shared" si="196"/>
        <v>41940.028287037036</v>
      </c>
      <c r="T3082" s="9">
        <f t="shared" si="197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5"/>
        <v>2.1029999999999998E-3</v>
      </c>
      <c r="P3083">
        <f t="shared" si="198"/>
        <v>420.6</v>
      </c>
      <c r="Q3083" t="s">
        <v>8317</v>
      </c>
      <c r="R3083" t="s">
        <v>8357</v>
      </c>
      <c r="S3083" s="9">
        <f t="shared" si="196"/>
        <v>42237.181608796294</v>
      </c>
      <c r="T3083" s="9">
        <f t="shared" si="197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5"/>
        <v>0</v>
      </c>
      <c r="P3084">
        <f t="shared" si="198"/>
        <v>0</v>
      </c>
      <c r="Q3084" t="s">
        <v>8317</v>
      </c>
      <c r="R3084" t="s">
        <v>8357</v>
      </c>
      <c r="S3084" s="9">
        <f t="shared" si="196"/>
        <v>42293.922986111109</v>
      </c>
      <c r="T3084" s="9">
        <f t="shared" si="197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5"/>
        <v>2.8E-3</v>
      </c>
      <c r="P3085">
        <f t="shared" si="198"/>
        <v>18.667000000000002</v>
      </c>
      <c r="Q3085" t="s">
        <v>8317</v>
      </c>
      <c r="R3085" t="s">
        <v>8357</v>
      </c>
      <c r="S3085" s="9">
        <f t="shared" si="196"/>
        <v>41853.563402777778</v>
      </c>
      <c r="T3085" s="9">
        <f t="shared" si="197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5"/>
        <v>0.11579206701157921</v>
      </c>
      <c r="P3086">
        <f t="shared" si="198"/>
        <v>78.332999999999998</v>
      </c>
      <c r="Q3086" t="s">
        <v>8317</v>
      </c>
      <c r="R3086" t="s">
        <v>8357</v>
      </c>
      <c r="S3086" s="9">
        <f t="shared" si="196"/>
        <v>42100.723738425921</v>
      </c>
      <c r="T3086" s="9">
        <f t="shared" si="197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5"/>
        <v>2.4400000000000002E-2</v>
      </c>
      <c r="P3087">
        <f t="shared" si="198"/>
        <v>67.778000000000006</v>
      </c>
      <c r="Q3087" t="s">
        <v>8317</v>
      </c>
      <c r="R3087" t="s">
        <v>8357</v>
      </c>
      <c r="S3087" s="9">
        <f t="shared" si="196"/>
        <v>42246.883784722217</v>
      </c>
      <c r="T3087" s="9">
        <f t="shared" si="197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5"/>
        <v>2.5000000000000001E-3</v>
      </c>
      <c r="P3088">
        <f t="shared" si="198"/>
        <v>16.667000000000002</v>
      </c>
      <c r="Q3088" t="s">
        <v>8317</v>
      </c>
      <c r="R3088" t="s">
        <v>8357</v>
      </c>
      <c r="S3088" s="9">
        <f t="shared" si="196"/>
        <v>42173.67082175926</v>
      </c>
      <c r="T3088" s="9">
        <f t="shared" si="197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5"/>
        <v>6.2500000000000003E-3</v>
      </c>
      <c r="P3089">
        <f t="shared" si="198"/>
        <v>62.5</v>
      </c>
      <c r="Q3089" t="s">
        <v>8317</v>
      </c>
      <c r="R3089" t="s">
        <v>8357</v>
      </c>
      <c r="S3089" s="9">
        <f t="shared" si="196"/>
        <v>42665.150347222225</v>
      </c>
      <c r="T3089" s="9">
        <f t="shared" si="197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5"/>
        <v>1.9384615384615384E-3</v>
      </c>
      <c r="P3090">
        <f t="shared" si="198"/>
        <v>42</v>
      </c>
      <c r="Q3090" t="s">
        <v>8317</v>
      </c>
      <c r="R3090" t="s">
        <v>8357</v>
      </c>
      <c r="S3090" s="9">
        <f t="shared" si="196"/>
        <v>41981.57230324074</v>
      </c>
      <c r="T3090" s="9">
        <f t="shared" si="197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5"/>
        <v>0.23416000000000001</v>
      </c>
      <c r="P3091">
        <f t="shared" si="198"/>
        <v>130.089</v>
      </c>
      <c r="Q3091" t="s">
        <v>8317</v>
      </c>
      <c r="R3091" t="s">
        <v>8357</v>
      </c>
      <c r="S3091" s="9">
        <f t="shared" si="196"/>
        <v>42528.542627314819</v>
      </c>
      <c r="T3091" s="9">
        <f t="shared" si="197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5"/>
        <v>5.080888888888889E-2</v>
      </c>
      <c r="P3092">
        <f t="shared" si="198"/>
        <v>1270.222</v>
      </c>
      <c r="Q3092" t="s">
        <v>8317</v>
      </c>
      <c r="R3092" t="s">
        <v>8357</v>
      </c>
      <c r="S3092" s="9">
        <f t="shared" si="196"/>
        <v>42065.818807870368</v>
      </c>
      <c r="T3092" s="9">
        <f t="shared" si="197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5"/>
        <v>0.15920000000000001</v>
      </c>
      <c r="P3093">
        <f t="shared" si="198"/>
        <v>88.444000000000003</v>
      </c>
      <c r="Q3093" t="s">
        <v>8317</v>
      </c>
      <c r="R3093" t="s">
        <v>8357</v>
      </c>
      <c r="S3093" s="9">
        <f t="shared" si="196"/>
        <v>42566.948414351849</v>
      </c>
      <c r="T3093" s="9">
        <f t="shared" si="197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5"/>
        <v>1.1831900000000001E-2</v>
      </c>
      <c r="P3094">
        <f t="shared" si="198"/>
        <v>56.341999999999999</v>
      </c>
      <c r="Q3094" t="s">
        <v>8317</v>
      </c>
      <c r="R3094" t="s">
        <v>8357</v>
      </c>
      <c r="S3094" s="9">
        <f t="shared" si="196"/>
        <v>42255.619351851856</v>
      </c>
      <c r="T3094" s="9">
        <f t="shared" si="197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5"/>
        <v>0.22750000000000001</v>
      </c>
      <c r="P3095">
        <f t="shared" si="198"/>
        <v>53.529000000000003</v>
      </c>
      <c r="Q3095" t="s">
        <v>8317</v>
      </c>
      <c r="R3095" t="s">
        <v>8357</v>
      </c>
      <c r="S3095" s="9">
        <f t="shared" si="196"/>
        <v>41760.909039351849</v>
      </c>
      <c r="T3095" s="9">
        <f t="shared" si="197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5"/>
        <v>2.5000000000000001E-4</v>
      </c>
      <c r="P3096">
        <f t="shared" si="198"/>
        <v>25</v>
      </c>
      <c r="Q3096" t="s">
        <v>8317</v>
      </c>
      <c r="R3096" t="s">
        <v>8357</v>
      </c>
      <c r="S3096" s="9">
        <f t="shared" si="196"/>
        <v>42207.795787037037</v>
      </c>
      <c r="T3096" s="9">
        <f t="shared" si="197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5"/>
        <v>3.351206434316354E-3</v>
      </c>
      <c r="P3097">
        <f t="shared" si="198"/>
        <v>50</v>
      </c>
      <c r="Q3097" t="s">
        <v>8317</v>
      </c>
      <c r="R3097" t="s">
        <v>8357</v>
      </c>
      <c r="S3097" s="9">
        <f t="shared" si="196"/>
        <v>42523.025231481486</v>
      </c>
      <c r="T3097" s="9">
        <f t="shared" si="197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5"/>
        <v>3.9750000000000001E-2</v>
      </c>
      <c r="P3098">
        <f t="shared" si="198"/>
        <v>56.786000000000001</v>
      </c>
      <c r="Q3098" t="s">
        <v>8317</v>
      </c>
      <c r="R3098" t="s">
        <v>8357</v>
      </c>
      <c r="S3098" s="9">
        <f t="shared" si="196"/>
        <v>42114.825532407413</v>
      </c>
      <c r="T3098" s="9">
        <f t="shared" si="197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5"/>
        <v>0.17150000000000001</v>
      </c>
      <c r="P3099">
        <f t="shared" si="198"/>
        <v>40.832999999999998</v>
      </c>
      <c r="Q3099" t="s">
        <v>8317</v>
      </c>
      <c r="R3099" t="s">
        <v>8357</v>
      </c>
      <c r="S3099" s="9">
        <f t="shared" si="196"/>
        <v>42629.503483796296</v>
      </c>
      <c r="T3099" s="9">
        <f t="shared" si="197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5"/>
        <v>3.608004104669061E-2</v>
      </c>
      <c r="P3100">
        <f t="shared" si="198"/>
        <v>65.111000000000004</v>
      </c>
      <c r="Q3100" t="s">
        <v>8317</v>
      </c>
      <c r="R3100" t="s">
        <v>8357</v>
      </c>
      <c r="S3100" s="9">
        <f t="shared" si="196"/>
        <v>42359.792233796295</v>
      </c>
      <c r="T3100" s="9">
        <f t="shared" si="197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5"/>
        <v>0.13900000000000001</v>
      </c>
      <c r="P3101">
        <f t="shared" si="198"/>
        <v>55.6</v>
      </c>
      <c r="Q3101" t="s">
        <v>8317</v>
      </c>
      <c r="R3101" t="s">
        <v>8357</v>
      </c>
      <c r="S3101" s="9">
        <f t="shared" si="196"/>
        <v>42382.189710648148</v>
      </c>
      <c r="T3101" s="9">
        <f t="shared" si="197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5"/>
        <v>0.15225</v>
      </c>
      <c r="P3102">
        <f t="shared" si="198"/>
        <v>140.53800000000001</v>
      </c>
      <c r="Q3102" t="s">
        <v>8317</v>
      </c>
      <c r="R3102" t="s">
        <v>8357</v>
      </c>
      <c r="S3102" s="9">
        <f t="shared" si="196"/>
        <v>41902.622395833336</v>
      </c>
      <c r="T3102" s="9">
        <f t="shared" si="197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5"/>
        <v>0.12</v>
      </c>
      <c r="P3103">
        <f t="shared" si="198"/>
        <v>25</v>
      </c>
      <c r="Q3103" t="s">
        <v>8317</v>
      </c>
      <c r="R3103" t="s">
        <v>8357</v>
      </c>
      <c r="S3103" s="9">
        <f t="shared" si="196"/>
        <v>42171.383530092593</v>
      </c>
      <c r="T3103" s="9">
        <f t="shared" si="197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5"/>
        <v>0.391125</v>
      </c>
      <c r="P3104">
        <f t="shared" si="198"/>
        <v>69.533000000000001</v>
      </c>
      <c r="Q3104" t="s">
        <v>8317</v>
      </c>
      <c r="R3104" t="s">
        <v>8357</v>
      </c>
      <c r="S3104" s="9">
        <f t="shared" si="196"/>
        <v>42555.340486111112</v>
      </c>
      <c r="T3104" s="9">
        <f t="shared" si="197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5"/>
        <v>2.6829268292682929E-3</v>
      </c>
      <c r="P3105">
        <f t="shared" si="198"/>
        <v>5.5</v>
      </c>
      <c r="Q3105" t="s">
        <v>8317</v>
      </c>
      <c r="R3105" t="s">
        <v>8357</v>
      </c>
      <c r="S3105" s="9">
        <f t="shared" si="196"/>
        <v>42107.156319444446</v>
      </c>
      <c r="T3105" s="9">
        <f t="shared" si="197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5"/>
        <v>0.29625000000000001</v>
      </c>
      <c r="P3106">
        <f t="shared" si="198"/>
        <v>237</v>
      </c>
      <c r="Q3106" t="s">
        <v>8317</v>
      </c>
      <c r="R3106" t="s">
        <v>8357</v>
      </c>
      <c r="S3106" s="9">
        <f t="shared" si="196"/>
        <v>42006.908692129626</v>
      </c>
      <c r="T3106" s="9">
        <f t="shared" si="197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5"/>
        <v>0.4236099230111206</v>
      </c>
      <c r="P3107">
        <f t="shared" si="198"/>
        <v>79.870999999999995</v>
      </c>
      <c r="Q3107" t="s">
        <v>8317</v>
      </c>
      <c r="R3107" t="s">
        <v>8357</v>
      </c>
      <c r="S3107" s="9">
        <f t="shared" si="196"/>
        <v>41876.718935185185</v>
      </c>
      <c r="T3107" s="9">
        <f t="shared" si="197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5"/>
        <v>4.1000000000000002E-2</v>
      </c>
      <c r="P3108">
        <f t="shared" si="198"/>
        <v>10.25</v>
      </c>
      <c r="Q3108" t="s">
        <v>8317</v>
      </c>
      <c r="R3108" t="s">
        <v>8357</v>
      </c>
      <c r="S3108" s="9">
        <f t="shared" si="196"/>
        <v>42241.429120370376</v>
      </c>
      <c r="T3108" s="9">
        <f t="shared" si="197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5"/>
        <v>0.197625</v>
      </c>
      <c r="P3109">
        <f t="shared" si="198"/>
        <v>272.58600000000001</v>
      </c>
      <c r="Q3109" t="s">
        <v>8317</v>
      </c>
      <c r="R3109" t="s">
        <v>8357</v>
      </c>
      <c r="S3109" s="9">
        <f t="shared" si="196"/>
        <v>42128.814247685179</v>
      </c>
      <c r="T3109" s="9">
        <f t="shared" si="197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5"/>
        <v>5.1999999999999995E-4</v>
      </c>
      <c r="P3110">
        <f t="shared" si="198"/>
        <v>13</v>
      </c>
      <c r="Q3110" t="s">
        <v>8317</v>
      </c>
      <c r="R3110" t="s">
        <v>8357</v>
      </c>
      <c r="S3110" s="9">
        <f t="shared" si="196"/>
        <v>42062.680486111116</v>
      </c>
      <c r="T3110" s="9">
        <f t="shared" si="197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5"/>
        <v>0.25030188679245285</v>
      </c>
      <c r="P3111">
        <f t="shared" si="198"/>
        <v>58.183999999999997</v>
      </c>
      <c r="Q3111" t="s">
        <v>8317</v>
      </c>
      <c r="R3111" t="s">
        <v>8357</v>
      </c>
      <c r="S3111" s="9">
        <f t="shared" si="196"/>
        <v>41844.125115740739</v>
      </c>
      <c r="T3111" s="9">
        <f t="shared" si="197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5"/>
        <v>4.0000000000000002E-4</v>
      </c>
      <c r="P3112">
        <f t="shared" si="198"/>
        <v>10</v>
      </c>
      <c r="Q3112" t="s">
        <v>8317</v>
      </c>
      <c r="R3112" t="s">
        <v>8357</v>
      </c>
      <c r="S3112" s="9">
        <f t="shared" si="196"/>
        <v>42745.031469907408</v>
      </c>
      <c r="T3112" s="9">
        <f t="shared" si="197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5"/>
        <v>0.26640000000000003</v>
      </c>
      <c r="P3113">
        <f t="shared" si="198"/>
        <v>70.105000000000004</v>
      </c>
      <c r="Q3113" t="s">
        <v>8317</v>
      </c>
      <c r="R3113" t="s">
        <v>8357</v>
      </c>
      <c r="S3113" s="9">
        <f t="shared" si="196"/>
        <v>41885.595138888886</v>
      </c>
      <c r="T3113" s="9">
        <f t="shared" si="197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5"/>
        <v>4.7363636363636365E-2</v>
      </c>
      <c r="P3114">
        <f t="shared" si="198"/>
        <v>57.889000000000003</v>
      </c>
      <c r="Q3114" t="s">
        <v>8317</v>
      </c>
      <c r="R3114" t="s">
        <v>8357</v>
      </c>
      <c r="S3114" s="9">
        <f t="shared" si="196"/>
        <v>42615.121921296297</v>
      </c>
      <c r="T3114" s="9">
        <f t="shared" si="197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5"/>
        <v>4.2435339894712751E-2</v>
      </c>
      <c r="P3115">
        <f t="shared" si="198"/>
        <v>125.27</v>
      </c>
      <c r="Q3115" t="s">
        <v>8317</v>
      </c>
      <c r="R3115" t="s">
        <v>8357</v>
      </c>
      <c r="S3115" s="9">
        <f t="shared" si="196"/>
        <v>42081.731273148151</v>
      </c>
      <c r="T3115" s="9">
        <f t="shared" si="197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5"/>
        <v>0</v>
      </c>
      <c r="P3116">
        <f t="shared" si="198"/>
        <v>0</v>
      </c>
      <c r="Q3116" t="s">
        <v>8317</v>
      </c>
      <c r="R3116" t="s">
        <v>8357</v>
      </c>
      <c r="S3116" s="9">
        <f t="shared" si="196"/>
        <v>41843.632523148146</v>
      </c>
      <c r="T3116" s="9">
        <f t="shared" si="197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5"/>
        <v>0.03</v>
      </c>
      <c r="P3117">
        <f t="shared" si="198"/>
        <v>300</v>
      </c>
      <c r="Q3117" t="s">
        <v>8317</v>
      </c>
      <c r="R3117" t="s">
        <v>8357</v>
      </c>
      <c r="S3117" s="9">
        <f t="shared" si="196"/>
        <v>42496.447071759263</v>
      </c>
      <c r="T3117" s="9">
        <f t="shared" si="197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5"/>
        <v>0.57333333333333336</v>
      </c>
      <c r="P3118">
        <f t="shared" si="198"/>
        <v>43</v>
      </c>
      <c r="Q3118" t="s">
        <v>8317</v>
      </c>
      <c r="R3118" t="s">
        <v>8357</v>
      </c>
      <c r="S3118" s="9">
        <f t="shared" si="196"/>
        <v>42081.515335648146</v>
      </c>
      <c r="T3118" s="9">
        <f t="shared" si="197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5"/>
        <v>1E-3</v>
      </c>
      <c r="P3119">
        <f t="shared" si="198"/>
        <v>1</v>
      </c>
      <c r="Q3119" t="s">
        <v>8317</v>
      </c>
      <c r="R3119" t="s">
        <v>8357</v>
      </c>
      <c r="S3119" s="9">
        <f t="shared" si="196"/>
        <v>42509.374537037031</v>
      </c>
      <c r="T3119" s="9">
        <f t="shared" si="197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5"/>
        <v>3.0999999999999999E-3</v>
      </c>
      <c r="P3120">
        <f t="shared" si="198"/>
        <v>775</v>
      </c>
      <c r="Q3120" t="s">
        <v>8317</v>
      </c>
      <c r="R3120" t="s">
        <v>8357</v>
      </c>
      <c r="S3120" s="9">
        <f t="shared" si="196"/>
        <v>42534.649571759262</v>
      </c>
      <c r="T3120" s="9">
        <f t="shared" si="197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5"/>
        <v>5.0000000000000001E-4</v>
      </c>
      <c r="P3121">
        <f t="shared" si="198"/>
        <v>5</v>
      </c>
      <c r="Q3121" t="s">
        <v>8317</v>
      </c>
      <c r="R3121" t="s">
        <v>8357</v>
      </c>
      <c r="S3121" s="9">
        <f t="shared" si="196"/>
        <v>42060.04550925926</v>
      </c>
      <c r="T3121" s="9">
        <f t="shared" si="197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5"/>
        <v>9.8461538461538464E-5</v>
      </c>
      <c r="P3122">
        <f t="shared" si="198"/>
        <v>12.8</v>
      </c>
      <c r="Q3122" t="s">
        <v>8317</v>
      </c>
      <c r="R3122" t="s">
        <v>8357</v>
      </c>
      <c r="S3122" s="9">
        <f t="shared" si="196"/>
        <v>42435.942083333335</v>
      </c>
      <c r="T3122" s="9">
        <f t="shared" si="197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5"/>
        <v>6.6666666666666671E-3</v>
      </c>
      <c r="P3123">
        <f t="shared" si="198"/>
        <v>10</v>
      </c>
      <c r="Q3123" t="s">
        <v>8317</v>
      </c>
      <c r="R3123" t="s">
        <v>8357</v>
      </c>
      <c r="S3123" s="9">
        <f t="shared" si="196"/>
        <v>41848.679803240739</v>
      </c>
      <c r="T3123" s="9">
        <f t="shared" si="197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5"/>
        <v>0.58291457286432158</v>
      </c>
      <c r="P3124">
        <f t="shared" si="198"/>
        <v>58</v>
      </c>
      <c r="Q3124" t="s">
        <v>8317</v>
      </c>
      <c r="R3124" t="s">
        <v>8357</v>
      </c>
      <c r="S3124" s="9">
        <f t="shared" si="196"/>
        <v>42678.932083333333</v>
      </c>
      <c r="T3124" s="9">
        <f t="shared" si="197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5"/>
        <v>0.68153600000000003</v>
      </c>
      <c r="P3125">
        <f t="shared" si="198"/>
        <v>244.80500000000001</v>
      </c>
      <c r="Q3125" t="s">
        <v>8317</v>
      </c>
      <c r="R3125" t="s">
        <v>8357</v>
      </c>
      <c r="S3125" s="9">
        <f t="shared" si="196"/>
        <v>42530.993032407408</v>
      </c>
      <c r="T3125" s="9">
        <f t="shared" si="197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5"/>
        <v>3.2499999999999997E-5</v>
      </c>
      <c r="P3126">
        <f t="shared" si="198"/>
        <v>6.5</v>
      </c>
      <c r="Q3126" t="s">
        <v>8317</v>
      </c>
      <c r="R3126" t="s">
        <v>8357</v>
      </c>
      <c r="S3126" s="9">
        <f t="shared" si="196"/>
        <v>41977.780104166668</v>
      </c>
      <c r="T3126" s="9">
        <f t="shared" si="197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5"/>
        <v>0</v>
      </c>
      <c r="P3127">
        <f t="shared" si="198"/>
        <v>0</v>
      </c>
      <c r="Q3127" t="s">
        <v>8317</v>
      </c>
      <c r="R3127" t="s">
        <v>8357</v>
      </c>
      <c r="S3127" s="9">
        <f t="shared" si="196"/>
        <v>42346.20685185185</v>
      </c>
      <c r="T3127" s="9">
        <f t="shared" si="197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5"/>
        <v>4.1599999999999998E-2</v>
      </c>
      <c r="P3128">
        <f t="shared" si="198"/>
        <v>61.176000000000002</v>
      </c>
      <c r="Q3128" t="s">
        <v>8317</v>
      </c>
      <c r="R3128" t="s">
        <v>8357</v>
      </c>
      <c r="S3128" s="9">
        <f t="shared" si="196"/>
        <v>42427.01807870371</v>
      </c>
      <c r="T3128" s="9">
        <f t="shared" si="197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5"/>
        <v>0</v>
      </c>
      <c r="P3129">
        <f t="shared" si="198"/>
        <v>0</v>
      </c>
      <c r="Q3129" t="s">
        <v>8317</v>
      </c>
      <c r="R3129" t="s">
        <v>8357</v>
      </c>
      <c r="S3129" s="9">
        <f t="shared" si="196"/>
        <v>42034.856817129628</v>
      </c>
      <c r="T3129" s="9">
        <f t="shared" si="197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5"/>
        <v>1.0860666666666667</v>
      </c>
      <c r="P3130">
        <f t="shared" si="198"/>
        <v>139.239</v>
      </c>
      <c r="Q3130" t="s">
        <v>8317</v>
      </c>
      <c r="R3130" t="s">
        <v>8318</v>
      </c>
      <c r="S3130" s="9">
        <f t="shared" si="196"/>
        <v>42780.825706018513</v>
      </c>
      <c r="T3130" s="9">
        <f t="shared" si="197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5"/>
        <v>8.0000000000000002E-3</v>
      </c>
      <c r="P3131">
        <f t="shared" si="198"/>
        <v>10</v>
      </c>
      <c r="Q3131" t="s">
        <v>8317</v>
      </c>
      <c r="R3131" t="s">
        <v>8318</v>
      </c>
      <c r="S3131" s="9">
        <f t="shared" si="196"/>
        <v>42803.842812499999</v>
      </c>
      <c r="T3131" s="9">
        <f t="shared" si="197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5"/>
        <v>3.7499999999999999E-2</v>
      </c>
      <c r="P3132">
        <f t="shared" si="198"/>
        <v>93.75</v>
      </c>
      <c r="Q3132" t="s">
        <v>8317</v>
      </c>
      <c r="R3132" t="s">
        <v>8318</v>
      </c>
      <c r="S3132" s="9">
        <f t="shared" si="196"/>
        <v>42808.640231481477</v>
      </c>
      <c r="T3132" s="9">
        <f t="shared" si="197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5"/>
        <v>0.15731707317073171</v>
      </c>
      <c r="P3133">
        <f t="shared" si="198"/>
        <v>53.75</v>
      </c>
      <c r="Q3133" t="s">
        <v>8317</v>
      </c>
      <c r="R3133" t="s">
        <v>8318</v>
      </c>
      <c r="S3133" s="9">
        <f t="shared" si="196"/>
        <v>42803.579224537039</v>
      </c>
      <c r="T3133" s="9">
        <f t="shared" si="197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5"/>
        <v>3.3333333333333332E-4</v>
      </c>
      <c r="P3134">
        <f t="shared" si="198"/>
        <v>10</v>
      </c>
      <c r="Q3134" t="s">
        <v>8317</v>
      </c>
      <c r="R3134" t="s">
        <v>8318</v>
      </c>
      <c r="S3134" s="9">
        <f t="shared" si="196"/>
        <v>42786.350231481483</v>
      </c>
      <c r="T3134" s="9">
        <f t="shared" si="197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5"/>
        <v>1.08</v>
      </c>
      <c r="P3135">
        <f t="shared" si="198"/>
        <v>33.75</v>
      </c>
      <c r="Q3135" t="s">
        <v>8317</v>
      </c>
      <c r="R3135" t="s">
        <v>8318</v>
      </c>
      <c r="S3135" s="9">
        <f t="shared" si="196"/>
        <v>42788.565208333333</v>
      </c>
      <c r="T3135" s="9">
        <f t="shared" si="197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5"/>
        <v>0.22500000000000001</v>
      </c>
      <c r="P3136">
        <f t="shared" si="198"/>
        <v>18.75</v>
      </c>
      <c r="Q3136" t="s">
        <v>8317</v>
      </c>
      <c r="R3136" t="s">
        <v>8318</v>
      </c>
      <c r="S3136" s="9">
        <f t="shared" si="196"/>
        <v>42800.720127314817</v>
      </c>
      <c r="T3136" s="9">
        <f t="shared" si="197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5"/>
        <v>0.20849420849420849</v>
      </c>
      <c r="P3137">
        <f t="shared" si="198"/>
        <v>23.143000000000001</v>
      </c>
      <c r="Q3137" t="s">
        <v>8317</v>
      </c>
      <c r="R3137" t="s">
        <v>8318</v>
      </c>
      <c r="S3137" s="9">
        <f t="shared" si="196"/>
        <v>42807.151863425926</v>
      </c>
      <c r="T3137" s="9">
        <f t="shared" si="197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5"/>
        <v>1.278</v>
      </c>
      <c r="P3138">
        <f t="shared" si="198"/>
        <v>29.045000000000002</v>
      </c>
      <c r="Q3138" t="s">
        <v>8317</v>
      </c>
      <c r="R3138" t="s">
        <v>8318</v>
      </c>
      <c r="S3138" s="9">
        <f t="shared" si="196"/>
        <v>42789.462430555555</v>
      </c>
      <c r="T3138" s="9">
        <f t="shared" si="197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9">E3139/D3139</f>
        <v>3.3333333333333333E-2</v>
      </c>
      <c r="P3139">
        <f t="shared" si="198"/>
        <v>50</v>
      </c>
      <c r="Q3139" t="s">
        <v>8317</v>
      </c>
      <c r="R3139" t="s">
        <v>8318</v>
      </c>
      <c r="S3139" s="9">
        <f t="shared" ref="S3139:S3202" si="200">(((J3139/60)/60)/24)+DATE(1970,1,1)</f>
        <v>42807.885057870371</v>
      </c>
      <c r="T3139" s="9">
        <f t="shared" ref="T3139:T3202" si="201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9"/>
        <v>0</v>
      </c>
      <c r="P3140">
        <f t="shared" si="198"/>
        <v>0</v>
      </c>
      <c r="Q3140" t="s">
        <v>8317</v>
      </c>
      <c r="R3140" t="s">
        <v>8318</v>
      </c>
      <c r="S3140" s="9">
        <f t="shared" si="200"/>
        <v>42809.645914351851</v>
      </c>
      <c r="T3140" s="9">
        <f t="shared" si="201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9"/>
        <v>5.3999999999999999E-2</v>
      </c>
      <c r="P3141">
        <f t="shared" si="198"/>
        <v>450</v>
      </c>
      <c r="Q3141" t="s">
        <v>8317</v>
      </c>
      <c r="R3141" t="s">
        <v>8318</v>
      </c>
      <c r="S3141" s="9">
        <f t="shared" si="200"/>
        <v>42785.270370370374</v>
      </c>
      <c r="T3141" s="9">
        <f t="shared" si="201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9"/>
        <v>9.5999999999999992E-3</v>
      </c>
      <c r="P3142">
        <f t="shared" si="198"/>
        <v>24</v>
      </c>
      <c r="Q3142" t="s">
        <v>8317</v>
      </c>
      <c r="R3142" t="s">
        <v>8318</v>
      </c>
      <c r="S3142" s="9">
        <f t="shared" si="200"/>
        <v>42802.718784722223</v>
      </c>
      <c r="T3142" s="9">
        <f t="shared" si="201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9"/>
        <v>0.51600000000000001</v>
      </c>
      <c r="P3143">
        <f t="shared" si="198"/>
        <v>32.25</v>
      </c>
      <c r="Q3143" t="s">
        <v>8317</v>
      </c>
      <c r="R3143" t="s">
        <v>8318</v>
      </c>
      <c r="S3143" s="9">
        <f t="shared" si="200"/>
        <v>42800.753333333334</v>
      </c>
      <c r="T3143" s="9">
        <f t="shared" si="201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9"/>
        <v>1.6363636363636365E-2</v>
      </c>
      <c r="P3144">
        <f t="shared" si="198"/>
        <v>15</v>
      </c>
      <c r="Q3144" t="s">
        <v>8317</v>
      </c>
      <c r="R3144" t="s">
        <v>8318</v>
      </c>
      <c r="S3144" s="9">
        <f t="shared" si="200"/>
        <v>42783.513182870374</v>
      </c>
      <c r="T3144" s="9">
        <f t="shared" si="201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9"/>
        <v>0</v>
      </c>
      <c r="P3145">
        <f t="shared" ref="P3145:P3208" si="202">IF(L3145=0, 0, ROUND(E3145/L3145, 3))</f>
        <v>0</v>
      </c>
      <c r="Q3145" t="s">
        <v>8317</v>
      </c>
      <c r="R3145" t="s">
        <v>8318</v>
      </c>
      <c r="S3145" s="9">
        <f t="shared" si="200"/>
        <v>42808.358287037037</v>
      </c>
      <c r="T3145" s="9">
        <f t="shared" si="201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9"/>
        <v>0.754</v>
      </c>
      <c r="P3146">
        <f t="shared" si="202"/>
        <v>251.333</v>
      </c>
      <c r="Q3146" t="s">
        <v>8317</v>
      </c>
      <c r="R3146" t="s">
        <v>8318</v>
      </c>
      <c r="S3146" s="9">
        <f t="shared" si="200"/>
        <v>42796.538275462968</v>
      </c>
      <c r="T3146" s="9">
        <f t="shared" si="201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9"/>
        <v>0</v>
      </c>
      <c r="P3147">
        <f t="shared" si="202"/>
        <v>0</v>
      </c>
      <c r="Q3147" t="s">
        <v>8317</v>
      </c>
      <c r="R3147" t="s">
        <v>8318</v>
      </c>
      <c r="S3147" s="9">
        <f t="shared" si="200"/>
        <v>42762.040902777779</v>
      </c>
      <c r="T3147" s="9">
        <f t="shared" si="201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9"/>
        <v>0.105</v>
      </c>
      <c r="P3148">
        <f t="shared" si="202"/>
        <v>437.5</v>
      </c>
      <c r="Q3148" t="s">
        <v>8317</v>
      </c>
      <c r="R3148" t="s">
        <v>8318</v>
      </c>
      <c r="S3148" s="9">
        <f t="shared" si="200"/>
        <v>42796.682476851856</v>
      </c>
      <c r="T3148" s="9">
        <f t="shared" si="201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9"/>
        <v>1.1752499999999999</v>
      </c>
      <c r="P3149">
        <f t="shared" si="202"/>
        <v>110.352</v>
      </c>
      <c r="Q3149" t="s">
        <v>8317</v>
      </c>
      <c r="R3149" t="s">
        <v>8318</v>
      </c>
      <c r="S3149" s="9">
        <f t="shared" si="200"/>
        <v>41909.969386574077</v>
      </c>
      <c r="T3149" s="9">
        <f t="shared" si="201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9"/>
        <v>1.3116666666666668</v>
      </c>
      <c r="P3150">
        <f t="shared" si="202"/>
        <v>41.420999999999999</v>
      </c>
      <c r="Q3150" t="s">
        <v>8317</v>
      </c>
      <c r="R3150" t="s">
        <v>8318</v>
      </c>
      <c r="S3150" s="9">
        <f t="shared" si="200"/>
        <v>41891.665324074071</v>
      </c>
      <c r="T3150" s="9">
        <f t="shared" si="201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9"/>
        <v>1.04</v>
      </c>
      <c r="P3151">
        <f t="shared" si="202"/>
        <v>52</v>
      </c>
      <c r="Q3151" t="s">
        <v>8317</v>
      </c>
      <c r="R3151" t="s">
        <v>8318</v>
      </c>
      <c r="S3151" s="9">
        <f t="shared" si="200"/>
        <v>41226.017361111109</v>
      </c>
      <c r="T3151" s="9">
        <f t="shared" si="201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9"/>
        <v>1.01</v>
      </c>
      <c r="P3152">
        <f t="shared" si="202"/>
        <v>33.99</v>
      </c>
      <c r="Q3152" t="s">
        <v>8317</v>
      </c>
      <c r="R3152" t="s">
        <v>8318</v>
      </c>
      <c r="S3152" s="9">
        <f t="shared" si="200"/>
        <v>40478.263923611114</v>
      </c>
      <c r="T3152" s="9">
        <f t="shared" si="201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9"/>
        <v>1.004</v>
      </c>
      <c r="P3153">
        <f t="shared" si="202"/>
        <v>103.35299999999999</v>
      </c>
      <c r="Q3153" t="s">
        <v>8317</v>
      </c>
      <c r="R3153" t="s">
        <v>8318</v>
      </c>
      <c r="S3153" s="9">
        <f t="shared" si="200"/>
        <v>41862.83997685185</v>
      </c>
      <c r="T3153" s="9">
        <f t="shared" si="201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9"/>
        <v>1.0595454545454546</v>
      </c>
      <c r="P3154">
        <f t="shared" si="202"/>
        <v>34.790999999999997</v>
      </c>
      <c r="Q3154" t="s">
        <v>8317</v>
      </c>
      <c r="R3154" t="s">
        <v>8318</v>
      </c>
      <c r="S3154" s="9">
        <f t="shared" si="200"/>
        <v>41550.867673611108</v>
      </c>
      <c r="T3154" s="9">
        <f t="shared" si="201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9"/>
        <v>3.3558333333333334</v>
      </c>
      <c r="P3155">
        <f t="shared" si="202"/>
        <v>41.774000000000001</v>
      </c>
      <c r="Q3155" t="s">
        <v>8317</v>
      </c>
      <c r="R3155" t="s">
        <v>8318</v>
      </c>
      <c r="S3155" s="9">
        <f t="shared" si="200"/>
        <v>40633.154363425929</v>
      </c>
      <c r="T3155" s="9">
        <f t="shared" si="201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9"/>
        <v>1.1292857142857142</v>
      </c>
      <c r="P3156">
        <f t="shared" si="202"/>
        <v>64.268000000000001</v>
      </c>
      <c r="Q3156" t="s">
        <v>8317</v>
      </c>
      <c r="R3156" t="s">
        <v>8318</v>
      </c>
      <c r="S3156" s="9">
        <f t="shared" si="200"/>
        <v>40970.875671296293</v>
      </c>
      <c r="T3156" s="9">
        <f t="shared" si="201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9"/>
        <v>1.885046</v>
      </c>
      <c r="P3157">
        <f t="shared" si="202"/>
        <v>31.209</v>
      </c>
      <c r="Q3157" t="s">
        <v>8317</v>
      </c>
      <c r="R3157" t="s">
        <v>8318</v>
      </c>
      <c r="S3157" s="9">
        <f t="shared" si="200"/>
        <v>41233.499131944445</v>
      </c>
      <c r="T3157" s="9">
        <f t="shared" si="201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9"/>
        <v>1.0181818181818181</v>
      </c>
      <c r="P3158">
        <f t="shared" si="202"/>
        <v>62.920999999999999</v>
      </c>
      <c r="Q3158" t="s">
        <v>8317</v>
      </c>
      <c r="R3158" t="s">
        <v>8318</v>
      </c>
      <c r="S3158" s="9">
        <f t="shared" si="200"/>
        <v>41026.953055555554</v>
      </c>
      <c r="T3158" s="9">
        <f t="shared" si="201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9"/>
        <v>1.01</v>
      </c>
      <c r="P3159">
        <f t="shared" si="202"/>
        <v>98.537000000000006</v>
      </c>
      <c r="Q3159" t="s">
        <v>8317</v>
      </c>
      <c r="R3159" t="s">
        <v>8318</v>
      </c>
      <c r="S3159" s="9">
        <f t="shared" si="200"/>
        <v>41829.788252314815</v>
      </c>
      <c r="T3159" s="9">
        <f t="shared" si="201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9"/>
        <v>1.1399999999999999</v>
      </c>
      <c r="P3160">
        <f t="shared" si="202"/>
        <v>82.608999999999995</v>
      </c>
      <c r="Q3160" t="s">
        <v>8317</v>
      </c>
      <c r="R3160" t="s">
        <v>8318</v>
      </c>
      <c r="S3160" s="9">
        <f t="shared" si="200"/>
        <v>41447.839722222219</v>
      </c>
      <c r="T3160" s="9">
        <f t="shared" si="201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9"/>
        <v>1.3348133333333334</v>
      </c>
      <c r="P3161">
        <f t="shared" si="202"/>
        <v>38.503999999999998</v>
      </c>
      <c r="Q3161" t="s">
        <v>8317</v>
      </c>
      <c r="R3161" t="s">
        <v>8318</v>
      </c>
      <c r="S3161" s="9">
        <f t="shared" si="200"/>
        <v>40884.066678240742</v>
      </c>
      <c r="T3161" s="9">
        <f t="shared" si="201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9"/>
        <v>1.0153333333333334</v>
      </c>
      <c r="P3162">
        <f t="shared" si="202"/>
        <v>80.158000000000001</v>
      </c>
      <c r="Q3162" t="s">
        <v>8317</v>
      </c>
      <c r="R3162" t="s">
        <v>8318</v>
      </c>
      <c r="S3162" s="9">
        <f t="shared" si="200"/>
        <v>41841.26489583333</v>
      </c>
      <c r="T3162" s="9">
        <f t="shared" si="201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9"/>
        <v>1.0509999999999999</v>
      </c>
      <c r="P3163">
        <f t="shared" si="202"/>
        <v>28.405000000000001</v>
      </c>
      <c r="Q3163" t="s">
        <v>8317</v>
      </c>
      <c r="R3163" t="s">
        <v>8318</v>
      </c>
      <c r="S3163" s="9">
        <f t="shared" si="200"/>
        <v>41897.536134259259</v>
      </c>
      <c r="T3163" s="9">
        <f t="shared" si="201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9"/>
        <v>1.2715000000000001</v>
      </c>
      <c r="P3164">
        <f t="shared" si="202"/>
        <v>80.73</v>
      </c>
      <c r="Q3164" t="s">
        <v>8317</v>
      </c>
      <c r="R3164" t="s">
        <v>8318</v>
      </c>
      <c r="S3164" s="9">
        <f t="shared" si="200"/>
        <v>41799.685902777775</v>
      </c>
      <c r="T3164" s="9">
        <f t="shared" si="201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9"/>
        <v>1.1115384615384616</v>
      </c>
      <c r="P3165">
        <f t="shared" si="202"/>
        <v>200.69399999999999</v>
      </c>
      <c r="Q3165" t="s">
        <v>8317</v>
      </c>
      <c r="R3165" t="s">
        <v>8318</v>
      </c>
      <c r="S3165" s="9">
        <f t="shared" si="200"/>
        <v>41775.753761574073</v>
      </c>
      <c r="T3165" s="9">
        <f t="shared" si="201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9"/>
        <v>1.0676000000000001</v>
      </c>
      <c r="P3166">
        <f t="shared" si="202"/>
        <v>37.591999999999999</v>
      </c>
      <c r="Q3166" t="s">
        <v>8317</v>
      </c>
      <c r="R3166" t="s">
        <v>8318</v>
      </c>
      <c r="S3166" s="9">
        <f t="shared" si="200"/>
        <v>41766.80572916667</v>
      </c>
      <c r="T3166" s="9">
        <f t="shared" si="201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9"/>
        <v>1.6266666666666667</v>
      </c>
      <c r="P3167">
        <f t="shared" si="202"/>
        <v>58.094999999999999</v>
      </c>
      <c r="Q3167" t="s">
        <v>8317</v>
      </c>
      <c r="R3167" t="s">
        <v>8318</v>
      </c>
      <c r="S3167" s="9">
        <f t="shared" si="200"/>
        <v>40644.159259259257</v>
      </c>
      <c r="T3167" s="9">
        <f t="shared" si="201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9"/>
        <v>1.6022808571428573</v>
      </c>
      <c r="P3168">
        <f t="shared" si="202"/>
        <v>60.301000000000002</v>
      </c>
      <c r="Q3168" t="s">
        <v>8317</v>
      </c>
      <c r="R3168" t="s">
        <v>8318</v>
      </c>
      <c r="S3168" s="9">
        <f t="shared" si="200"/>
        <v>41940.69158564815</v>
      </c>
      <c r="T3168" s="9">
        <f t="shared" si="201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9"/>
        <v>1.1616666666666666</v>
      </c>
      <c r="P3169">
        <f t="shared" si="202"/>
        <v>63.363999999999997</v>
      </c>
      <c r="Q3169" t="s">
        <v>8317</v>
      </c>
      <c r="R3169" t="s">
        <v>8318</v>
      </c>
      <c r="S3169" s="9">
        <f t="shared" si="200"/>
        <v>41839.175706018519</v>
      </c>
      <c r="T3169" s="9">
        <f t="shared" si="201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9"/>
        <v>1.242</v>
      </c>
      <c r="P3170">
        <f t="shared" si="202"/>
        <v>50.902000000000001</v>
      </c>
      <c r="Q3170" t="s">
        <v>8317</v>
      </c>
      <c r="R3170" t="s">
        <v>8318</v>
      </c>
      <c r="S3170" s="9">
        <f t="shared" si="200"/>
        <v>41772.105937500004</v>
      </c>
      <c r="T3170" s="9">
        <f t="shared" si="201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9"/>
        <v>1.030125</v>
      </c>
      <c r="P3171">
        <f t="shared" si="202"/>
        <v>100.5</v>
      </c>
      <c r="Q3171" t="s">
        <v>8317</v>
      </c>
      <c r="R3171" t="s">
        <v>8318</v>
      </c>
      <c r="S3171" s="9">
        <f t="shared" si="200"/>
        <v>41591.737974537034</v>
      </c>
      <c r="T3171" s="9">
        <f t="shared" si="201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9"/>
        <v>1.1225000000000001</v>
      </c>
      <c r="P3172">
        <f t="shared" si="202"/>
        <v>31.62</v>
      </c>
      <c r="Q3172" t="s">
        <v>8317</v>
      </c>
      <c r="R3172" t="s">
        <v>8318</v>
      </c>
      <c r="S3172" s="9">
        <f t="shared" si="200"/>
        <v>41789.080370370371</v>
      </c>
      <c r="T3172" s="9">
        <f t="shared" si="201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9"/>
        <v>1.0881428571428571</v>
      </c>
      <c r="P3173">
        <f t="shared" si="202"/>
        <v>65.102999999999994</v>
      </c>
      <c r="Q3173" t="s">
        <v>8317</v>
      </c>
      <c r="R3173" t="s">
        <v>8318</v>
      </c>
      <c r="S3173" s="9">
        <f t="shared" si="200"/>
        <v>42466.608310185184</v>
      </c>
      <c r="T3173" s="9">
        <f t="shared" si="201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9"/>
        <v>1.1499999999999999</v>
      </c>
      <c r="P3174">
        <f t="shared" si="202"/>
        <v>79.31</v>
      </c>
      <c r="Q3174" t="s">
        <v>8317</v>
      </c>
      <c r="R3174" t="s">
        <v>8318</v>
      </c>
      <c r="S3174" s="9">
        <f t="shared" si="200"/>
        <v>40923.729953703703</v>
      </c>
      <c r="T3174" s="9">
        <f t="shared" si="201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9"/>
        <v>1.03</v>
      </c>
      <c r="P3175">
        <f t="shared" si="202"/>
        <v>139.18899999999999</v>
      </c>
      <c r="Q3175" t="s">
        <v>8317</v>
      </c>
      <c r="R3175" t="s">
        <v>8318</v>
      </c>
      <c r="S3175" s="9">
        <f t="shared" si="200"/>
        <v>41878.878379629627</v>
      </c>
      <c r="T3175" s="9">
        <f t="shared" si="201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9"/>
        <v>1.0113333333333334</v>
      </c>
      <c r="P3176">
        <f t="shared" si="202"/>
        <v>131.91300000000001</v>
      </c>
      <c r="Q3176" t="s">
        <v>8317</v>
      </c>
      <c r="R3176" t="s">
        <v>8318</v>
      </c>
      <c r="S3176" s="9">
        <f t="shared" si="200"/>
        <v>41862.864675925928</v>
      </c>
      <c r="T3176" s="9">
        <f t="shared" si="201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9"/>
        <v>1.0955999999999999</v>
      </c>
      <c r="P3177">
        <f t="shared" si="202"/>
        <v>91.3</v>
      </c>
      <c r="Q3177" t="s">
        <v>8317</v>
      </c>
      <c r="R3177" t="s">
        <v>8318</v>
      </c>
      <c r="S3177" s="9">
        <f t="shared" si="200"/>
        <v>40531.886886574073</v>
      </c>
      <c r="T3177" s="9">
        <f t="shared" si="201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9"/>
        <v>1.148421052631579</v>
      </c>
      <c r="P3178">
        <f t="shared" si="202"/>
        <v>39.673000000000002</v>
      </c>
      <c r="Q3178" t="s">
        <v>8317</v>
      </c>
      <c r="R3178" t="s">
        <v>8318</v>
      </c>
      <c r="S3178" s="9">
        <f t="shared" si="200"/>
        <v>41477.930914351848</v>
      </c>
      <c r="T3178" s="9">
        <f t="shared" si="201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9"/>
        <v>1.1739999999999999</v>
      </c>
      <c r="P3179">
        <f t="shared" si="202"/>
        <v>57.548999999999999</v>
      </c>
      <c r="Q3179" t="s">
        <v>8317</v>
      </c>
      <c r="R3179" t="s">
        <v>8318</v>
      </c>
      <c r="S3179" s="9">
        <f t="shared" si="200"/>
        <v>41781.666770833333</v>
      </c>
      <c r="T3179" s="9">
        <f t="shared" si="201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9"/>
        <v>1.7173333333333334</v>
      </c>
      <c r="P3180">
        <f t="shared" si="202"/>
        <v>33.026000000000003</v>
      </c>
      <c r="Q3180" t="s">
        <v>8317</v>
      </c>
      <c r="R3180" t="s">
        <v>8318</v>
      </c>
      <c r="S3180" s="9">
        <f t="shared" si="200"/>
        <v>41806.605034722219</v>
      </c>
      <c r="T3180" s="9">
        <f t="shared" si="201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9"/>
        <v>1.1416238095238094</v>
      </c>
      <c r="P3181">
        <f t="shared" si="202"/>
        <v>77.335999999999999</v>
      </c>
      <c r="Q3181" t="s">
        <v>8317</v>
      </c>
      <c r="R3181" t="s">
        <v>8318</v>
      </c>
      <c r="S3181" s="9">
        <f t="shared" si="200"/>
        <v>41375.702210648145</v>
      </c>
      <c r="T3181" s="9">
        <f t="shared" si="201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9"/>
        <v>1.1975</v>
      </c>
      <c r="P3182">
        <f t="shared" si="202"/>
        <v>31.933</v>
      </c>
      <c r="Q3182" t="s">
        <v>8317</v>
      </c>
      <c r="R3182" t="s">
        <v>8318</v>
      </c>
      <c r="S3182" s="9">
        <f t="shared" si="200"/>
        <v>41780.412604166668</v>
      </c>
      <c r="T3182" s="9">
        <f t="shared" si="201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9"/>
        <v>1.0900000000000001</v>
      </c>
      <c r="P3183">
        <f t="shared" si="202"/>
        <v>36.332999999999998</v>
      </c>
      <c r="Q3183" t="s">
        <v>8317</v>
      </c>
      <c r="R3183" t="s">
        <v>8318</v>
      </c>
      <c r="S3183" s="9">
        <f t="shared" si="200"/>
        <v>41779.310034722221</v>
      </c>
      <c r="T3183" s="9">
        <f t="shared" si="201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9"/>
        <v>1.0088571428571429</v>
      </c>
      <c r="P3184">
        <f t="shared" si="202"/>
        <v>46.768000000000001</v>
      </c>
      <c r="Q3184" t="s">
        <v>8317</v>
      </c>
      <c r="R3184" t="s">
        <v>8318</v>
      </c>
      <c r="S3184" s="9">
        <f t="shared" si="200"/>
        <v>40883.949317129627</v>
      </c>
      <c r="T3184" s="9">
        <f t="shared" si="201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9"/>
        <v>1.0900000000000001</v>
      </c>
      <c r="P3185">
        <f t="shared" si="202"/>
        <v>40.073999999999998</v>
      </c>
      <c r="Q3185" t="s">
        <v>8317</v>
      </c>
      <c r="R3185" t="s">
        <v>8318</v>
      </c>
      <c r="S3185" s="9">
        <f t="shared" si="200"/>
        <v>41491.79478009259</v>
      </c>
      <c r="T3185" s="9">
        <f t="shared" si="201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9"/>
        <v>1.0720930232558139</v>
      </c>
      <c r="P3186">
        <f t="shared" si="202"/>
        <v>100.217</v>
      </c>
      <c r="Q3186" t="s">
        <v>8317</v>
      </c>
      <c r="R3186" t="s">
        <v>8318</v>
      </c>
      <c r="S3186" s="9">
        <f t="shared" si="200"/>
        <v>41791.993414351848</v>
      </c>
      <c r="T3186" s="9">
        <f t="shared" si="201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9"/>
        <v>1</v>
      </c>
      <c r="P3187">
        <f t="shared" si="202"/>
        <v>41.667000000000002</v>
      </c>
      <c r="Q3187" t="s">
        <v>8317</v>
      </c>
      <c r="R3187" t="s">
        <v>8318</v>
      </c>
      <c r="S3187" s="9">
        <f t="shared" si="200"/>
        <v>41829.977326388893</v>
      </c>
      <c r="T3187" s="9">
        <f t="shared" si="201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9"/>
        <v>1.0218750000000001</v>
      </c>
      <c r="P3188">
        <f t="shared" si="202"/>
        <v>46.713999999999999</v>
      </c>
      <c r="Q3188" t="s">
        <v>8317</v>
      </c>
      <c r="R3188" t="s">
        <v>8318</v>
      </c>
      <c r="S3188" s="9">
        <f t="shared" si="200"/>
        <v>41868.924050925925</v>
      </c>
      <c r="T3188" s="9">
        <f t="shared" si="201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9"/>
        <v>1.1629333333333334</v>
      </c>
      <c r="P3189">
        <f t="shared" si="202"/>
        <v>71.492000000000004</v>
      </c>
      <c r="Q3189" t="s">
        <v>8317</v>
      </c>
      <c r="R3189" t="s">
        <v>8318</v>
      </c>
      <c r="S3189" s="9">
        <f t="shared" si="200"/>
        <v>41835.666354166664</v>
      </c>
      <c r="T3189" s="9">
        <f t="shared" si="201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9"/>
        <v>0.65</v>
      </c>
      <c r="P3190">
        <f t="shared" si="202"/>
        <v>14.444000000000001</v>
      </c>
      <c r="Q3190" t="s">
        <v>8317</v>
      </c>
      <c r="R3190" t="s">
        <v>8359</v>
      </c>
      <c r="S3190" s="9">
        <f t="shared" si="200"/>
        <v>42144.415532407409</v>
      </c>
      <c r="T3190" s="9">
        <f t="shared" si="201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9"/>
        <v>0.12327272727272727</v>
      </c>
      <c r="P3191">
        <f t="shared" si="202"/>
        <v>356.84199999999998</v>
      </c>
      <c r="Q3191" t="s">
        <v>8317</v>
      </c>
      <c r="R3191" t="s">
        <v>8359</v>
      </c>
      <c r="S3191" s="9">
        <f t="shared" si="200"/>
        <v>42118.346435185187</v>
      </c>
      <c r="T3191" s="9">
        <f t="shared" si="201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9"/>
        <v>0</v>
      </c>
      <c r="P3192">
        <f t="shared" si="202"/>
        <v>0</v>
      </c>
      <c r="Q3192" t="s">
        <v>8317</v>
      </c>
      <c r="R3192" t="s">
        <v>8359</v>
      </c>
      <c r="S3192" s="9">
        <f t="shared" si="200"/>
        <v>42683.151331018518</v>
      </c>
      <c r="T3192" s="9">
        <f t="shared" si="201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9"/>
        <v>4.0266666666666666E-2</v>
      </c>
      <c r="P3193">
        <f t="shared" si="202"/>
        <v>37.75</v>
      </c>
      <c r="Q3193" t="s">
        <v>8317</v>
      </c>
      <c r="R3193" t="s">
        <v>8359</v>
      </c>
      <c r="S3193" s="9">
        <f t="shared" si="200"/>
        <v>42538.755428240736</v>
      </c>
      <c r="T3193" s="9">
        <f t="shared" si="201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9"/>
        <v>1.0200000000000001E-2</v>
      </c>
      <c r="P3194">
        <f t="shared" si="202"/>
        <v>12.75</v>
      </c>
      <c r="Q3194" t="s">
        <v>8317</v>
      </c>
      <c r="R3194" t="s">
        <v>8359</v>
      </c>
      <c r="S3194" s="9">
        <f t="shared" si="200"/>
        <v>42018.94049768518</v>
      </c>
      <c r="T3194" s="9">
        <f t="shared" si="201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9"/>
        <v>0.1174</v>
      </c>
      <c r="P3195">
        <f t="shared" si="202"/>
        <v>24.457999999999998</v>
      </c>
      <c r="Q3195" t="s">
        <v>8317</v>
      </c>
      <c r="R3195" t="s">
        <v>8359</v>
      </c>
      <c r="S3195" s="9">
        <f t="shared" si="200"/>
        <v>42010.968240740738</v>
      </c>
      <c r="T3195" s="9">
        <f t="shared" si="201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9"/>
        <v>0</v>
      </c>
      <c r="P3196">
        <f t="shared" si="202"/>
        <v>0</v>
      </c>
      <c r="Q3196" t="s">
        <v>8317</v>
      </c>
      <c r="R3196" t="s">
        <v>8359</v>
      </c>
      <c r="S3196" s="9">
        <f t="shared" si="200"/>
        <v>42182.062476851846</v>
      </c>
      <c r="T3196" s="9">
        <f t="shared" si="201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9"/>
        <v>0.59142857142857141</v>
      </c>
      <c r="P3197">
        <f t="shared" si="202"/>
        <v>53.076999999999998</v>
      </c>
      <c r="Q3197" t="s">
        <v>8317</v>
      </c>
      <c r="R3197" t="s">
        <v>8359</v>
      </c>
      <c r="S3197" s="9">
        <f t="shared" si="200"/>
        <v>42017.594236111108</v>
      </c>
      <c r="T3197" s="9">
        <f t="shared" si="201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9"/>
        <v>5.9999999999999995E-4</v>
      </c>
      <c r="P3198">
        <f t="shared" si="202"/>
        <v>300</v>
      </c>
      <c r="Q3198" t="s">
        <v>8317</v>
      </c>
      <c r="R3198" t="s">
        <v>8359</v>
      </c>
      <c r="S3198" s="9">
        <f t="shared" si="200"/>
        <v>42157.598090277781</v>
      </c>
      <c r="T3198" s="9">
        <f t="shared" si="201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9"/>
        <v>0.1145</v>
      </c>
      <c r="P3199">
        <f t="shared" si="202"/>
        <v>286.25</v>
      </c>
      <c r="Q3199" t="s">
        <v>8317</v>
      </c>
      <c r="R3199" t="s">
        <v>8359</v>
      </c>
      <c r="S3199" s="9">
        <f t="shared" si="200"/>
        <v>42009.493263888886</v>
      </c>
      <c r="T3199" s="9">
        <f t="shared" si="201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9"/>
        <v>3.6666666666666666E-3</v>
      </c>
      <c r="P3200">
        <f t="shared" si="202"/>
        <v>36.667000000000002</v>
      </c>
      <c r="Q3200" t="s">
        <v>8317</v>
      </c>
      <c r="R3200" t="s">
        <v>8359</v>
      </c>
      <c r="S3200" s="9">
        <f t="shared" si="200"/>
        <v>42013.424502314811</v>
      </c>
      <c r="T3200" s="9">
        <f t="shared" si="201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9"/>
        <v>0.52159999999999995</v>
      </c>
      <c r="P3201">
        <f t="shared" si="202"/>
        <v>49.207999999999998</v>
      </c>
      <c r="Q3201" t="s">
        <v>8317</v>
      </c>
      <c r="R3201" t="s">
        <v>8359</v>
      </c>
      <c r="S3201" s="9">
        <f t="shared" si="200"/>
        <v>41858.761782407404</v>
      </c>
      <c r="T3201" s="9">
        <f t="shared" si="201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9"/>
        <v>2.0000000000000002E-5</v>
      </c>
      <c r="P3202">
        <f t="shared" si="202"/>
        <v>1</v>
      </c>
      <c r="Q3202" t="s">
        <v>8317</v>
      </c>
      <c r="R3202" t="s">
        <v>8359</v>
      </c>
      <c r="S3202" s="9">
        <f t="shared" si="200"/>
        <v>42460.320613425924</v>
      </c>
      <c r="T3202" s="9">
        <f t="shared" si="201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3">E3203/D3203</f>
        <v>1.2500000000000001E-2</v>
      </c>
      <c r="P3203">
        <f t="shared" si="202"/>
        <v>12.5</v>
      </c>
      <c r="Q3203" t="s">
        <v>8317</v>
      </c>
      <c r="R3203" t="s">
        <v>8359</v>
      </c>
      <c r="S3203" s="9">
        <f t="shared" ref="S3203:S3266" si="204">(((J3203/60)/60)/24)+DATE(1970,1,1)</f>
        <v>41861.767094907409</v>
      </c>
      <c r="T3203" s="9">
        <f t="shared" ref="T3203:T3266" si="2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3"/>
        <v>0.54520000000000002</v>
      </c>
      <c r="P3204">
        <f t="shared" si="202"/>
        <v>109.04</v>
      </c>
      <c r="Q3204" t="s">
        <v>8317</v>
      </c>
      <c r="R3204" t="s">
        <v>8359</v>
      </c>
      <c r="S3204" s="9">
        <f t="shared" si="204"/>
        <v>42293.853541666671</v>
      </c>
      <c r="T3204" s="9">
        <f t="shared" si="2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3"/>
        <v>0.25</v>
      </c>
      <c r="P3205">
        <f t="shared" si="202"/>
        <v>41.667000000000002</v>
      </c>
      <c r="Q3205" t="s">
        <v>8317</v>
      </c>
      <c r="R3205" t="s">
        <v>8359</v>
      </c>
      <c r="S3205" s="9">
        <f t="shared" si="204"/>
        <v>42242.988680555558</v>
      </c>
      <c r="T3205" s="9">
        <f t="shared" si="2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3"/>
        <v>0</v>
      </c>
      <c r="P3206">
        <f t="shared" si="202"/>
        <v>0</v>
      </c>
      <c r="Q3206" t="s">
        <v>8317</v>
      </c>
      <c r="R3206" t="s">
        <v>8359</v>
      </c>
      <c r="S3206" s="9">
        <f t="shared" si="204"/>
        <v>42172.686099537037</v>
      </c>
      <c r="T3206" s="9">
        <f t="shared" si="2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3"/>
        <v>3.4125000000000003E-2</v>
      </c>
      <c r="P3207">
        <f t="shared" si="202"/>
        <v>22.75</v>
      </c>
      <c r="Q3207" t="s">
        <v>8317</v>
      </c>
      <c r="R3207" t="s">
        <v>8359</v>
      </c>
      <c r="S3207" s="9">
        <f t="shared" si="204"/>
        <v>42095.374675925923</v>
      </c>
      <c r="T3207" s="9">
        <f t="shared" si="2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3"/>
        <v>0</v>
      </c>
      <c r="P3208">
        <f t="shared" si="202"/>
        <v>0</v>
      </c>
      <c r="Q3208" t="s">
        <v>8317</v>
      </c>
      <c r="R3208" t="s">
        <v>8359</v>
      </c>
      <c r="S3208" s="9">
        <f t="shared" si="204"/>
        <v>42236.276053240741</v>
      </c>
      <c r="T3208" s="9">
        <f t="shared" si="2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3"/>
        <v>0.46363636363636362</v>
      </c>
      <c r="P3209">
        <f t="shared" ref="P3209:P3272" si="206">IF(L3209=0, 0, ROUND(E3209/L3209, 3))</f>
        <v>70.832999999999998</v>
      </c>
      <c r="Q3209" t="s">
        <v>8317</v>
      </c>
      <c r="R3209" t="s">
        <v>8359</v>
      </c>
      <c r="S3209" s="9">
        <f t="shared" si="204"/>
        <v>42057.277858796297</v>
      </c>
      <c r="T3209" s="9">
        <f t="shared" si="2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3"/>
        <v>1.0349999999999999</v>
      </c>
      <c r="P3210">
        <f t="shared" si="206"/>
        <v>63.11</v>
      </c>
      <c r="Q3210" t="s">
        <v>8317</v>
      </c>
      <c r="R3210" t="s">
        <v>8318</v>
      </c>
      <c r="S3210" s="9">
        <f t="shared" si="204"/>
        <v>41827.605057870373</v>
      </c>
      <c r="T3210" s="9">
        <f t="shared" si="2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3"/>
        <v>1.1932315789473684</v>
      </c>
      <c r="P3211">
        <f t="shared" si="206"/>
        <v>50.158000000000001</v>
      </c>
      <c r="Q3211" t="s">
        <v>8317</v>
      </c>
      <c r="R3211" t="s">
        <v>8318</v>
      </c>
      <c r="S3211" s="9">
        <f t="shared" si="204"/>
        <v>41778.637245370373</v>
      </c>
      <c r="T3211" s="9">
        <f t="shared" si="2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3"/>
        <v>1.2576666666666667</v>
      </c>
      <c r="P3212">
        <f t="shared" si="206"/>
        <v>62.883000000000003</v>
      </c>
      <c r="Q3212" t="s">
        <v>8317</v>
      </c>
      <c r="R3212" t="s">
        <v>8318</v>
      </c>
      <c r="S3212" s="9">
        <f t="shared" si="204"/>
        <v>41013.936562499999</v>
      </c>
      <c r="T3212" s="9">
        <f t="shared" si="2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3"/>
        <v>1.1974347826086957</v>
      </c>
      <c r="P3213">
        <f t="shared" si="206"/>
        <v>85.531000000000006</v>
      </c>
      <c r="Q3213" t="s">
        <v>8317</v>
      </c>
      <c r="R3213" t="s">
        <v>8318</v>
      </c>
      <c r="S3213" s="9">
        <f t="shared" si="204"/>
        <v>41834.586574074077</v>
      </c>
      <c r="T3213" s="9">
        <f t="shared" si="2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3"/>
        <v>1.2625</v>
      </c>
      <c r="P3214">
        <f t="shared" si="206"/>
        <v>53.722999999999999</v>
      </c>
      <c r="Q3214" t="s">
        <v>8317</v>
      </c>
      <c r="R3214" t="s">
        <v>8318</v>
      </c>
      <c r="S3214" s="9">
        <f t="shared" si="204"/>
        <v>41829.795729166668</v>
      </c>
      <c r="T3214" s="9">
        <f t="shared" si="2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3"/>
        <v>1.0011666666666668</v>
      </c>
      <c r="P3215">
        <f t="shared" si="206"/>
        <v>127.809</v>
      </c>
      <c r="Q3215" t="s">
        <v>8317</v>
      </c>
      <c r="R3215" t="s">
        <v>8318</v>
      </c>
      <c r="S3215" s="9">
        <f t="shared" si="204"/>
        <v>42171.763414351852</v>
      </c>
      <c r="T3215" s="9">
        <f t="shared" si="2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3"/>
        <v>1.0213333333333334</v>
      </c>
      <c r="P3216">
        <f t="shared" si="206"/>
        <v>106.574</v>
      </c>
      <c r="Q3216" t="s">
        <v>8317</v>
      </c>
      <c r="R3216" t="s">
        <v>8318</v>
      </c>
      <c r="S3216" s="9">
        <f t="shared" si="204"/>
        <v>42337.792511574073</v>
      </c>
      <c r="T3216" s="9">
        <f t="shared" si="2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3"/>
        <v>1.0035142857142858</v>
      </c>
      <c r="P3217">
        <f t="shared" si="206"/>
        <v>262.11200000000002</v>
      </c>
      <c r="Q3217" t="s">
        <v>8317</v>
      </c>
      <c r="R3217" t="s">
        <v>8318</v>
      </c>
      <c r="S3217" s="9">
        <f t="shared" si="204"/>
        <v>42219.665173611109</v>
      </c>
      <c r="T3217" s="9">
        <f t="shared" si="2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3"/>
        <v>1.0004999999999999</v>
      </c>
      <c r="P3218">
        <f t="shared" si="206"/>
        <v>57.170999999999999</v>
      </c>
      <c r="Q3218" t="s">
        <v>8317</v>
      </c>
      <c r="R3218" t="s">
        <v>8318</v>
      </c>
      <c r="S3218" s="9">
        <f t="shared" si="204"/>
        <v>42165.462627314817</v>
      </c>
      <c r="T3218" s="9">
        <f t="shared" si="2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3"/>
        <v>1.1602222222222223</v>
      </c>
      <c r="P3219">
        <f t="shared" si="206"/>
        <v>50.201999999999998</v>
      </c>
      <c r="Q3219" t="s">
        <v>8317</v>
      </c>
      <c r="R3219" t="s">
        <v>8318</v>
      </c>
      <c r="S3219" s="9">
        <f t="shared" si="204"/>
        <v>42648.546111111107</v>
      </c>
      <c r="T3219" s="9">
        <f t="shared" si="2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3"/>
        <v>1.0209999999999999</v>
      </c>
      <c r="P3220">
        <f t="shared" si="206"/>
        <v>66.587000000000003</v>
      </c>
      <c r="Q3220" t="s">
        <v>8317</v>
      </c>
      <c r="R3220" t="s">
        <v>8318</v>
      </c>
      <c r="S3220" s="9">
        <f t="shared" si="204"/>
        <v>41971.002152777779</v>
      </c>
      <c r="T3220" s="9">
        <f t="shared" si="2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3"/>
        <v>1.0011000000000001</v>
      </c>
      <c r="P3221">
        <f t="shared" si="206"/>
        <v>168.25200000000001</v>
      </c>
      <c r="Q3221" t="s">
        <v>8317</v>
      </c>
      <c r="R3221" t="s">
        <v>8318</v>
      </c>
      <c r="S3221" s="9">
        <f t="shared" si="204"/>
        <v>42050.983182870375</v>
      </c>
      <c r="T3221" s="9">
        <f t="shared" si="2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3"/>
        <v>1.0084</v>
      </c>
      <c r="P3222">
        <f t="shared" si="206"/>
        <v>256.37299999999999</v>
      </c>
      <c r="Q3222" t="s">
        <v>8317</v>
      </c>
      <c r="R3222" t="s">
        <v>8318</v>
      </c>
      <c r="S3222" s="9">
        <f t="shared" si="204"/>
        <v>42772.833379629628</v>
      </c>
      <c r="T3222" s="9">
        <f t="shared" si="2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3"/>
        <v>1.0342499999999999</v>
      </c>
      <c r="P3223">
        <f t="shared" si="206"/>
        <v>36.610999999999997</v>
      </c>
      <c r="Q3223" t="s">
        <v>8317</v>
      </c>
      <c r="R3223" t="s">
        <v>8318</v>
      </c>
      <c r="S3223" s="9">
        <f t="shared" si="204"/>
        <v>42155.696793981479</v>
      </c>
      <c r="T3223" s="9">
        <f t="shared" si="2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3"/>
        <v>1.248</v>
      </c>
      <c r="P3224">
        <f t="shared" si="206"/>
        <v>37.143000000000001</v>
      </c>
      <c r="Q3224" t="s">
        <v>8317</v>
      </c>
      <c r="R3224" t="s">
        <v>8318</v>
      </c>
      <c r="S3224" s="9">
        <f t="shared" si="204"/>
        <v>42270.582141203704</v>
      </c>
      <c r="T3224" s="9">
        <f t="shared" si="2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3"/>
        <v>1.0951612903225807</v>
      </c>
      <c r="P3225">
        <f t="shared" si="206"/>
        <v>45.878</v>
      </c>
      <c r="Q3225" t="s">
        <v>8317</v>
      </c>
      <c r="R3225" t="s">
        <v>8318</v>
      </c>
      <c r="S3225" s="9">
        <f t="shared" si="204"/>
        <v>42206.835370370376</v>
      </c>
      <c r="T3225" s="9">
        <f t="shared" si="2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3"/>
        <v>1.0203333333333333</v>
      </c>
      <c r="P3226">
        <f t="shared" si="206"/>
        <v>141.71299999999999</v>
      </c>
      <c r="Q3226" t="s">
        <v>8317</v>
      </c>
      <c r="R3226" t="s">
        <v>8318</v>
      </c>
      <c r="S3226" s="9">
        <f t="shared" si="204"/>
        <v>42697.850844907407</v>
      </c>
      <c r="T3226" s="9">
        <f t="shared" si="2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3"/>
        <v>1.0235000000000001</v>
      </c>
      <c r="P3227">
        <f t="shared" si="206"/>
        <v>52.487000000000002</v>
      </c>
      <c r="Q3227" t="s">
        <v>8317</v>
      </c>
      <c r="R3227" t="s">
        <v>8318</v>
      </c>
      <c r="S3227" s="9">
        <f t="shared" si="204"/>
        <v>42503.559467592597</v>
      </c>
      <c r="T3227" s="9">
        <f t="shared" si="2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3"/>
        <v>1.0416666666666667</v>
      </c>
      <c r="P3228">
        <f t="shared" si="206"/>
        <v>59.524000000000001</v>
      </c>
      <c r="Q3228" t="s">
        <v>8317</v>
      </c>
      <c r="R3228" t="s">
        <v>8318</v>
      </c>
      <c r="S3228" s="9">
        <f t="shared" si="204"/>
        <v>42277.583472222221</v>
      </c>
      <c r="T3228" s="9">
        <f t="shared" si="2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3"/>
        <v>1.25</v>
      </c>
      <c r="P3229">
        <f t="shared" si="206"/>
        <v>50</v>
      </c>
      <c r="Q3229" t="s">
        <v>8317</v>
      </c>
      <c r="R3229" t="s">
        <v>8318</v>
      </c>
      <c r="S3229" s="9">
        <f t="shared" si="204"/>
        <v>42722.882361111115</v>
      </c>
      <c r="T3229" s="9">
        <f t="shared" si="2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3"/>
        <v>1.0234285714285714</v>
      </c>
      <c r="P3230">
        <f t="shared" si="206"/>
        <v>193.62200000000001</v>
      </c>
      <c r="Q3230" t="s">
        <v>8317</v>
      </c>
      <c r="R3230" t="s">
        <v>8318</v>
      </c>
      <c r="S3230" s="9">
        <f t="shared" si="204"/>
        <v>42323.70930555556</v>
      </c>
      <c r="T3230" s="9">
        <f t="shared" si="2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3"/>
        <v>1.0786500000000001</v>
      </c>
      <c r="P3231">
        <f t="shared" si="206"/>
        <v>106.797</v>
      </c>
      <c r="Q3231" t="s">
        <v>8317</v>
      </c>
      <c r="R3231" t="s">
        <v>8318</v>
      </c>
      <c r="S3231" s="9">
        <f t="shared" si="204"/>
        <v>41933.291643518518</v>
      </c>
      <c r="T3231" s="9">
        <f t="shared" si="2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3"/>
        <v>1.0988461538461538</v>
      </c>
      <c r="P3232">
        <f t="shared" si="206"/>
        <v>77.215999999999994</v>
      </c>
      <c r="Q3232" t="s">
        <v>8317</v>
      </c>
      <c r="R3232" t="s">
        <v>8318</v>
      </c>
      <c r="S3232" s="9">
        <f t="shared" si="204"/>
        <v>41898.168125000004</v>
      </c>
      <c r="T3232" s="9">
        <f t="shared" si="2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3"/>
        <v>1.61</v>
      </c>
      <c r="P3233">
        <f t="shared" si="206"/>
        <v>57.5</v>
      </c>
      <c r="Q3233" t="s">
        <v>8317</v>
      </c>
      <c r="R3233" t="s">
        <v>8318</v>
      </c>
      <c r="S3233" s="9">
        <f t="shared" si="204"/>
        <v>42446.943831018521</v>
      </c>
      <c r="T3233" s="9">
        <f t="shared" si="2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3"/>
        <v>1.3120000000000001</v>
      </c>
      <c r="P3234">
        <f t="shared" si="206"/>
        <v>50.462000000000003</v>
      </c>
      <c r="Q3234" t="s">
        <v>8317</v>
      </c>
      <c r="R3234" t="s">
        <v>8318</v>
      </c>
      <c r="S3234" s="9">
        <f t="shared" si="204"/>
        <v>42463.81385416667</v>
      </c>
      <c r="T3234" s="9">
        <f t="shared" si="2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3"/>
        <v>1.1879999999999999</v>
      </c>
      <c r="P3235">
        <f t="shared" si="206"/>
        <v>97.376999999999995</v>
      </c>
      <c r="Q3235" t="s">
        <v>8317</v>
      </c>
      <c r="R3235" t="s">
        <v>8318</v>
      </c>
      <c r="S3235" s="9">
        <f t="shared" si="204"/>
        <v>42766.805034722223</v>
      </c>
      <c r="T3235" s="9">
        <f t="shared" si="2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3"/>
        <v>1.0039275000000001</v>
      </c>
      <c r="P3236">
        <f t="shared" si="206"/>
        <v>34.918999999999997</v>
      </c>
      <c r="Q3236" t="s">
        <v>8317</v>
      </c>
      <c r="R3236" t="s">
        <v>8318</v>
      </c>
      <c r="S3236" s="9">
        <f t="shared" si="204"/>
        <v>42734.789444444439</v>
      </c>
      <c r="T3236" s="9">
        <f t="shared" si="2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3"/>
        <v>1.0320666666666667</v>
      </c>
      <c r="P3237">
        <f t="shared" si="206"/>
        <v>85.53</v>
      </c>
      <c r="Q3237" t="s">
        <v>8317</v>
      </c>
      <c r="R3237" t="s">
        <v>8318</v>
      </c>
      <c r="S3237" s="9">
        <f t="shared" si="204"/>
        <v>42522.347812499997</v>
      </c>
      <c r="T3237" s="9">
        <f t="shared" si="2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3"/>
        <v>1.006</v>
      </c>
      <c r="P3238">
        <f t="shared" si="206"/>
        <v>182.90899999999999</v>
      </c>
      <c r="Q3238" t="s">
        <v>8317</v>
      </c>
      <c r="R3238" t="s">
        <v>8318</v>
      </c>
      <c r="S3238" s="9">
        <f t="shared" si="204"/>
        <v>42702.917048611111</v>
      </c>
      <c r="T3238" s="9">
        <f t="shared" si="2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3"/>
        <v>1.0078754285714286</v>
      </c>
      <c r="P3239">
        <f t="shared" si="206"/>
        <v>131.136</v>
      </c>
      <c r="Q3239" t="s">
        <v>8317</v>
      </c>
      <c r="R3239" t="s">
        <v>8318</v>
      </c>
      <c r="S3239" s="9">
        <f t="shared" si="204"/>
        <v>42252.474351851852</v>
      </c>
      <c r="T3239" s="9">
        <f t="shared" si="2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3"/>
        <v>1.1232142857142857</v>
      </c>
      <c r="P3240">
        <f t="shared" si="206"/>
        <v>39.81</v>
      </c>
      <c r="Q3240" t="s">
        <v>8317</v>
      </c>
      <c r="R3240" t="s">
        <v>8318</v>
      </c>
      <c r="S3240" s="9">
        <f t="shared" si="204"/>
        <v>42156.510393518518</v>
      </c>
      <c r="T3240" s="9">
        <f t="shared" si="2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3"/>
        <v>1.0591914022517912</v>
      </c>
      <c r="P3241">
        <f t="shared" si="206"/>
        <v>59.701999999999998</v>
      </c>
      <c r="Q3241" t="s">
        <v>8317</v>
      </c>
      <c r="R3241" t="s">
        <v>8318</v>
      </c>
      <c r="S3241" s="9">
        <f t="shared" si="204"/>
        <v>42278.089039351849</v>
      </c>
      <c r="T3241" s="9">
        <f t="shared" si="2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3"/>
        <v>1.0056666666666667</v>
      </c>
      <c r="P3242">
        <f t="shared" si="206"/>
        <v>88.734999999999999</v>
      </c>
      <c r="Q3242" t="s">
        <v>8317</v>
      </c>
      <c r="R3242" t="s">
        <v>8318</v>
      </c>
      <c r="S3242" s="9">
        <f t="shared" si="204"/>
        <v>42754.693842592591</v>
      </c>
      <c r="T3242" s="9">
        <f t="shared" si="2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3"/>
        <v>1.1530588235294117</v>
      </c>
      <c r="P3243">
        <f t="shared" si="206"/>
        <v>58.689</v>
      </c>
      <c r="Q3243" t="s">
        <v>8317</v>
      </c>
      <c r="R3243" t="s">
        <v>8318</v>
      </c>
      <c r="S3243" s="9">
        <f t="shared" si="204"/>
        <v>41893.324884259258</v>
      </c>
      <c r="T3243" s="9">
        <f t="shared" si="2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3"/>
        <v>1.273042</v>
      </c>
      <c r="P3244">
        <f t="shared" si="206"/>
        <v>69.564999999999998</v>
      </c>
      <c r="Q3244" t="s">
        <v>8317</v>
      </c>
      <c r="R3244" t="s">
        <v>8318</v>
      </c>
      <c r="S3244" s="9">
        <f t="shared" si="204"/>
        <v>41871.755694444444</v>
      </c>
      <c r="T3244" s="9">
        <f t="shared" si="2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3"/>
        <v>1.028375</v>
      </c>
      <c r="P3245">
        <f t="shared" si="206"/>
        <v>115.873</v>
      </c>
      <c r="Q3245" t="s">
        <v>8317</v>
      </c>
      <c r="R3245" t="s">
        <v>8318</v>
      </c>
      <c r="S3245" s="9">
        <f t="shared" si="204"/>
        <v>42262.096782407403</v>
      </c>
      <c r="T3245" s="9">
        <f t="shared" si="2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3"/>
        <v>1.0293749999999999</v>
      </c>
      <c r="P3246">
        <f t="shared" si="206"/>
        <v>23.87</v>
      </c>
      <c r="Q3246" t="s">
        <v>8317</v>
      </c>
      <c r="R3246" t="s">
        <v>8318</v>
      </c>
      <c r="S3246" s="9">
        <f t="shared" si="204"/>
        <v>42675.694236111114</v>
      </c>
      <c r="T3246" s="9">
        <f t="shared" si="2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3"/>
        <v>1.043047619047619</v>
      </c>
      <c r="P3247">
        <f t="shared" si="206"/>
        <v>81.126000000000005</v>
      </c>
      <c r="Q3247" t="s">
        <v>8317</v>
      </c>
      <c r="R3247" t="s">
        <v>8318</v>
      </c>
      <c r="S3247" s="9">
        <f t="shared" si="204"/>
        <v>42135.60020833333</v>
      </c>
      <c r="T3247" s="9">
        <f t="shared" si="2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3"/>
        <v>1.1122000000000001</v>
      </c>
      <c r="P3248">
        <f t="shared" si="206"/>
        <v>57.627000000000002</v>
      </c>
      <c r="Q3248" t="s">
        <v>8317</v>
      </c>
      <c r="R3248" t="s">
        <v>8318</v>
      </c>
      <c r="S3248" s="9">
        <f t="shared" si="204"/>
        <v>42230.472222222219</v>
      </c>
      <c r="T3248" s="9">
        <f t="shared" si="2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3"/>
        <v>1.0586</v>
      </c>
      <c r="P3249">
        <f t="shared" si="206"/>
        <v>46.43</v>
      </c>
      <c r="Q3249" t="s">
        <v>8317</v>
      </c>
      <c r="R3249" t="s">
        <v>8318</v>
      </c>
      <c r="S3249" s="9">
        <f t="shared" si="204"/>
        <v>42167.434166666666</v>
      </c>
      <c r="T3249" s="9">
        <f t="shared" si="2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3"/>
        <v>1.0079166666666666</v>
      </c>
      <c r="P3250">
        <f t="shared" si="206"/>
        <v>60.475000000000001</v>
      </c>
      <c r="Q3250" t="s">
        <v>8317</v>
      </c>
      <c r="R3250" t="s">
        <v>8318</v>
      </c>
      <c r="S3250" s="9">
        <f t="shared" si="204"/>
        <v>42068.888391203705</v>
      </c>
      <c r="T3250" s="9">
        <f t="shared" si="2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3"/>
        <v>1.0492727272727274</v>
      </c>
      <c r="P3251">
        <f t="shared" si="206"/>
        <v>65.58</v>
      </c>
      <c r="Q3251" t="s">
        <v>8317</v>
      </c>
      <c r="R3251" t="s">
        <v>8318</v>
      </c>
      <c r="S3251" s="9">
        <f t="shared" si="204"/>
        <v>42145.746689814812</v>
      </c>
      <c r="T3251" s="9">
        <f t="shared" si="2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3"/>
        <v>1.01552</v>
      </c>
      <c r="P3252">
        <f t="shared" si="206"/>
        <v>119.19199999999999</v>
      </c>
      <c r="Q3252" t="s">
        <v>8317</v>
      </c>
      <c r="R3252" t="s">
        <v>8318</v>
      </c>
      <c r="S3252" s="9">
        <f t="shared" si="204"/>
        <v>41918.742175925923</v>
      </c>
      <c r="T3252" s="9">
        <f t="shared" si="2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3"/>
        <v>1.1073333333333333</v>
      </c>
      <c r="P3253">
        <f t="shared" si="206"/>
        <v>83.05</v>
      </c>
      <c r="Q3253" t="s">
        <v>8317</v>
      </c>
      <c r="R3253" t="s">
        <v>8318</v>
      </c>
      <c r="S3253" s="9">
        <f t="shared" si="204"/>
        <v>42146.731087962966</v>
      </c>
      <c r="T3253" s="9">
        <f t="shared" si="2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3"/>
        <v>1.2782222222222221</v>
      </c>
      <c r="P3254">
        <f t="shared" si="206"/>
        <v>57.52</v>
      </c>
      <c r="Q3254" t="s">
        <v>8317</v>
      </c>
      <c r="R3254" t="s">
        <v>8318</v>
      </c>
      <c r="S3254" s="9">
        <f t="shared" si="204"/>
        <v>42590.472685185188</v>
      </c>
      <c r="T3254" s="9">
        <f t="shared" si="2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3"/>
        <v>1.0182500000000001</v>
      </c>
      <c r="P3255">
        <f t="shared" si="206"/>
        <v>177.08699999999999</v>
      </c>
      <c r="Q3255" t="s">
        <v>8317</v>
      </c>
      <c r="R3255" t="s">
        <v>8318</v>
      </c>
      <c r="S3255" s="9">
        <f t="shared" si="204"/>
        <v>42602.576712962968</v>
      </c>
      <c r="T3255" s="9">
        <f t="shared" si="2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3"/>
        <v>1.012576923076923</v>
      </c>
      <c r="P3256">
        <f t="shared" si="206"/>
        <v>70.772000000000006</v>
      </c>
      <c r="Q3256" t="s">
        <v>8317</v>
      </c>
      <c r="R3256" t="s">
        <v>8318</v>
      </c>
      <c r="S3256" s="9">
        <f t="shared" si="204"/>
        <v>42059.085752314815</v>
      </c>
      <c r="T3256" s="9">
        <f t="shared" si="2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3"/>
        <v>1.75</v>
      </c>
      <c r="P3257">
        <f t="shared" si="206"/>
        <v>29.167000000000002</v>
      </c>
      <c r="Q3257" t="s">
        <v>8317</v>
      </c>
      <c r="R3257" t="s">
        <v>8318</v>
      </c>
      <c r="S3257" s="9">
        <f t="shared" si="204"/>
        <v>41889.768229166664</v>
      </c>
      <c r="T3257" s="9">
        <f t="shared" si="2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3"/>
        <v>1.2806</v>
      </c>
      <c r="P3258">
        <f t="shared" si="206"/>
        <v>72.760999999999996</v>
      </c>
      <c r="Q3258" t="s">
        <v>8317</v>
      </c>
      <c r="R3258" t="s">
        <v>8318</v>
      </c>
      <c r="S3258" s="9">
        <f t="shared" si="204"/>
        <v>42144.573807870373</v>
      </c>
      <c r="T3258" s="9">
        <f t="shared" si="2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3"/>
        <v>1.0629949999999999</v>
      </c>
      <c r="P3259">
        <f t="shared" si="206"/>
        <v>51.853000000000002</v>
      </c>
      <c r="Q3259" t="s">
        <v>8317</v>
      </c>
      <c r="R3259" t="s">
        <v>8318</v>
      </c>
      <c r="S3259" s="9">
        <f t="shared" si="204"/>
        <v>42758.559629629628</v>
      </c>
      <c r="T3259" s="9">
        <f t="shared" si="2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3"/>
        <v>1.052142857142857</v>
      </c>
      <c r="P3260">
        <f t="shared" si="206"/>
        <v>98.2</v>
      </c>
      <c r="Q3260" t="s">
        <v>8317</v>
      </c>
      <c r="R3260" t="s">
        <v>8318</v>
      </c>
      <c r="S3260" s="9">
        <f t="shared" si="204"/>
        <v>41982.887280092589</v>
      </c>
      <c r="T3260" s="9">
        <f t="shared" si="2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3"/>
        <v>1.0616782608695652</v>
      </c>
      <c r="P3261">
        <f t="shared" si="206"/>
        <v>251.738</v>
      </c>
      <c r="Q3261" t="s">
        <v>8317</v>
      </c>
      <c r="R3261" t="s">
        <v>8318</v>
      </c>
      <c r="S3261" s="9">
        <f t="shared" si="204"/>
        <v>42614.760937500003</v>
      </c>
      <c r="T3261" s="9">
        <f t="shared" si="2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3"/>
        <v>1.0924</v>
      </c>
      <c r="P3262">
        <f t="shared" si="206"/>
        <v>74.822000000000003</v>
      </c>
      <c r="Q3262" t="s">
        <v>8317</v>
      </c>
      <c r="R3262" t="s">
        <v>8318</v>
      </c>
      <c r="S3262" s="9">
        <f t="shared" si="204"/>
        <v>42303.672662037032</v>
      </c>
      <c r="T3262" s="9">
        <f t="shared" si="2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3"/>
        <v>1.0045454545454546</v>
      </c>
      <c r="P3263">
        <f t="shared" si="206"/>
        <v>67.653000000000006</v>
      </c>
      <c r="Q3263" t="s">
        <v>8317</v>
      </c>
      <c r="R3263" t="s">
        <v>8318</v>
      </c>
      <c r="S3263" s="9">
        <f t="shared" si="204"/>
        <v>42171.725416666668</v>
      </c>
      <c r="T3263" s="9">
        <f t="shared" si="2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3"/>
        <v>1.0304098360655738</v>
      </c>
      <c r="P3264">
        <f t="shared" si="206"/>
        <v>93.813000000000002</v>
      </c>
      <c r="Q3264" t="s">
        <v>8317</v>
      </c>
      <c r="R3264" t="s">
        <v>8318</v>
      </c>
      <c r="S3264" s="9">
        <f t="shared" si="204"/>
        <v>41964.315532407403</v>
      </c>
      <c r="T3264" s="9">
        <f t="shared" si="2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3"/>
        <v>1.121664</v>
      </c>
      <c r="P3265">
        <f t="shared" si="206"/>
        <v>41.238</v>
      </c>
      <c r="Q3265" t="s">
        <v>8317</v>
      </c>
      <c r="R3265" t="s">
        <v>8318</v>
      </c>
      <c r="S3265" s="9">
        <f t="shared" si="204"/>
        <v>42284.516064814816</v>
      </c>
      <c r="T3265" s="9">
        <f t="shared" si="2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3"/>
        <v>1.03</v>
      </c>
      <c r="P3266">
        <f t="shared" si="206"/>
        <v>52.551000000000002</v>
      </c>
      <c r="Q3266" t="s">
        <v>8317</v>
      </c>
      <c r="R3266" t="s">
        <v>8318</v>
      </c>
      <c r="S3266" s="9">
        <f t="shared" si="204"/>
        <v>42016.800208333334</v>
      </c>
      <c r="T3266" s="9">
        <f t="shared" si="2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7">E3267/D3267</f>
        <v>1.64</v>
      </c>
      <c r="P3267">
        <f t="shared" si="206"/>
        <v>70.286000000000001</v>
      </c>
      <c r="Q3267" t="s">
        <v>8317</v>
      </c>
      <c r="R3267" t="s">
        <v>8318</v>
      </c>
      <c r="S3267" s="9">
        <f t="shared" ref="S3267:S3330" si="208">(((J3267/60)/60)/24)+DATE(1970,1,1)</f>
        <v>42311.711979166663</v>
      </c>
      <c r="T3267" s="9">
        <f t="shared" ref="T3267:T3330" si="209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7"/>
        <v>1.3128333333333333</v>
      </c>
      <c r="P3268">
        <f t="shared" si="206"/>
        <v>48.325000000000003</v>
      </c>
      <c r="Q3268" t="s">
        <v>8317</v>
      </c>
      <c r="R3268" t="s">
        <v>8318</v>
      </c>
      <c r="S3268" s="9">
        <f t="shared" si="208"/>
        <v>42136.536134259266</v>
      </c>
      <c r="T3268" s="9">
        <f t="shared" si="209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7"/>
        <v>1.0209999999999999</v>
      </c>
      <c r="P3269">
        <f t="shared" si="206"/>
        <v>53.177</v>
      </c>
      <c r="Q3269" t="s">
        <v>8317</v>
      </c>
      <c r="R3269" t="s">
        <v>8318</v>
      </c>
      <c r="S3269" s="9">
        <f t="shared" si="208"/>
        <v>42172.757638888885</v>
      </c>
      <c r="T3269" s="9">
        <f t="shared" si="209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7"/>
        <v>1.28</v>
      </c>
      <c r="P3270">
        <f t="shared" si="206"/>
        <v>60.951999999999998</v>
      </c>
      <c r="Q3270" t="s">
        <v>8317</v>
      </c>
      <c r="R3270" t="s">
        <v>8318</v>
      </c>
      <c r="S3270" s="9">
        <f t="shared" si="208"/>
        <v>42590.90425925926</v>
      </c>
      <c r="T3270" s="9">
        <f t="shared" si="209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7"/>
        <v>1.0149999999999999</v>
      </c>
      <c r="P3271">
        <f t="shared" si="206"/>
        <v>116</v>
      </c>
      <c r="Q3271" t="s">
        <v>8317</v>
      </c>
      <c r="R3271" t="s">
        <v>8318</v>
      </c>
      <c r="S3271" s="9">
        <f t="shared" si="208"/>
        <v>42137.395798611105</v>
      </c>
      <c r="T3271" s="9">
        <f t="shared" si="209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7"/>
        <v>1.0166666666666666</v>
      </c>
      <c r="P3272">
        <f t="shared" si="206"/>
        <v>61</v>
      </c>
      <c r="Q3272" t="s">
        <v>8317</v>
      </c>
      <c r="R3272" t="s">
        <v>8318</v>
      </c>
      <c r="S3272" s="9">
        <f t="shared" si="208"/>
        <v>42167.533159722225</v>
      </c>
      <c r="T3272" s="9">
        <f t="shared" si="209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7"/>
        <v>1.3</v>
      </c>
      <c r="P3273">
        <f t="shared" ref="P3273:P3336" si="210">IF(L3273=0, 0, ROUND(E3273/L3273, 3))</f>
        <v>38.234999999999999</v>
      </c>
      <c r="Q3273" t="s">
        <v>8317</v>
      </c>
      <c r="R3273" t="s">
        <v>8318</v>
      </c>
      <c r="S3273" s="9">
        <f t="shared" si="208"/>
        <v>41915.437210648146</v>
      </c>
      <c r="T3273" s="9">
        <f t="shared" si="209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7"/>
        <v>1.5443</v>
      </c>
      <c r="P3274">
        <f t="shared" si="210"/>
        <v>106.503</v>
      </c>
      <c r="Q3274" t="s">
        <v>8317</v>
      </c>
      <c r="R3274" t="s">
        <v>8318</v>
      </c>
      <c r="S3274" s="9">
        <f t="shared" si="208"/>
        <v>42284.500104166669</v>
      </c>
      <c r="T3274" s="9">
        <f t="shared" si="209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7"/>
        <v>1.0740000000000001</v>
      </c>
      <c r="P3275">
        <f t="shared" si="210"/>
        <v>204.571</v>
      </c>
      <c r="Q3275" t="s">
        <v>8317</v>
      </c>
      <c r="R3275" t="s">
        <v>8318</v>
      </c>
      <c r="S3275" s="9">
        <f t="shared" si="208"/>
        <v>42611.801412037035</v>
      </c>
      <c r="T3275" s="9">
        <f t="shared" si="20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7"/>
        <v>1.0132258064516129</v>
      </c>
      <c r="P3276">
        <f t="shared" si="210"/>
        <v>54.912999999999997</v>
      </c>
      <c r="Q3276" t="s">
        <v>8317</v>
      </c>
      <c r="R3276" t="s">
        <v>8318</v>
      </c>
      <c r="S3276" s="9">
        <f t="shared" si="208"/>
        <v>42400.704537037032</v>
      </c>
      <c r="T3276" s="9">
        <f t="shared" si="20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7"/>
        <v>1.0027777777777778</v>
      </c>
      <c r="P3277">
        <f t="shared" si="210"/>
        <v>150.417</v>
      </c>
      <c r="Q3277" t="s">
        <v>8317</v>
      </c>
      <c r="R3277" t="s">
        <v>8318</v>
      </c>
      <c r="S3277" s="9">
        <f t="shared" si="208"/>
        <v>42017.88045138889</v>
      </c>
      <c r="T3277" s="9">
        <f t="shared" si="20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7"/>
        <v>1.1684444444444444</v>
      </c>
      <c r="P3278">
        <f t="shared" si="210"/>
        <v>52.58</v>
      </c>
      <c r="Q3278" t="s">
        <v>8317</v>
      </c>
      <c r="R3278" t="s">
        <v>8318</v>
      </c>
      <c r="S3278" s="9">
        <f t="shared" si="208"/>
        <v>42426.949988425928</v>
      </c>
      <c r="T3278" s="9">
        <f t="shared" si="20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7"/>
        <v>1.0860000000000001</v>
      </c>
      <c r="P3279">
        <f t="shared" si="210"/>
        <v>54.3</v>
      </c>
      <c r="Q3279" t="s">
        <v>8317</v>
      </c>
      <c r="R3279" t="s">
        <v>8318</v>
      </c>
      <c r="S3279" s="9">
        <f t="shared" si="208"/>
        <v>41931.682939814818</v>
      </c>
      <c r="T3279" s="9">
        <f t="shared" si="20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7"/>
        <v>1.034</v>
      </c>
      <c r="P3280">
        <f t="shared" si="210"/>
        <v>76.028999999999996</v>
      </c>
      <c r="Q3280" t="s">
        <v>8317</v>
      </c>
      <c r="R3280" t="s">
        <v>8318</v>
      </c>
      <c r="S3280" s="9">
        <f t="shared" si="208"/>
        <v>42124.848414351851</v>
      </c>
      <c r="T3280" s="9">
        <f t="shared" si="20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7"/>
        <v>1.1427586206896552</v>
      </c>
      <c r="P3281">
        <f t="shared" si="210"/>
        <v>105.206</v>
      </c>
      <c r="Q3281" t="s">
        <v>8317</v>
      </c>
      <c r="R3281" t="s">
        <v>8318</v>
      </c>
      <c r="S3281" s="9">
        <f t="shared" si="208"/>
        <v>42431.102534722217</v>
      </c>
      <c r="T3281" s="9">
        <f t="shared" si="20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7"/>
        <v>1.03</v>
      </c>
      <c r="P3282">
        <f t="shared" si="210"/>
        <v>68.667000000000002</v>
      </c>
      <c r="Q3282" t="s">
        <v>8317</v>
      </c>
      <c r="R3282" t="s">
        <v>8318</v>
      </c>
      <c r="S3282" s="9">
        <f t="shared" si="208"/>
        <v>42121.756921296299</v>
      </c>
      <c r="T3282" s="9">
        <f t="shared" si="20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7"/>
        <v>1.216</v>
      </c>
      <c r="P3283">
        <f t="shared" si="210"/>
        <v>129.36199999999999</v>
      </c>
      <c r="Q3283" t="s">
        <v>8317</v>
      </c>
      <c r="R3283" t="s">
        <v>8318</v>
      </c>
      <c r="S3283" s="9">
        <f t="shared" si="208"/>
        <v>42219.019733796296</v>
      </c>
      <c r="T3283" s="9">
        <f t="shared" si="20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7"/>
        <v>1.026467741935484</v>
      </c>
      <c r="P3284">
        <f t="shared" si="210"/>
        <v>134.26400000000001</v>
      </c>
      <c r="Q3284" t="s">
        <v>8317</v>
      </c>
      <c r="R3284" t="s">
        <v>8318</v>
      </c>
      <c r="S3284" s="9">
        <f t="shared" si="208"/>
        <v>42445.19430555556</v>
      </c>
      <c r="T3284" s="9">
        <f t="shared" si="20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7"/>
        <v>1.0475000000000001</v>
      </c>
      <c r="P3285">
        <f t="shared" si="210"/>
        <v>17.829999999999998</v>
      </c>
      <c r="Q3285" t="s">
        <v>8317</v>
      </c>
      <c r="R3285" t="s">
        <v>8318</v>
      </c>
      <c r="S3285" s="9">
        <f t="shared" si="208"/>
        <v>42379.74418981481</v>
      </c>
      <c r="T3285" s="9">
        <f t="shared" si="20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7"/>
        <v>1.016</v>
      </c>
      <c r="P3286">
        <f t="shared" si="210"/>
        <v>203.2</v>
      </c>
      <c r="Q3286" t="s">
        <v>8317</v>
      </c>
      <c r="R3286" t="s">
        <v>8318</v>
      </c>
      <c r="S3286" s="9">
        <f t="shared" si="208"/>
        <v>42380.884872685187</v>
      </c>
      <c r="T3286" s="9">
        <f t="shared" si="209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7"/>
        <v>1.1210242048409682</v>
      </c>
      <c r="P3287">
        <f t="shared" si="210"/>
        <v>69.185000000000002</v>
      </c>
      <c r="Q3287" t="s">
        <v>8317</v>
      </c>
      <c r="R3287" t="s">
        <v>8318</v>
      </c>
      <c r="S3287" s="9">
        <f t="shared" si="208"/>
        <v>42762.942430555559</v>
      </c>
      <c r="T3287" s="9">
        <f t="shared" si="20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7"/>
        <v>1.0176666666666667</v>
      </c>
      <c r="P3288">
        <f t="shared" si="210"/>
        <v>125.123</v>
      </c>
      <c r="Q3288" t="s">
        <v>8317</v>
      </c>
      <c r="R3288" t="s">
        <v>8318</v>
      </c>
      <c r="S3288" s="9">
        <f t="shared" si="208"/>
        <v>42567.840069444443</v>
      </c>
      <c r="T3288" s="9">
        <f t="shared" si="20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7"/>
        <v>1</v>
      </c>
      <c r="P3289">
        <f t="shared" si="210"/>
        <v>73.528999999999996</v>
      </c>
      <c r="Q3289" t="s">
        <v>8317</v>
      </c>
      <c r="R3289" t="s">
        <v>8318</v>
      </c>
      <c r="S3289" s="9">
        <f t="shared" si="208"/>
        <v>42311.750324074077</v>
      </c>
      <c r="T3289" s="9">
        <f t="shared" si="20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7"/>
        <v>1.0026489999999999</v>
      </c>
      <c r="P3290">
        <f t="shared" si="210"/>
        <v>48.436999999999998</v>
      </c>
      <c r="Q3290" t="s">
        <v>8317</v>
      </c>
      <c r="R3290" t="s">
        <v>8318</v>
      </c>
      <c r="S3290" s="9">
        <f t="shared" si="208"/>
        <v>42505.774479166663</v>
      </c>
      <c r="T3290" s="9">
        <f t="shared" si="20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7"/>
        <v>1.3304200000000002</v>
      </c>
      <c r="P3291">
        <f t="shared" si="210"/>
        <v>26.608000000000001</v>
      </c>
      <c r="Q3291" t="s">
        <v>8317</v>
      </c>
      <c r="R3291" t="s">
        <v>8318</v>
      </c>
      <c r="S3291" s="9">
        <f t="shared" si="208"/>
        <v>42758.368078703701</v>
      </c>
      <c r="T3291" s="9">
        <f t="shared" si="20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7"/>
        <v>1.212</v>
      </c>
      <c r="P3292">
        <f t="shared" si="210"/>
        <v>33.667000000000002</v>
      </c>
      <c r="Q3292" t="s">
        <v>8317</v>
      </c>
      <c r="R3292" t="s">
        <v>8318</v>
      </c>
      <c r="S3292" s="9">
        <f t="shared" si="208"/>
        <v>42775.51494212963</v>
      </c>
      <c r="T3292" s="9">
        <f t="shared" si="20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7"/>
        <v>1.1399999999999999</v>
      </c>
      <c r="P3293">
        <f t="shared" si="210"/>
        <v>40.713999999999999</v>
      </c>
      <c r="Q3293" t="s">
        <v>8317</v>
      </c>
      <c r="R3293" t="s">
        <v>8318</v>
      </c>
      <c r="S3293" s="9">
        <f t="shared" si="208"/>
        <v>42232.702546296292</v>
      </c>
      <c r="T3293" s="9">
        <f t="shared" si="20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7"/>
        <v>2.8613861386138613</v>
      </c>
      <c r="P3294">
        <f t="shared" si="210"/>
        <v>19.266999999999999</v>
      </c>
      <c r="Q3294" t="s">
        <v>8317</v>
      </c>
      <c r="R3294" t="s">
        <v>8318</v>
      </c>
      <c r="S3294" s="9">
        <f t="shared" si="208"/>
        <v>42282.770231481481</v>
      </c>
      <c r="T3294" s="9">
        <f t="shared" si="20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7"/>
        <v>1.7044444444444444</v>
      </c>
      <c r="P3295">
        <f t="shared" si="210"/>
        <v>84.286000000000001</v>
      </c>
      <c r="Q3295" t="s">
        <v>8317</v>
      </c>
      <c r="R3295" t="s">
        <v>8318</v>
      </c>
      <c r="S3295" s="9">
        <f t="shared" si="208"/>
        <v>42768.425370370373</v>
      </c>
      <c r="T3295" s="9">
        <f t="shared" si="20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7"/>
        <v>1.1833333333333333</v>
      </c>
      <c r="P3296">
        <f t="shared" si="210"/>
        <v>29.582999999999998</v>
      </c>
      <c r="Q3296" t="s">
        <v>8317</v>
      </c>
      <c r="R3296" t="s">
        <v>8318</v>
      </c>
      <c r="S3296" s="9">
        <f t="shared" si="208"/>
        <v>42141.541134259256</v>
      </c>
      <c r="T3296" s="9">
        <f t="shared" si="20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7"/>
        <v>1.0285857142857142</v>
      </c>
      <c r="P3297">
        <f t="shared" si="210"/>
        <v>26.667000000000002</v>
      </c>
      <c r="Q3297" t="s">
        <v>8317</v>
      </c>
      <c r="R3297" t="s">
        <v>8318</v>
      </c>
      <c r="S3297" s="9">
        <f t="shared" si="208"/>
        <v>42609.442465277782</v>
      </c>
      <c r="T3297" s="9">
        <f t="shared" si="20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7"/>
        <v>1.4406666666666668</v>
      </c>
      <c r="P3298">
        <f t="shared" si="210"/>
        <v>45.978999999999999</v>
      </c>
      <c r="Q3298" t="s">
        <v>8317</v>
      </c>
      <c r="R3298" t="s">
        <v>8318</v>
      </c>
      <c r="S3298" s="9">
        <f t="shared" si="208"/>
        <v>42309.756620370375</v>
      </c>
      <c r="T3298" s="9">
        <f t="shared" si="20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7"/>
        <v>1.0007272727272727</v>
      </c>
      <c r="P3299">
        <f t="shared" si="210"/>
        <v>125.09099999999999</v>
      </c>
      <c r="Q3299" t="s">
        <v>8317</v>
      </c>
      <c r="R3299" t="s">
        <v>8318</v>
      </c>
      <c r="S3299" s="9">
        <f t="shared" si="208"/>
        <v>42193.771481481483</v>
      </c>
      <c r="T3299" s="9">
        <f t="shared" si="20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7"/>
        <v>1.0173000000000001</v>
      </c>
      <c r="P3300">
        <f t="shared" si="210"/>
        <v>141.292</v>
      </c>
      <c r="Q3300" t="s">
        <v>8317</v>
      </c>
      <c r="R3300" t="s">
        <v>8318</v>
      </c>
      <c r="S3300" s="9">
        <f t="shared" si="208"/>
        <v>42239.957962962959</v>
      </c>
      <c r="T3300" s="9">
        <f t="shared" si="20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7"/>
        <v>1.1619999999999999</v>
      </c>
      <c r="P3301">
        <f t="shared" si="210"/>
        <v>55.332999999999998</v>
      </c>
      <c r="Q3301" t="s">
        <v>8317</v>
      </c>
      <c r="R3301" t="s">
        <v>8318</v>
      </c>
      <c r="S3301" s="9">
        <f t="shared" si="208"/>
        <v>42261.917395833334</v>
      </c>
      <c r="T3301" s="9">
        <f t="shared" si="20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7"/>
        <v>1.3616666666666666</v>
      </c>
      <c r="P3302">
        <f t="shared" si="210"/>
        <v>46.42</v>
      </c>
      <c r="Q3302" t="s">
        <v>8317</v>
      </c>
      <c r="R3302" t="s">
        <v>8318</v>
      </c>
      <c r="S3302" s="9">
        <f t="shared" si="208"/>
        <v>42102.743773148148</v>
      </c>
      <c r="T3302" s="9">
        <f t="shared" si="20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7"/>
        <v>1.3346666666666667</v>
      </c>
      <c r="P3303">
        <f t="shared" si="210"/>
        <v>57.2</v>
      </c>
      <c r="Q3303" t="s">
        <v>8317</v>
      </c>
      <c r="R3303" t="s">
        <v>8318</v>
      </c>
      <c r="S3303" s="9">
        <f t="shared" si="208"/>
        <v>42538.73583333334</v>
      </c>
      <c r="T3303" s="9">
        <f t="shared" si="209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7"/>
        <v>1.0339285714285715</v>
      </c>
      <c r="P3304">
        <f t="shared" si="210"/>
        <v>173.7</v>
      </c>
      <c r="Q3304" t="s">
        <v>8317</v>
      </c>
      <c r="R3304" t="s">
        <v>8318</v>
      </c>
      <c r="S3304" s="9">
        <f t="shared" si="208"/>
        <v>42681.35157407407</v>
      </c>
      <c r="T3304" s="9">
        <f t="shared" si="20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7"/>
        <v>1.1588888888888889</v>
      </c>
      <c r="P3305">
        <f t="shared" si="210"/>
        <v>59.6</v>
      </c>
      <c r="Q3305" t="s">
        <v>8317</v>
      </c>
      <c r="R3305" t="s">
        <v>8318</v>
      </c>
      <c r="S3305" s="9">
        <f t="shared" si="208"/>
        <v>42056.65143518518</v>
      </c>
      <c r="T3305" s="9">
        <f t="shared" si="20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7"/>
        <v>1.0451666666666666</v>
      </c>
      <c r="P3306">
        <f t="shared" si="210"/>
        <v>89.585999999999999</v>
      </c>
      <c r="Q3306" t="s">
        <v>8317</v>
      </c>
      <c r="R3306" t="s">
        <v>8318</v>
      </c>
      <c r="S3306" s="9">
        <f t="shared" si="208"/>
        <v>42696.624444444446</v>
      </c>
      <c r="T3306" s="9">
        <f t="shared" si="20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7"/>
        <v>1.0202500000000001</v>
      </c>
      <c r="P3307">
        <f t="shared" si="210"/>
        <v>204.05</v>
      </c>
      <c r="Q3307" t="s">
        <v>8317</v>
      </c>
      <c r="R3307" t="s">
        <v>8318</v>
      </c>
      <c r="S3307" s="9">
        <f t="shared" si="208"/>
        <v>42186.855879629627</v>
      </c>
      <c r="T3307" s="9">
        <f t="shared" si="20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7"/>
        <v>1.7533333333333334</v>
      </c>
      <c r="P3308">
        <f t="shared" si="210"/>
        <v>48.704000000000001</v>
      </c>
      <c r="Q3308" t="s">
        <v>8317</v>
      </c>
      <c r="R3308" t="s">
        <v>8318</v>
      </c>
      <c r="S3308" s="9">
        <f t="shared" si="208"/>
        <v>42493.219236111108</v>
      </c>
      <c r="T3308" s="9">
        <f t="shared" si="209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7"/>
        <v>1.0668</v>
      </c>
      <c r="P3309">
        <f t="shared" si="210"/>
        <v>53.34</v>
      </c>
      <c r="Q3309" t="s">
        <v>8317</v>
      </c>
      <c r="R3309" t="s">
        <v>8318</v>
      </c>
      <c r="S3309" s="9">
        <f t="shared" si="208"/>
        <v>42475.057164351849</v>
      </c>
      <c r="T3309" s="9">
        <f t="shared" si="20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7"/>
        <v>1.2228571428571429</v>
      </c>
      <c r="P3310">
        <f t="shared" si="210"/>
        <v>75.087999999999994</v>
      </c>
      <c r="Q3310" t="s">
        <v>8317</v>
      </c>
      <c r="R3310" t="s">
        <v>8318</v>
      </c>
      <c r="S3310" s="9">
        <f t="shared" si="208"/>
        <v>42452.876909722225</v>
      </c>
      <c r="T3310" s="9">
        <f t="shared" si="20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7"/>
        <v>1.5942857142857143</v>
      </c>
      <c r="P3311">
        <f t="shared" si="210"/>
        <v>18</v>
      </c>
      <c r="Q3311" t="s">
        <v>8317</v>
      </c>
      <c r="R3311" t="s">
        <v>8318</v>
      </c>
      <c r="S3311" s="9">
        <f t="shared" si="208"/>
        <v>42628.650208333333</v>
      </c>
      <c r="T3311" s="9">
        <f t="shared" si="209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7"/>
        <v>1.0007692307692309</v>
      </c>
      <c r="P3312">
        <f t="shared" si="210"/>
        <v>209.839</v>
      </c>
      <c r="Q3312" t="s">
        <v>8317</v>
      </c>
      <c r="R3312" t="s">
        <v>8318</v>
      </c>
      <c r="S3312" s="9">
        <f t="shared" si="208"/>
        <v>42253.928530092591</v>
      </c>
      <c r="T3312" s="9">
        <f t="shared" si="209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7"/>
        <v>1.0984</v>
      </c>
      <c r="P3313">
        <f t="shared" si="210"/>
        <v>61.021999999999998</v>
      </c>
      <c r="Q3313" t="s">
        <v>8317</v>
      </c>
      <c r="R3313" t="s">
        <v>8318</v>
      </c>
      <c r="S3313" s="9">
        <f t="shared" si="208"/>
        <v>42264.29178240741</v>
      </c>
      <c r="T3313" s="9">
        <f t="shared" si="209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7"/>
        <v>1.0004</v>
      </c>
      <c r="P3314">
        <f t="shared" si="210"/>
        <v>61</v>
      </c>
      <c r="Q3314" t="s">
        <v>8317</v>
      </c>
      <c r="R3314" t="s">
        <v>8318</v>
      </c>
      <c r="S3314" s="9">
        <f t="shared" si="208"/>
        <v>42664.809560185182</v>
      </c>
      <c r="T3314" s="9">
        <f t="shared" si="20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7"/>
        <v>1.1605000000000001</v>
      </c>
      <c r="P3315">
        <f t="shared" si="210"/>
        <v>80.034000000000006</v>
      </c>
      <c r="Q3315" t="s">
        <v>8317</v>
      </c>
      <c r="R3315" t="s">
        <v>8318</v>
      </c>
      <c r="S3315" s="9">
        <f t="shared" si="208"/>
        <v>42382.244409722218</v>
      </c>
      <c r="T3315" s="9">
        <f t="shared" si="209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7"/>
        <v>2.1074999999999999</v>
      </c>
      <c r="P3316">
        <f t="shared" si="210"/>
        <v>29.068999999999999</v>
      </c>
      <c r="Q3316" t="s">
        <v>8317</v>
      </c>
      <c r="R3316" t="s">
        <v>8318</v>
      </c>
      <c r="S3316" s="9">
        <f t="shared" si="208"/>
        <v>42105.267488425925</v>
      </c>
      <c r="T3316" s="9">
        <f t="shared" si="20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7"/>
        <v>1.1000000000000001</v>
      </c>
      <c r="P3317">
        <f t="shared" si="210"/>
        <v>49.438000000000002</v>
      </c>
      <c r="Q3317" t="s">
        <v>8317</v>
      </c>
      <c r="R3317" t="s">
        <v>8318</v>
      </c>
      <c r="S3317" s="9">
        <f t="shared" si="208"/>
        <v>42466.303715277783</v>
      </c>
      <c r="T3317" s="9">
        <f t="shared" si="209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7"/>
        <v>1.0008673425918038</v>
      </c>
      <c r="P3318">
        <f t="shared" si="210"/>
        <v>93.977000000000004</v>
      </c>
      <c r="Q3318" t="s">
        <v>8317</v>
      </c>
      <c r="R3318" t="s">
        <v>8318</v>
      </c>
      <c r="S3318" s="9">
        <f t="shared" si="208"/>
        <v>41826.871238425927</v>
      </c>
      <c r="T3318" s="9">
        <f t="shared" si="209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7"/>
        <v>1.0619047619047619</v>
      </c>
      <c r="P3319">
        <f t="shared" si="210"/>
        <v>61.944000000000003</v>
      </c>
      <c r="Q3319" t="s">
        <v>8317</v>
      </c>
      <c r="R3319" t="s">
        <v>8318</v>
      </c>
      <c r="S3319" s="9">
        <f t="shared" si="208"/>
        <v>42499.039629629624</v>
      </c>
      <c r="T3319" s="9">
        <f t="shared" si="209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7"/>
        <v>1.256</v>
      </c>
      <c r="P3320">
        <f t="shared" si="210"/>
        <v>78.5</v>
      </c>
      <c r="Q3320" t="s">
        <v>8317</v>
      </c>
      <c r="R3320" t="s">
        <v>8318</v>
      </c>
      <c r="S3320" s="9">
        <f t="shared" si="208"/>
        <v>42431.302002314813</v>
      </c>
      <c r="T3320" s="9">
        <f t="shared" si="209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7"/>
        <v>1.08</v>
      </c>
      <c r="P3321">
        <f t="shared" si="210"/>
        <v>33.75</v>
      </c>
      <c r="Q3321" t="s">
        <v>8317</v>
      </c>
      <c r="R3321" t="s">
        <v>8318</v>
      </c>
      <c r="S3321" s="9">
        <f t="shared" si="208"/>
        <v>41990.585486111115</v>
      </c>
      <c r="T3321" s="9">
        <f t="shared" si="209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7"/>
        <v>1.01</v>
      </c>
      <c r="P3322">
        <f t="shared" si="210"/>
        <v>66.447000000000003</v>
      </c>
      <c r="Q3322" t="s">
        <v>8317</v>
      </c>
      <c r="R3322" t="s">
        <v>8318</v>
      </c>
      <c r="S3322" s="9">
        <f t="shared" si="208"/>
        <v>42513.045798611114</v>
      </c>
      <c r="T3322" s="9">
        <f t="shared" si="209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7"/>
        <v>1.0740000000000001</v>
      </c>
      <c r="P3323">
        <f t="shared" si="210"/>
        <v>35.799999999999997</v>
      </c>
      <c r="Q3323" t="s">
        <v>8317</v>
      </c>
      <c r="R3323" t="s">
        <v>8318</v>
      </c>
      <c r="S3323" s="9">
        <f t="shared" si="208"/>
        <v>41914.100289351853</v>
      </c>
      <c r="T3323" s="9">
        <f t="shared" si="209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7"/>
        <v>1.0151515151515151</v>
      </c>
      <c r="P3324">
        <f t="shared" si="210"/>
        <v>145.65199999999999</v>
      </c>
      <c r="Q3324" t="s">
        <v>8317</v>
      </c>
      <c r="R3324" t="s">
        <v>8318</v>
      </c>
      <c r="S3324" s="9">
        <f t="shared" si="208"/>
        <v>42521.010370370372</v>
      </c>
      <c r="T3324" s="9">
        <f t="shared" si="209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7"/>
        <v>1.2589999999999999</v>
      </c>
      <c r="P3325">
        <f t="shared" si="210"/>
        <v>25.693999999999999</v>
      </c>
      <c r="Q3325" t="s">
        <v>8317</v>
      </c>
      <c r="R3325" t="s">
        <v>8318</v>
      </c>
      <c r="S3325" s="9">
        <f t="shared" si="208"/>
        <v>42608.36583333333</v>
      </c>
      <c r="T3325" s="9">
        <f t="shared" si="209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7"/>
        <v>1.0166666666666666</v>
      </c>
      <c r="P3326">
        <f t="shared" si="210"/>
        <v>152.5</v>
      </c>
      <c r="Q3326" t="s">
        <v>8317</v>
      </c>
      <c r="R3326" t="s">
        <v>8318</v>
      </c>
      <c r="S3326" s="9">
        <f t="shared" si="208"/>
        <v>42512.58321759259</v>
      </c>
      <c r="T3326" s="9">
        <f t="shared" si="209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7"/>
        <v>1.125</v>
      </c>
      <c r="P3327">
        <f t="shared" si="210"/>
        <v>30</v>
      </c>
      <c r="Q3327" t="s">
        <v>8317</v>
      </c>
      <c r="R3327" t="s">
        <v>8318</v>
      </c>
      <c r="S3327" s="9">
        <f t="shared" si="208"/>
        <v>42064.785613425927</v>
      </c>
      <c r="T3327" s="9">
        <f t="shared" si="209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7"/>
        <v>1.0137499999999999</v>
      </c>
      <c r="P3328">
        <f t="shared" si="210"/>
        <v>142.28100000000001</v>
      </c>
      <c r="Q3328" t="s">
        <v>8317</v>
      </c>
      <c r="R3328" t="s">
        <v>8318</v>
      </c>
      <c r="S3328" s="9">
        <f t="shared" si="208"/>
        <v>42041.714178240742</v>
      </c>
      <c r="T3328" s="9">
        <f t="shared" si="209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7"/>
        <v>1.0125</v>
      </c>
      <c r="P3329">
        <f t="shared" si="210"/>
        <v>24.545000000000002</v>
      </c>
      <c r="Q3329" t="s">
        <v>8317</v>
      </c>
      <c r="R3329" t="s">
        <v>8318</v>
      </c>
      <c r="S3329" s="9">
        <f t="shared" si="208"/>
        <v>42468.374606481477</v>
      </c>
      <c r="T3329" s="9">
        <f t="shared" si="209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7"/>
        <v>1.4638888888888888</v>
      </c>
      <c r="P3330">
        <f t="shared" si="210"/>
        <v>292.77800000000002</v>
      </c>
      <c r="Q3330" t="s">
        <v>8317</v>
      </c>
      <c r="R3330" t="s">
        <v>8318</v>
      </c>
      <c r="S3330" s="9">
        <f t="shared" si="208"/>
        <v>41822.57503472222</v>
      </c>
      <c r="T3330" s="9">
        <f t="shared" si="209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1">E3331/D3331</f>
        <v>1.1679999999999999</v>
      </c>
      <c r="P3331">
        <f t="shared" si="210"/>
        <v>44.923000000000002</v>
      </c>
      <c r="Q3331" t="s">
        <v>8317</v>
      </c>
      <c r="R3331" t="s">
        <v>8318</v>
      </c>
      <c r="S3331" s="9">
        <f t="shared" ref="S3331:S3394" si="212">(((J3331/60)/60)/24)+DATE(1970,1,1)</f>
        <v>41837.323009259257</v>
      </c>
      <c r="T3331" s="9">
        <f t="shared" ref="T3331:T3394" si="213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1"/>
        <v>1.0626666666666666</v>
      </c>
      <c r="P3332">
        <f t="shared" si="210"/>
        <v>23.100999999999999</v>
      </c>
      <c r="Q3332" t="s">
        <v>8317</v>
      </c>
      <c r="R3332" t="s">
        <v>8318</v>
      </c>
      <c r="S3332" s="9">
        <f t="shared" si="212"/>
        <v>42065.887361111112</v>
      </c>
      <c r="T3332" s="9">
        <f t="shared" si="213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1"/>
        <v>1.0451999999999999</v>
      </c>
      <c r="P3333">
        <f t="shared" si="210"/>
        <v>80.400000000000006</v>
      </c>
      <c r="Q3333" t="s">
        <v>8317</v>
      </c>
      <c r="R3333" t="s">
        <v>8318</v>
      </c>
      <c r="S3333" s="9">
        <f t="shared" si="212"/>
        <v>42248.697754629626</v>
      </c>
      <c r="T3333" s="9">
        <f t="shared" si="213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1"/>
        <v>1</v>
      </c>
      <c r="P3334">
        <f t="shared" si="210"/>
        <v>72.289000000000001</v>
      </c>
      <c r="Q3334" t="s">
        <v>8317</v>
      </c>
      <c r="R3334" t="s">
        <v>8318</v>
      </c>
      <c r="S3334" s="9">
        <f t="shared" si="212"/>
        <v>41809.860300925924</v>
      </c>
      <c r="T3334" s="9">
        <f t="shared" si="213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1"/>
        <v>1.0457142857142858</v>
      </c>
      <c r="P3335">
        <f t="shared" si="210"/>
        <v>32.972999999999999</v>
      </c>
      <c r="Q3335" t="s">
        <v>8317</v>
      </c>
      <c r="R3335" t="s">
        <v>8318</v>
      </c>
      <c r="S3335" s="9">
        <f t="shared" si="212"/>
        <v>42148.676851851851</v>
      </c>
      <c r="T3335" s="9">
        <f t="shared" si="213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1"/>
        <v>1.3862051149573753</v>
      </c>
      <c r="P3336">
        <f t="shared" si="210"/>
        <v>116.652</v>
      </c>
      <c r="Q3336" t="s">
        <v>8317</v>
      </c>
      <c r="R3336" t="s">
        <v>8318</v>
      </c>
      <c r="S3336" s="9">
        <f t="shared" si="212"/>
        <v>42185.521087962959</v>
      </c>
      <c r="T3336" s="9">
        <f t="shared" si="213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1"/>
        <v>1.0032000000000001</v>
      </c>
      <c r="P3337">
        <f t="shared" ref="P3337:P3400" si="214">IF(L3337=0, 0, ROUND(E3337/L3337, 3))</f>
        <v>79.619</v>
      </c>
      <c r="Q3337" t="s">
        <v>8317</v>
      </c>
      <c r="R3337" t="s">
        <v>8318</v>
      </c>
      <c r="S3337" s="9">
        <f t="shared" si="212"/>
        <v>41827.674143518518</v>
      </c>
      <c r="T3337" s="9">
        <f t="shared" si="213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1"/>
        <v>1</v>
      </c>
      <c r="P3338">
        <f t="shared" si="214"/>
        <v>27.777999999999999</v>
      </c>
      <c r="Q3338" t="s">
        <v>8317</v>
      </c>
      <c r="R3338" t="s">
        <v>8318</v>
      </c>
      <c r="S3338" s="9">
        <f t="shared" si="212"/>
        <v>42437.398680555561</v>
      </c>
      <c r="T3338" s="9">
        <f t="shared" si="213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1"/>
        <v>1.1020000000000001</v>
      </c>
      <c r="P3339">
        <f t="shared" si="214"/>
        <v>81.028999999999996</v>
      </c>
      <c r="Q3339" t="s">
        <v>8317</v>
      </c>
      <c r="R3339" t="s">
        <v>8318</v>
      </c>
      <c r="S3339" s="9">
        <f t="shared" si="212"/>
        <v>41901.282025462962</v>
      </c>
      <c r="T3339" s="9">
        <f t="shared" si="213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1"/>
        <v>1.0218</v>
      </c>
      <c r="P3340">
        <f t="shared" si="214"/>
        <v>136.84800000000001</v>
      </c>
      <c r="Q3340" t="s">
        <v>8317</v>
      </c>
      <c r="R3340" t="s">
        <v>8318</v>
      </c>
      <c r="S3340" s="9">
        <f t="shared" si="212"/>
        <v>42769.574999999997</v>
      </c>
      <c r="T3340" s="9">
        <f t="shared" si="213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1"/>
        <v>1.0435000000000001</v>
      </c>
      <c r="P3341">
        <f t="shared" si="214"/>
        <v>177.61699999999999</v>
      </c>
      <c r="Q3341" t="s">
        <v>8317</v>
      </c>
      <c r="R3341" t="s">
        <v>8318</v>
      </c>
      <c r="S3341" s="9">
        <f t="shared" si="212"/>
        <v>42549.665717592594</v>
      </c>
      <c r="T3341" s="9">
        <f t="shared" si="213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1"/>
        <v>1.3816666666666666</v>
      </c>
      <c r="P3342">
        <f t="shared" si="214"/>
        <v>109.07899999999999</v>
      </c>
      <c r="Q3342" t="s">
        <v>8317</v>
      </c>
      <c r="R3342" t="s">
        <v>8318</v>
      </c>
      <c r="S3342" s="9">
        <f t="shared" si="212"/>
        <v>42685.974004629628</v>
      </c>
      <c r="T3342" s="9">
        <f t="shared" si="213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1"/>
        <v>1</v>
      </c>
      <c r="P3343">
        <f t="shared" si="214"/>
        <v>119.643</v>
      </c>
      <c r="Q3343" t="s">
        <v>8317</v>
      </c>
      <c r="R3343" t="s">
        <v>8318</v>
      </c>
      <c r="S3343" s="9">
        <f t="shared" si="212"/>
        <v>42510.798854166671</v>
      </c>
      <c r="T3343" s="9">
        <f t="shared" si="213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1"/>
        <v>1.0166666666666666</v>
      </c>
      <c r="P3344">
        <f t="shared" si="214"/>
        <v>78.204999999999998</v>
      </c>
      <c r="Q3344" t="s">
        <v>8317</v>
      </c>
      <c r="R3344" t="s">
        <v>8318</v>
      </c>
      <c r="S3344" s="9">
        <f t="shared" si="212"/>
        <v>42062.296412037031</v>
      </c>
      <c r="T3344" s="9">
        <f t="shared" si="213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1"/>
        <v>1.7142857142857142</v>
      </c>
      <c r="P3345">
        <f t="shared" si="214"/>
        <v>52.173999999999999</v>
      </c>
      <c r="Q3345" t="s">
        <v>8317</v>
      </c>
      <c r="R3345" t="s">
        <v>8318</v>
      </c>
      <c r="S3345" s="9">
        <f t="shared" si="212"/>
        <v>42452.916481481487</v>
      </c>
      <c r="T3345" s="9">
        <f t="shared" si="213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1"/>
        <v>1.0144444444444445</v>
      </c>
      <c r="P3346">
        <f t="shared" si="214"/>
        <v>114.125</v>
      </c>
      <c r="Q3346" t="s">
        <v>8317</v>
      </c>
      <c r="R3346" t="s">
        <v>8318</v>
      </c>
      <c r="S3346" s="9">
        <f t="shared" si="212"/>
        <v>41851.200150462959</v>
      </c>
      <c r="T3346" s="9">
        <f t="shared" si="213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1"/>
        <v>1.3</v>
      </c>
      <c r="P3347">
        <f t="shared" si="214"/>
        <v>50</v>
      </c>
      <c r="Q3347" t="s">
        <v>8317</v>
      </c>
      <c r="R3347" t="s">
        <v>8318</v>
      </c>
      <c r="S3347" s="9">
        <f t="shared" si="212"/>
        <v>42053.106111111112</v>
      </c>
      <c r="T3347" s="9">
        <f t="shared" si="213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1"/>
        <v>1.1000000000000001</v>
      </c>
      <c r="P3348">
        <f t="shared" si="214"/>
        <v>91.667000000000002</v>
      </c>
      <c r="Q3348" t="s">
        <v>8317</v>
      </c>
      <c r="R3348" t="s">
        <v>8318</v>
      </c>
      <c r="S3348" s="9">
        <f t="shared" si="212"/>
        <v>42054.024421296301</v>
      </c>
      <c r="T3348" s="9">
        <f t="shared" si="213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1"/>
        <v>1.1944999999999999</v>
      </c>
      <c r="P3349">
        <f t="shared" si="214"/>
        <v>108.59099999999999</v>
      </c>
      <c r="Q3349" t="s">
        <v>8317</v>
      </c>
      <c r="R3349" t="s">
        <v>8318</v>
      </c>
      <c r="S3349" s="9">
        <f t="shared" si="212"/>
        <v>42484.551550925928</v>
      </c>
      <c r="T3349" s="9">
        <f t="shared" si="213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1"/>
        <v>1.002909090909091</v>
      </c>
      <c r="P3350">
        <f t="shared" si="214"/>
        <v>69.822999999999993</v>
      </c>
      <c r="Q3350" t="s">
        <v>8317</v>
      </c>
      <c r="R3350" t="s">
        <v>8318</v>
      </c>
      <c r="S3350" s="9">
        <f t="shared" si="212"/>
        <v>42466.558796296296</v>
      </c>
      <c r="T3350" s="9">
        <f t="shared" si="213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1"/>
        <v>1.534</v>
      </c>
      <c r="P3351">
        <f t="shared" si="214"/>
        <v>109.571</v>
      </c>
      <c r="Q3351" t="s">
        <v>8317</v>
      </c>
      <c r="R3351" t="s">
        <v>8318</v>
      </c>
      <c r="S3351" s="9">
        <f t="shared" si="212"/>
        <v>42513.110787037032</v>
      </c>
      <c r="T3351" s="9">
        <f t="shared" si="213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1"/>
        <v>1.0442857142857143</v>
      </c>
      <c r="P3352">
        <f t="shared" si="214"/>
        <v>71.667000000000002</v>
      </c>
      <c r="Q3352" t="s">
        <v>8317</v>
      </c>
      <c r="R3352" t="s">
        <v>8318</v>
      </c>
      <c r="S3352" s="9">
        <f t="shared" si="212"/>
        <v>42302.701516203699</v>
      </c>
      <c r="T3352" s="9">
        <f t="shared" si="213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1"/>
        <v>1.0109999999999999</v>
      </c>
      <c r="P3353">
        <f t="shared" si="214"/>
        <v>93.611000000000004</v>
      </c>
      <c r="Q3353" t="s">
        <v>8317</v>
      </c>
      <c r="R3353" t="s">
        <v>8318</v>
      </c>
      <c r="S3353" s="9">
        <f t="shared" si="212"/>
        <v>41806.395428240743</v>
      </c>
      <c r="T3353" s="9">
        <f t="shared" si="213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1"/>
        <v>1.0751999999999999</v>
      </c>
      <c r="P3354">
        <f t="shared" si="214"/>
        <v>76.8</v>
      </c>
      <c r="Q3354" t="s">
        <v>8317</v>
      </c>
      <c r="R3354" t="s">
        <v>8318</v>
      </c>
      <c r="S3354" s="9">
        <f t="shared" si="212"/>
        <v>42495.992800925931</v>
      </c>
      <c r="T3354" s="9">
        <f t="shared" si="213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1"/>
        <v>3.15</v>
      </c>
      <c r="P3355">
        <f t="shared" si="214"/>
        <v>35.795000000000002</v>
      </c>
      <c r="Q3355" t="s">
        <v>8317</v>
      </c>
      <c r="R3355" t="s">
        <v>8318</v>
      </c>
      <c r="S3355" s="9">
        <f t="shared" si="212"/>
        <v>42479.432291666672</v>
      </c>
      <c r="T3355" s="9">
        <f t="shared" si="213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1"/>
        <v>1.0193333333333334</v>
      </c>
      <c r="P3356">
        <f t="shared" si="214"/>
        <v>55.6</v>
      </c>
      <c r="Q3356" t="s">
        <v>8317</v>
      </c>
      <c r="R3356" t="s">
        <v>8318</v>
      </c>
      <c r="S3356" s="9">
        <f t="shared" si="212"/>
        <v>42270.7269212963</v>
      </c>
      <c r="T3356" s="9">
        <f t="shared" si="213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1"/>
        <v>1.2628571428571429</v>
      </c>
      <c r="P3357">
        <f t="shared" si="214"/>
        <v>147.333</v>
      </c>
      <c r="Q3357" t="s">
        <v>8317</v>
      </c>
      <c r="R3357" t="s">
        <v>8318</v>
      </c>
      <c r="S3357" s="9">
        <f t="shared" si="212"/>
        <v>42489.619525462964</v>
      </c>
      <c r="T3357" s="9">
        <f t="shared" si="213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1"/>
        <v>1.014</v>
      </c>
      <c r="P3358">
        <f t="shared" si="214"/>
        <v>56.332999999999998</v>
      </c>
      <c r="Q3358" t="s">
        <v>8317</v>
      </c>
      <c r="R3358" t="s">
        <v>8318</v>
      </c>
      <c r="S3358" s="9">
        <f t="shared" si="212"/>
        <v>42536.815648148149</v>
      </c>
      <c r="T3358" s="9">
        <f t="shared" si="213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1"/>
        <v>1.01</v>
      </c>
      <c r="P3359">
        <f t="shared" si="214"/>
        <v>96.19</v>
      </c>
      <c r="Q3359" t="s">
        <v>8317</v>
      </c>
      <c r="R3359" t="s">
        <v>8318</v>
      </c>
      <c r="S3359" s="9">
        <f t="shared" si="212"/>
        <v>41822.417939814812</v>
      </c>
      <c r="T3359" s="9">
        <f t="shared" si="213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1"/>
        <v>1.0299</v>
      </c>
      <c r="P3360">
        <f t="shared" si="214"/>
        <v>63.573999999999998</v>
      </c>
      <c r="Q3360" t="s">
        <v>8317</v>
      </c>
      <c r="R3360" t="s">
        <v>8318</v>
      </c>
      <c r="S3360" s="9">
        <f t="shared" si="212"/>
        <v>41932.311099537037</v>
      </c>
      <c r="T3360" s="9">
        <f t="shared" si="213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1"/>
        <v>1.0625</v>
      </c>
      <c r="P3361">
        <f t="shared" si="214"/>
        <v>184.78299999999999</v>
      </c>
      <c r="Q3361" t="s">
        <v>8317</v>
      </c>
      <c r="R3361" t="s">
        <v>8318</v>
      </c>
      <c r="S3361" s="9">
        <f t="shared" si="212"/>
        <v>42746.057106481487</v>
      </c>
      <c r="T3361" s="9">
        <f t="shared" si="213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1"/>
        <v>1.0137777777777779</v>
      </c>
      <c r="P3362">
        <f t="shared" si="214"/>
        <v>126.72199999999999</v>
      </c>
      <c r="Q3362" t="s">
        <v>8317</v>
      </c>
      <c r="R3362" t="s">
        <v>8318</v>
      </c>
      <c r="S3362" s="9">
        <f t="shared" si="212"/>
        <v>42697.082673611112</v>
      </c>
      <c r="T3362" s="9">
        <f t="shared" si="213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1"/>
        <v>1.1346000000000001</v>
      </c>
      <c r="P3363">
        <f t="shared" si="214"/>
        <v>83.426000000000002</v>
      </c>
      <c r="Q3363" t="s">
        <v>8317</v>
      </c>
      <c r="R3363" t="s">
        <v>8318</v>
      </c>
      <c r="S3363" s="9">
        <f t="shared" si="212"/>
        <v>41866.025347222225</v>
      </c>
      <c r="T3363" s="9">
        <f t="shared" si="213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1"/>
        <v>2.1800000000000002</v>
      </c>
      <c r="P3364">
        <f t="shared" si="214"/>
        <v>54.5</v>
      </c>
      <c r="Q3364" t="s">
        <v>8317</v>
      </c>
      <c r="R3364" t="s">
        <v>8318</v>
      </c>
      <c r="S3364" s="9">
        <f t="shared" si="212"/>
        <v>42056.091631944444</v>
      </c>
      <c r="T3364" s="9">
        <f t="shared" si="213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1"/>
        <v>1.0141935483870967</v>
      </c>
      <c r="P3365">
        <f t="shared" si="214"/>
        <v>302.30799999999999</v>
      </c>
      <c r="Q3365" t="s">
        <v>8317</v>
      </c>
      <c r="R3365" t="s">
        <v>8318</v>
      </c>
      <c r="S3365" s="9">
        <f t="shared" si="212"/>
        <v>41851.771354166667</v>
      </c>
      <c r="T3365" s="9">
        <f t="shared" si="213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1"/>
        <v>1.0593333333333332</v>
      </c>
      <c r="P3366">
        <f t="shared" si="214"/>
        <v>44.139000000000003</v>
      </c>
      <c r="Q3366" t="s">
        <v>8317</v>
      </c>
      <c r="R3366" t="s">
        <v>8318</v>
      </c>
      <c r="S3366" s="9">
        <f t="shared" si="212"/>
        <v>42422.977418981478</v>
      </c>
      <c r="T3366" s="9">
        <f t="shared" si="213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1"/>
        <v>1.04</v>
      </c>
      <c r="P3367">
        <f t="shared" si="214"/>
        <v>866.66700000000003</v>
      </c>
      <c r="Q3367" t="s">
        <v>8317</v>
      </c>
      <c r="R3367" t="s">
        <v>8318</v>
      </c>
      <c r="S3367" s="9">
        <f t="shared" si="212"/>
        <v>42321.101759259262</v>
      </c>
      <c r="T3367" s="9">
        <f t="shared" si="213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1"/>
        <v>2.21</v>
      </c>
      <c r="P3368">
        <f t="shared" si="214"/>
        <v>61.389000000000003</v>
      </c>
      <c r="Q3368" t="s">
        <v>8317</v>
      </c>
      <c r="R3368" t="s">
        <v>8318</v>
      </c>
      <c r="S3368" s="9">
        <f t="shared" si="212"/>
        <v>42107.067557870367</v>
      </c>
      <c r="T3368" s="9">
        <f t="shared" si="213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1"/>
        <v>1.1866666666666668</v>
      </c>
      <c r="P3369">
        <f t="shared" si="214"/>
        <v>29.667000000000002</v>
      </c>
      <c r="Q3369" t="s">
        <v>8317</v>
      </c>
      <c r="R3369" t="s">
        <v>8318</v>
      </c>
      <c r="S3369" s="9">
        <f t="shared" si="212"/>
        <v>42192.933958333335</v>
      </c>
      <c r="T3369" s="9">
        <f t="shared" si="213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1"/>
        <v>1.046</v>
      </c>
      <c r="P3370">
        <f t="shared" si="214"/>
        <v>45.478000000000002</v>
      </c>
      <c r="Q3370" t="s">
        <v>8317</v>
      </c>
      <c r="R3370" t="s">
        <v>8318</v>
      </c>
      <c r="S3370" s="9">
        <f t="shared" si="212"/>
        <v>41969.199756944443</v>
      </c>
      <c r="T3370" s="9">
        <f t="shared" si="213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1"/>
        <v>1.0389999999999999</v>
      </c>
      <c r="P3371">
        <f t="shared" si="214"/>
        <v>96.203999999999994</v>
      </c>
      <c r="Q3371" t="s">
        <v>8317</v>
      </c>
      <c r="R3371" t="s">
        <v>8318</v>
      </c>
      <c r="S3371" s="9">
        <f t="shared" si="212"/>
        <v>42690.041435185187</v>
      </c>
      <c r="T3371" s="9">
        <f t="shared" si="213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1"/>
        <v>1.1773333333333333</v>
      </c>
      <c r="P3372">
        <f t="shared" si="214"/>
        <v>67.923000000000002</v>
      </c>
      <c r="Q3372" t="s">
        <v>8317</v>
      </c>
      <c r="R3372" t="s">
        <v>8318</v>
      </c>
      <c r="S3372" s="9">
        <f t="shared" si="212"/>
        <v>42690.334317129629</v>
      </c>
      <c r="T3372" s="9">
        <f t="shared" si="213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1"/>
        <v>1.385</v>
      </c>
      <c r="P3373">
        <f t="shared" si="214"/>
        <v>30.777999999999999</v>
      </c>
      <c r="Q3373" t="s">
        <v>8317</v>
      </c>
      <c r="R3373" t="s">
        <v>8318</v>
      </c>
      <c r="S3373" s="9">
        <f t="shared" si="212"/>
        <v>42312.874594907407</v>
      </c>
      <c r="T3373" s="9">
        <f t="shared" si="213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1"/>
        <v>1.0349999999999999</v>
      </c>
      <c r="P3374">
        <f t="shared" si="214"/>
        <v>38.332999999999998</v>
      </c>
      <c r="Q3374" t="s">
        <v>8317</v>
      </c>
      <c r="R3374" t="s">
        <v>8318</v>
      </c>
      <c r="S3374" s="9">
        <f t="shared" si="212"/>
        <v>41855.548101851848</v>
      </c>
      <c r="T3374" s="9">
        <f t="shared" si="213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1"/>
        <v>1.0024999999999999</v>
      </c>
      <c r="P3375">
        <f t="shared" si="214"/>
        <v>66.832999999999998</v>
      </c>
      <c r="Q3375" t="s">
        <v>8317</v>
      </c>
      <c r="R3375" t="s">
        <v>8318</v>
      </c>
      <c r="S3375" s="9">
        <f t="shared" si="212"/>
        <v>42179.854629629626</v>
      </c>
      <c r="T3375" s="9">
        <f t="shared" si="213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1"/>
        <v>1.0657142857142856</v>
      </c>
      <c r="P3376">
        <f t="shared" si="214"/>
        <v>71.730999999999995</v>
      </c>
      <c r="Q3376" t="s">
        <v>8317</v>
      </c>
      <c r="R3376" t="s">
        <v>8318</v>
      </c>
      <c r="S3376" s="9">
        <f t="shared" si="212"/>
        <v>42275.731666666667</v>
      </c>
      <c r="T3376" s="9">
        <f t="shared" si="213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1"/>
        <v>1</v>
      </c>
      <c r="P3377">
        <f t="shared" si="214"/>
        <v>176.471</v>
      </c>
      <c r="Q3377" t="s">
        <v>8317</v>
      </c>
      <c r="R3377" t="s">
        <v>8318</v>
      </c>
      <c r="S3377" s="9">
        <f t="shared" si="212"/>
        <v>41765.610798611109</v>
      </c>
      <c r="T3377" s="9">
        <f t="shared" si="213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1"/>
        <v>1.0001249999999999</v>
      </c>
      <c r="P3378">
        <f t="shared" si="214"/>
        <v>421.10500000000002</v>
      </c>
      <c r="Q3378" t="s">
        <v>8317</v>
      </c>
      <c r="R3378" t="s">
        <v>8318</v>
      </c>
      <c r="S3378" s="9">
        <f t="shared" si="212"/>
        <v>42059.701319444444</v>
      </c>
      <c r="T3378" s="9">
        <f t="shared" si="213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1"/>
        <v>1.0105</v>
      </c>
      <c r="P3379">
        <f t="shared" si="214"/>
        <v>104.98699999999999</v>
      </c>
      <c r="Q3379" t="s">
        <v>8317</v>
      </c>
      <c r="R3379" t="s">
        <v>8318</v>
      </c>
      <c r="S3379" s="9">
        <f t="shared" si="212"/>
        <v>42053.732627314821</v>
      </c>
      <c r="T3379" s="9">
        <f t="shared" si="213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1"/>
        <v>1.0763636363636364</v>
      </c>
      <c r="P3380">
        <f t="shared" si="214"/>
        <v>28.19</v>
      </c>
      <c r="Q3380" t="s">
        <v>8317</v>
      </c>
      <c r="R3380" t="s">
        <v>8318</v>
      </c>
      <c r="S3380" s="9">
        <f t="shared" si="212"/>
        <v>41858.355393518519</v>
      </c>
      <c r="T3380" s="9">
        <f t="shared" si="213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1"/>
        <v>1.0365</v>
      </c>
      <c r="P3381">
        <f t="shared" si="214"/>
        <v>54.552999999999997</v>
      </c>
      <c r="Q3381" t="s">
        <v>8317</v>
      </c>
      <c r="R3381" t="s">
        <v>8318</v>
      </c>
      <c r="S3381" s="9">
        <f t="shared" si="212"/>
        <v>42225.513888888891</v>
      </c>
      <c r="T3381" s="9">
        <f t="shared" si="213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1"/>
        <v>1.0443333333333333</v>
      </c>
      <c r="P3382">
        <f t="shared" si="214"/>
        <v>111.893</v>
      </c>
      <c r="Q3382" t="s">
        <v>8317</v>
      </c>
      <c r="R3382" t="s">
        <v>8318</v>
      </c>
      <c r="S3382" s="9">
        <f t="shared" si="212"/>
        <v>41937.95344907407</v>
      </c>
      <c r="T3382" s="9">
        <f t="shared" si="213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1"/>
        <v>1.0225</v>
      </c>
      <c r="P3383">
        <f t="shared" si="214"/>
        <v>85.207999999999998</v>
      </c>
      <c r="Q3383" t="s">
        <v>8317</v>
      </c>
      <c r="R3383" t="s">
        <v>8318</v>
      </c>
      <c r="S3383" s="9">
        <f t="shared" si="212"/>
        <v>42044.184988425928</v>
      </c>
      <c r="T3383" s="9">
        <f t="shared" si="213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1"/>
        <v>1.0074285714285713</v>
      </c>
      <c r="P3384">
        <f t="shared" si="214"/>
        <v>76.652000000000001</v>
      </c>
      <c r="Q3384" t="s">
        <v>8317</v>
      </c>
      <c r="R3384" t="s">
        <v>8318</v>
      </c>
      <c r="S3384" s="9">
        <f t="shared" si="212"/>
        <v>42559.431203703702</v>
      </c>
      <c r="T3384" s="9">
        <f t="shared" si="213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1"/>
        <v>1.1171428571428572</v>
      </c>
      <c r="P3385">
        <f t="shared" si="214"/>
        <v>65.167000000000002</v>
      </c>
      <c r="Q3385" t="s">
        <v>8317</v>
      </c>
      <c r="R3385" t="s">
        <v>8318</v>
      </c>
      <c r="S3385" s="9">
        <f t="shared" si="212"/>
        <v>42524.782638888893</v>
      </c>
      <c r="T3385" s="9">
        <f t="shared" si="213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1"/>
        <v>1.0001100000000001</v>
      </c>
      <c r="P3386">
        <f t="shared" si="214"/>
        <v>93.76</v>
      </c>
      <c r="Q3386" t="s">
        <v>8317</v>
      </c>
      <c r="R3386" t="s">
        <v>8318</v>
      </c>
      <c r="S3386" s="9">
        <f t="shared" si="212"/>
        <v>42292.087592592594</v>
      </c>
      <c r="T3386" s="9">
        <f t="shared" si="213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1"/>
        <v>1</v>
      </c>
      <c r="P3387">
        <f t="shared" si="214"/>
        <v>133.333</v>
      </c>
      <c r="Q3387" t="s">
        <v>8317</v>
      </c>
      <c r="R3387" t="s">
        <v>8318</v>
      </c>
      <c r="S3387" s="9">
        <f t="shared" si="212"/>
        <v>41953.8675</v>
      </c>
      <c r="T3387" s="9">
        <f t="shared" si="213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1"/>
        <v>1.05</v>
      </c>
      <c r="P3388">
        <f t="shared" si="214"/>
        <v>51.22</v>
      </c>
      <c r="Q3388" t="s">
        <v>8317</v>
      </c>
      <c r="R3388" t="s">
        <v>8318</v>
      </c>
      <c r="S3388" s="9">
        <f t="shared" si="212"/>
        <v>41946.644745370373</v>
      </c>
      <c r="T3388" s="9">
        <f t="shared" si="213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1"/>
        <v>1.1686666666666667</v>
      </c>
      <c r="P3389">
        <f t="shared" si="214"/>
        <v>100.17100000000001</v>
      </c>
      <c r="Q3389" t="s">
        <v>8317</v>
      </c>
      <c r="R3389" t="s">
        <v>8318</v>
      </c>
      <c r="S3389" s="9">
        <f t="shared" si="212"/>
        <v>41947.762592592589</v>
      </c>
      <c r="T3389" s="9">
        <f t="shared" si="213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1"/>
        <v>1.038</v>
      </c>
      <c r="P3390">
        <f t="shared" si="214"/>
        <v>34.6</v>
      </c>
      <c r="Q3390" t="s">
        <v>8317</v>
      </c>
      <c r="R3390" t="s">
        <v>8318</v>
      </c>
      <c r="S3390" s="9">
        <f t="shared" si="212"/>
        <v>42143.461122685185</v>
      </c>
      <c r="T3390" s="9">
        <f t="shared" si="213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1"/>
        <v>1.145</v>
      </c>
      <c r="P3391">
        <f t="shared" si="214"/>
        <v>184.67699999999999</v>
      </c>
      <c r="Q3391" t="s">
        <v>8317</v>
      </c>
      <c r="R3391" t="s">
        <v>8318</v>
      </c>
      <c r="S3391" s="9">
        <f t="shared" si="212"/>
        <v>42494.563449074078</v>
      </c>
      <c r="T3391" s="9">
        <f t="shared" si="213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1"/>
        <v>1.024</v>
      </c>
      <c r="P3392">
        <f t="shared" si="214"/>
        <v>69.817999999999998</v>
      </c>
      <c r="Q3392" t="s">
        <v>8317</v>
      </c>
      <c r="R3392" t="s">
        <v>8318</v>
      </c>
      <c r="S3392" s="9">
        <f t="shared" si="212"/>
        <v>41815.774826388886</v>
      </c>
      <c r="T3392" s="9">
        <f t="shared" si="213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1"/>
        <v>2.23</v>
      </c>
      <c r="P3393">
        <f t="shared" si="214"/>
        <v>61.944000000000003</v>
      </c>
      <c r="Q3393" t="s">
        <v>8317</v>
      </c>
      <c r="R3393" t="s">
        <v>8318</v>
      </c>
      <c r="S3393" s="9">
        <f t="shared" si="212"/>
        <v>41830.545694444445</v>
      </c>
      <c r="T3393" s="9">
        <f t="shared" si="213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1"/>
        <v>1</v>
      </c>
      <c r="P3394">
        <f t="shared" si="214"/>
        <v>41.667000000000002</v>
      </c>
      <c r="Q3394" t="s">
        <v>8317</v>
      </c>
      <c r="R3394" t="s">
        <v>8318</v>
      </c>
      <c r="S3394" s="9">
        <f t="shared" si="212"/>
        <v>42446.845543981486</v>
      </c>
      <c r="T3394" s="9">
        <f t="shared" si="213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5">E3395/D3395</f>
        <v>1.0580000000000001</v>
      </c>
      <c r="P3395">
        <f t="shared" si="214"/>
        <v>36.067999999999998</v>
      </c>
      <c r="Q3395" t="s">
        <v>8317</v>
      </c>
      <c r="R3395" t="s">
        <v>8318</v>
      </c>
      <c r="S3395" s="9">
        <f t="shared" ref="S3395:S3458" si="216">(((J3395/60)/60)/24)+DATE(1970,1,1)</f>
        <v>41923.921643518523</v>
      </c>
      <c r="T3395" s="9">
        <f t="shared" ref="T3395:T3458" si="217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5"/>
        <v>1.4236363636363636</v>
      </c>
      <c r="P3396">
        <f t="shared" si="214"/>
        <v>29</v>
      </c>
      <c r="Q3396" t="s">
        <v>8317</v>
      </c>
      <c r="R3396" t="s">
        <v>8318</v>
      </c>
      <c r="S3396" s="9">
        <f t="shared" si="216"/>
        <v>41817.59542824074</v>
      </c>
      <c r="T3396" s="9">
        <f t="shared" si="217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5"/>
        <v>1.84</v>
      </c>
      <c r="P3397">
        <f t="shared" si="214"/>
        <v>24.210999999999999</v>
      </c>
      <c r="Q3397" t="s">
        <v>8317</v>
      </c>
      <c r="R3397" t="s">
        <v>8318</v>
      </c>
      <c r="S3397" s="9">
        <f t="shared" si="216"/>
        <v>42140.712314814817</v>
      </c>
      <c r="T3397" s="9">
        <f t="shared" si="217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5"/>
        <v>1.0433333333333332</v>
      </c>
      <c r="P3398">
        <f t="shared" si="214"/>
        <v>55.893000000000001</v>
      </c>
      <c r="Q3398" t="s">
        <v>8317</v>
      </c>
      <c r="R3398" t="s">
        <v>8318</v>
      </c>
      <c r="S3398" s="9">
        <f t="shared" si="216"/>
        <v>41764.44663194444</v>
      </c>
      <c r="T3398" s="9">
        <f t="shared" si="217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5"/>
        <v>1.1200000000000001</v>
      </c>
      <c r="P3399">
        <f t="shared" si="214"/>
        <v>11.667</v>
      </c>
      <c r="Q3399" t="s">
        <v>8317</v>
      </c>
      <c r="R3399" t="s">
        <v>8318</v>
      </c>
      <c r="S3399" s="9">
        <f t="shared" si="216"/>
        <v>42378.478344907402</v>
      </c>
      <c r="T3399" s="9">
        <f t="shared" si="217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5"/>
        <v>1.1107499999999999</v>
      </c>
      <c r="P3400">
        <f t="shared" si="214"/>
        <v>68.353999999999999</v>
      </c>
      <c r="Q3400" t="s">
        <v>8317</v>
      </c>
      <c r="R3400" t="s">
        <v>8318</v>
      </c>
      <c r="S3400" s="9">
        <f t="shared" si="216"/>
        <v>41941.75203703704</v>
      </c>
      <c r="T3400" s="9">
        <f t="shared" si="217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5"/>
        <v>1.0375000000000001</v>
      </c>
      <c r="P3401">
        <f t="shared" ref="P3401:P3464" si="218">IF(L3401=0, 0, ROUND(E3401/L3401, 3))</f>
        <v>27.065000000000001</v>
      </c>
      <c r="Q3401" t="s">
        <v>8317</v>
      </c>
      <c r="R3401" t="s">
        <v>8318</v>
      </c>
      <c r="S3401" s="9">
        <f t="shared" si="216"/>
        <v>42026.920428240745</v>
      </c>
      <c r="T3401" s="9">
        <f t="shared" si="217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5"/>
        <v>1.0041</v>
      </c>
      <c r="P3402">
        <f t="shared" si="218"/>
        <v>118.129</v>
      </c>
      <c r="Q3402" t="s">
        <v>8317</v>
      </c>
      <c r="R3402" t="s">
        <v>8318</v>
      </c>
      <c r="S3402" s="9">
        <f t="shared" si="216"/>
        <v>41834.953865740739</v>
      </c>
      <c r="T3402" s="9">
        <f t="shared" si="217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5"/>
        <v>1.0186206896551724</v>
      </c>
      <c r="P3403">
        <f t="shared" si="218"/>
        <v>44.758000000000003</v>
      </c>
      <c r="Q3403" t="s">
        <v>8317</v>
      </c>
      <c r="R3403" t="s">
        <v>8318</v>
      </c>
      <c r="S3403" s="9">
        <f t="shared" si="216"/>
        <v>42193.723912037036</v>
      </c>
      <c r="T3403" s="9">
        <f t="shared" si="217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5"/>
        <v>1.0976666666666666</v>
      </c>
      <c r="P3404">
        <f t="shared" si="218"/>
        <v>99.787999999999997</v>
      </c>
      <c r="Q3404" t="s">
        <v>8317</v>
      </c>
      <c r="R3404" t="s">
        <v>8318</v>
      </c>
      <c r="S3404" s="9">
        <f t="shared" si="216"/>
        <v>42290.61855324074</v>
      </c>
      <c r="T3404" s="9">
        <f t="shared" si="217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5"/>
        <v>1</v>
      </c>
      <c r="P3405">
        <f t="shared" si="218"/>
        <v>117.64700000000001</v>
      </c>
      <c r="Q3405" t="s">
        <v>8317</v>
      </c>
      <c r="R3405" t="s">
        <v>8318</v>
      </c>
      <c r="S3405" s="9">
        <f t="shared" si="216"/>
        <v>42150.462083333332</v>
      </c>
      <c r="T3405" s="9">
        <f t="shared" si="217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5"/>
        <v>1.22</v>
      </c>
      <c r="P3406">
        <f t="shared" si="218"/>
        <v>203.333</v>
      </c>
      <c r="Q3406" t="s">
        <v>8317</v>
      </c>
      <c r="R3406" t="s">
        <v>8318</v>
      </c>
      <c r="S3406" s="9">
        <f t="shared" si="216"/>
        <v>42152.503495370373</v>
      </c>
      <c r="T3406" s="9">
        <f t="shared" si="217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5"/>
        <v>1.3757142857142857</v>
      </c>
      <c r="P3407">
        <f t="shared" si="218"/>
        <v>28.324000000000002</v>
      </c>
      <c r="Q3407" t="s">
        <v>8317</v>
      </c>
      <c r="R3407" t="s">
        <v>8318</v>
      </c>
      <c r="S3407" s="9">
        <f t="shared" si="216"/>
        <v>42410.017199074078</v>
      </c>
      <c r="T3407" s="9">
        <f t="shared" si="217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5"/>
        <v>1.0031000000000001</v>
      </c>
      <c r="P3408">
        <f t="shared" si="218"/>
        <v>110.23099999999999</v>
      </c>
      <c r="Q3408" t="s">
        <v>8317</v>
      </c>
      <c r="R3408" t="s">
        <v>8318</v>
      </c>
      <c r="S3408" s="9">
        <f t="shared" si="216"/>
        <v>41791.492777777778</v>
      </c>
      <c r="T3408" s="9">
        <f t="shared" si="217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5"/>
        <v>1.071</v>
      </c>
      <c r="P3409">
        <f t="shared" si="218"/>
        <v>31.97</v>
      </c>
      <c r="Q3409" t="s">
        <v>8317</v>
      </c>
      <c r="R3409" t="s">
        <v>8318</v>
      </c>
      <c r="S3409" s="9">
        <f t="shared" si="216"/>
        <v>41796.422326388885</v>
      </c>
      <c r="T3409" s="9">
        <f t="shared" si="217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5"/>
        <v>2.11</v>
      </c>
      <c r="P3410">
        <f t="shared" si="218"/>
        <v>58.610999999999997</v>
      </c>
      <c r="Q3410" t="s">
        <v>8317</v>
      </c>
      <c r="R3410" t="s">
        <v>8318</v>
      </c>
      <c r="S3410" s="9">
        <f t="shared" si="216"/>
        <v>41808.991944444446</v>
      </c>
      <c r="T3410" s="9">
        <f t="shared" si="217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5"/>
        <v>1.236</v>
      </c>
      <c r="P3411">
        <f t="shared" si="218"/>
        <v>29.428999999999998</v>
      </c>
      <c r="Q3411" t="s">
        <v>8317</v>
      </c>
      <c r="R3411" t="s">
        <v>8318</v>
      </c>
      <c r="S3411" s="9">
        <f t="shared" si="216"/>
        <v>42544.814328703709</v>
      </c>
      <c r="T3411" s="9">
        <f t="shared" si="217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5"/>
        <v>1.085</v>
      </c>
      <c r="P3412">
        <f t="shared" si="218"/>
        <v>81.375</v>
      </c>
      <c r="Q3412" t="s">
        <v>8317</v>
      </c>
      <c r="R3412" t="s">
        <v>8318</v>
      </c>
      <c r="S3412" s="9">
        <f t="shared" si="216"/>
        <v>42500.041550925926</v>
      </c>
      <c r="T3412" s="9">
        <f t="shared" si="217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5"/>
        <v>1.0356666666666667</v>
      </c>
      <c r="P3413">
        <f t="shared" si="218"/>
        <v>199.167</v>
      </c>
      <c r="Q3413" t="s">
        <v>8317</v>
      </c>
      <c r="R3413" t="s">
        <v>8318</v>
      </c>
      <c r="S3413" s="9">
        <f t="shared" si="216"/>
        <v>42265.022824074069</v>
      </c>
      <c r="T3413" s="9">
        <f t="shared" si="217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5"/>
        <v>1</v>
      </c>
      <c r="P3414">
        <f t="shared" si="218"/>
        <v>115.38500000000001</v>
      </c>
      <c r="Q3414" t="s">
        <v>8317</v>
      </c>
      <c r="R3414" t="s">
        <v>8318</v>
      </c>
      <c r="S3414" s="9">
        <f t="shared" si="216"/>
        <v>41879.959050925929</v>
      </c>
      <c r="T3414" s="9">
        <f t="shared" si="217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5"/>
        <v>1.3</v>
      </c>
      <c r="P3415">
        <f t="shared" si="218"/>
        <v>46.429000000000002</v>
      </c>
      <c r="Q3415" t="s">
        <v>8317</v>
      </c>
      <c r="R3415" t="s">
        <v>8318</v>
      </c>
      <c r="S3415" s="9">
        <f t="shared" si="216"/>
        <v>42053.733078703706</v>
      </c>
      <c r="T3415" s="9">
        <f t="shared" si="217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5"/>
        <v>1.0349999999999999</v>
      </c>
      <c r="P3416">
        <f t="shared" si="218"/>
        <v>70.567999999999998</v>
      </c>
      <c r="Q3416" t="s">
        <v>8317</v>
      </c>
      <c r="R3416" t="s">
        <v>8318</v>
      </c>
      <c r="S3416" s="9">
        <f t="shared" si="216"/>
        <v>42675.832465277781</v>
      </c>
      <c r="T3416" s="9">
        <f t="shared" si="217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5"/>
        <v>1</v>
      </c>
      <c r="P3417">
        <f t="shared" si="218"/>
        <v>22.222000000000001</v>
      </c>
      <c r="Q3417" t="s">
        <v>8317</v>
      </c>
      <c r="R3417" t="s">
        <v>8318</v>
      </c>
      <c r="S3417" s="9">
        <f t="shared" si="216"/>
        <v>42467.144166666665</v>
      </c>
      <c r="T3417" s="9">
        <f t="shared" si="217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5"/>
        <v>1.196</v>
      </c>
      <c r="P3418">
        <f t="shared" si="218"/>
        <v>159.46700000000001</v>
      </c>
      <c r="Q3418" t="s">
        <v>8317</v>
      </c>
      <c r="R3418" t="s">
        <v>8318</v>
      </c>
      <c r="S3418" s="9">
        <f t="shared" si="216"/>
        <v>42089.412557870368</v>
      </c>
      <c r="T3418" s="9">
        <f t="shared" si="217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5"/>
        <v>1.0000058823529412</v>
      </c>
      <c r="P3419">
        <f t="shared" si="218"/>
        <v>37.777999999999999</v>
      </c>
      <c r="Q3419" t="s">
        <v>8317</v>
      </c>
      <c r="R3419" t="s">
        <v>8318</v>
      </c>
      <c r="S3419" s="9">
        <f t="shared" si="216"/>
        <v>41894.91375</v>
      </c>
      <c r="T3419" s="9">
        <f t="shared" si="217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5"/>
        <v>1.00875</v>
      </c>
      <c r="P3420">
        <f t="shared" si="218"/>
        <v>72.054000000000002</v>
      </c>
      <c r="Q3420" t="s">
        <v>8317</v>
      </c>
      <c r="R3420" t="s">
        <v>8318</v>
      </c>
      <c r="S3420" s="9">
        <f t="shared" si="216"/>
        <v>41752.83457175926</v>
      </c>
      <c r="T3420" s="9">
        <f t="shared" si="217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5"/>
        <v>1.0654545454545454</v>
      </c>
      <c r="P3421">
        <f t="shared" si="218"/>
        <v>63.695999999999998</v>
      </c>
      <c r="Q3421" t="s">
        <v>8317</v>
      </c>
      <c r="R3421" t="s">
        <v>8318</v>
      </c>
      <c r="S3421" s="9">
        <f t="shared" si="216"/>
        <v>42448.821585648147</v>
      </c>
      <c r="T3421" s="9">
        <f t="shared" si="217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5"/>
        <v>1.38</v>
      </c>
      <c r="P3422">
        <f t="shared" si="218"/>
        <v>28.411999999999999</v>
      </c>
      <c r="Q3422" t="s">
        <v>8317</v>
      </c>
      <c r="R3422" t="s">
        <v>8318</v>
      </c>
      <c r="S3422" s="9">
        <f t="shared" si="216"/>
        <v>42405.090300925927</v>
      </c>
      <c r="T3422" s="9">
        <f t="shared" si="217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5"/>
        <v>1.0115000000000001</v>
      </c>
      <c r="P3423">
        <f t="shared" si="218"/>
        <v>103.214</v>
      </c>
      <c r="Q3423" t="s">
        <v>8317</v>
      </c>
      <c r="R3423" t="s">
        <v>8318</v>
      </c>
      <c r="S3423" s="9">
        <f t="shared" si="216"/>
        <v>42037.791238425925</v>
      </c>
      <c r="T3423" s="9">
        <f t="shared" si="217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5"/>
        <v>1.091</v>
      </c>
      <c r="P3424">
        <f t="shared" si="218"/>
        <v>71.152000000000001</v>
      </c>
      <c r="Q3424" t="s">
        <v>8317</v>
      </c>
      <c r="R3424" t="s">
        <v>8318</v>
      </c>
      <c r="S3424" s="9">
        <f t="shared" si="216"/>
        <v>42323.562222222223</v>
      </c>
      <c r="T3424" s="9">
        <f t="shared" si="217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5"/>
        <v>1.4</v>
      </c>
      <c r="P3425">
        <f t="shared" si="218"/>
        <v>35</v>
      </c>
      <c r="Q3425" t="s">
        <v>8317</v>
      </c>
      <c r="R3425" t="s">
        <v>8318</v>
      </c>
      <c r="S3425" s="9">
        <f t="shared" si="216"/>
        <v>42088.911354166667</v>
      </c>
      <c r="T3425" s="9">
        <f t="shared" si="217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5"/>
        <v>1.0358333333333334</v>
      </c>
      <c r="P3426">
        <f t="shared" si="218"/>
        <v>81.775999999999996</v>
      </c>
      <c r="Q3426" t="s">
        <v>8317</v>
      </c>
      <c r="R3426" t="s">
        <v>8318</v>
      </c>
      <c r="S3426" s="9">
        <f t="shared" si="216"/>
        <v>42018.676898148144</v>
      </c>
      <c r="T3426" s="9">
        <f t="shared" si="217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5"/>
        <v>1.0297033333333332</v>
      </c>
      <c r="P3427">
        <f t="shared" si="218"/>
        <v>297.02999999999997</v>
      </c>
      <c r="Q3427" t="s">
        <v>8317</v>
      </c>
      <c r="R3427" t="s">
        <v>8318</v>
      </c>
      <c r="S3427" s="9">
        <f t="shared" si="216"/>
        <v>41884.617314814815</v>
      </c>
      <c r="T3427" s="9">
        <f t="shared" si="217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5"/>
        <v>1.0813333333333333</v>
      </c>
      <c r="P3428">
        <f t="shared" si="218"/>
        <v>46.609000000000002</v>
      </c>
      <c r="Q3428" t="s">
        <v>8317</v>
      </c>
      <c r="R3428" t="s">
        <v>8318</v>
      </c>
      <c r="S3428" s="9">
        <f t="shared" si="216"/>
        <v>41884.056747685187</v>
      </c>
      <c r="T3428" s="9">
        <f t="shared" si="217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5"/>
        <v>1</v>
      </c>
      <c r="P3429">
        <f t="shared" si="218"/>
        <v>51.723999999999997</v>
      </c>
      <c r="Q3429" t="s">
        <v>8317</v>
      </c>
      <c r="R3429" t="s">
        <v>8318</v>
      </c>
      <c r="S3429" s="9">
        <f t="shared" si="216"/>
        <v>41792.645277777774</v>
      </c>
      <c r="T3429" s="9">
        <f t="shared" si="217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5"/>
        <v>1.0275000000000001</v>
      </c>
      <c r="P3430">
        <f t="shared" si="218"/>
        <v>40.293999999999997</v>
      </c>
      <c r="Q3430" t="s">
        <v>8317</v>
      </c>
      <c r="R3430" t="s">
        <v>8318</v>
      </c>
      <c r="S3430" s="9">
        <f t="shared" si="216"/>
        <v>42038.720451388886</v>
      </c>
      <c r="T3430" s="9">
        <f t="shared" si="217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5"/>
        <v>1.3</v>
      </c>
      <c r="P3431">
        <f t="shared" si="218"/>
        <v>16.25</v>
      </c>
      <c r="Q3431" t="s">
        <v>8317</v>
      </c>
      <c r="R3431" t="s">
        <v>8318</v>
      </c>
      <c r="S3431" s="9">
        <f t="shared" si="216"/>
        <v>42662.021539351852</v>
      </c>
      <c r="T3431" s="9">
        <f t="shared" si="217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5"/>
        <v>1.0854949999999999</v>
      </c>
      <c r="P3432">
        <f t="shared" si="218"/>
        <v>30.152999999999999</v>
      </c>
      <c r="Q3432" t="s">
        <v>8317</v>
      </c>
      <c r="R3432" t="s">
        <v>8318</v>
      </c>
      <c r="S3432" s="9">
        <f t="shared" si="216"/>
        <v>41820.945613425924</v>
      </c>
      <c r="T3432" s="9">
        <f t="shared" si="217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5"/>
        <v>1</v>
      </c>
      <c r="P3433">
        <f t="shared" si="218"/>
        <v>95.238</v>
      </c>
      <c r="Q3433" t="s">
        <v>8317</v>
      </c>
      <c r="R3433" t="s">
        <v>8318</v>
      </c>
      <c r="S3433" s="9">
        <f t="shared" si="216"/>
        <v>41839.730937500004</v>
      </c>
      <c r="T3433" s="9">
        <f t="shared" si="217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5"/>
        <v>1.0965</v>
      </c>
      <c r="P3434">
        <f t="shared" si="218"/>
        <v>52.213999999999999</v>
      </c>
      <c r="Q3434" t="s">
        <v>8317</v>
      </c>
      <c r="R3434" t="s">
        <v>8318</v>
      </c>
      <c r="S3434" s="9">
        <f t="shared" si="216"/>
        <v>42380.581180555557</v>
      </c>
      <c r="T3434" s="9">
        <f t="shared" si="217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5"/>
        <v>1.0026315789473683</v>
      </c>
      <c r="P3435">
        <f t="shared" si="218"/>
        <v>134.155</v>
      </c>
      <c r="Q3435" t="s">
        <v>8317</v>
      </c>
      <c r="R3435" t="s">
        <v>8318</v>
      </c>
      <c r="S3435" s="9">
        <f t="shared" si="216"/>
        <v>41776.063136574077</v>
      </c>
      <c r="T3435" s="9">
        <f t="shared" si="217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5"/>
        <v>1.0555000000000001</v>
      </c>
      <c r="P3436">
        <f t="shared" si="218"/>
        <v>62.826999999999998</v>
      </c>
      <c r="Q3436" t="s">
        <v>8317</v>
      </c>
      <c r="R3436" t="s">
        <v>8318</v>
      </c>
      <c r="S3436" s="9">
        <f t="shared" si="216"/>
        <v>41800.380428240744</v>
      </c>
      <c r="T3436" s="9">
        <f t="shared" si="217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5"/>
        <v>1.1200000000000001</v>
      </c>
      <c r="P3437">
        <f t="shared" si="218"/>
        <v>58.947000000000003</v>
      </c>
      <c r="Q3437" t="s">
        <v>8317</v>
      </c>
      <c r="R3437" t="s">
        <v>8318</v>
      </c>
      <c r="S3437" s="9">
        <f t="shared" si="216"/>
        <v>42572.61681712963</v>
      </c>
      <c r="T3437" s="9">
        <f t="shared" si="217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5"/>
        <v>1.0589999999999999</v>
      </c>
      <c r="P3438">
        <f t="shared" si="218"/>
        <v>143.108</v>
      </c>
      <c r="Q3438" t="s">
        <v>8317</v>
      </c>
      <c r="R3438" t="s">
        <v>8318</v>
      </c>
      <c r="S3438" s="9">
        <f t="shared" si="216"/>
        <v>41851.541585648149</v>
      </c>
      <c r="T3438" s="9">
        <f t="shared" si="217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5"/>
        <v>1.01</v>
      </c>
      <c r="P3439">
        <f t="shared" si="218"/>
        <v>84.167000000000002</v>
      </c>
      <c r="Q3439" t="s">
        <v>8317</v>
      </c>
      <c r="R3439" t="s">
        <v>8318</v>
      </c>
      <c r="S3439" s="9">
        <f t="shared" si="216"/>
        <v>42205.710879629631</v>
      </c>
      <c r="T3439" s="9">
        <f t="shared" si="217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5"/>
        <v>1.042</v>
      </c>
      <c r="P3440">
        <f t="shared" si="218"/>
        <v>186.071</v>
      </c>
      <c r="Q3440" t="s">
        <v>8317</v>
      </c>
      <c r="R3440" t="s">
        <v>8318</v>
      </c>
      <c r="S3440" s="9">
        <f t="shared" si="216"/>
        <v>42100.927858796291</v>
      </c>
      <c r="T3440" s="9">
        <f t="shared" si="217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5"/>
        <v>1.3467833333333334</v>
      </c>
      <c r="P3441">
        <f t="shared" si="218"/>
        <v>89.786000000000001</v>
      </c>
      <c r="Q3441" t="s">
        <v>8317</v>
      </c>
      <c r="R3441" t="s">
        <v>8318</v>
      </c>
      <c r="S3441" s="9">
        <f t="shared" si="216"/>
        <v>42374.911226851851</v>
      </c>
      <c r="T3441" s="9">
        <f t="shared" si="217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5"/>
        <v>1.052184</v>
      </c>
      <c r="P3442">
        <f t="shared" si="218"/>
        <v>64.158000000000001</v>
      </c>
      <c r="Q3442" t="s">
        <v>8317</v>
      </c>
      <c r="R3442" t="s">
        <v>8318</v>
      </c>
      <c r="S3442" s="9">
        <f t="shared" si="216"/>
        <v>41809.12300925926</v>
      </c>
      <c r="T3442" s="9">
        <f t="shared" si="217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5"/>
        <v>1.026</v>
      </c>
      <c r="P3443">
        <f t="shared" si="218"/>
        <v>59.651000000000003</v>
      </c>
      <c r="Q3443" t="s">
        <v>8317</v>
      </c>
      <c r="R3443" t="s">
        <v>8318</v>
      </c>
      <c r="S3443" s="9">
        <f t="shared" si="216"/>
        <v>42294.429641203707</v>
      </c>
      <c r="T3443" s="9">
        <f t="shared" si="217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5"/>
        <v>1</v>
      </c>
      <c r="P3444">
        <f t="shared" si="218"/>
        <v>31.25</v>
      </c>
      <c r="Q3444" t="s">
        <v>8317</v>
      </c>
      <c r="R3444" t="s">
        <v>8318</v>
      </c>
      <c r="S3444" s="9">
        <f t="shared" si="216"/>
        <v>42124.841111111105</v>
      </c>
      <c r="T3444" s="9">
        <f t="shared" si="217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5"/>
        <v>1.855</v>
      </c>
      <c r="P3445">
        <f t="shared" si="218"/>
        <v>41.222000000000001</v>
      </c>
      <c r="Q3445" t="s">
        <v>8317</v>
      </c>
      <c r="R3445" t="s">
        <v>8318</v>
      </c>
      <c r="S3445" s="9">
        <f t="shared" si="216"/>
        <v>41861.524837962963</v>
      </c>
      <c r="T3445" s="9">
        <f t="shared" si="217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5"/>
        <v>2.89</v>
      </c>
      <c r="P3446">
        <f t="shared" si="218"/>
        <v>43.35</v>
      </c>
      <c r="Q3446" t="s">
        <v>8317</v>
      </c>
      <c r="R3446" t="s">
        <v>8318</v>
      </c>
      <c r="S3446" s="9">
        <f t="shared" si="216"/>
        <v>42521.291504629626</v>
      </c>
      <c r="T3446" s="9">
        <f t="shared" si="217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5"/>
        <v>1</v>
      </c>
      <c r="P3447">
        <f t="shared" si="218"/>
        <v>64.516000000000005</v>
      </c>
      <c r="Q3447" t="s">
        <v>8317</v>
      </c>
      <c r="R3447" t="s">
        <v>8318</v>
      </c>
      <c r="S3447" s="9">
        <f t="shared" si="216"/>
        <v>42272.530509259261</v>
      </c>
      <c r="T3447" s="9">
        <f t="shared" si="217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5"/>
        <v>1.0820000000000001</v>
      </c>
      <c r="P3448">
        <f t="shared" si="218"/>
        <v>43.28</v>
      </c>
      <c r="Q3448" t="s">
        <v>8317</v>
      </c>
      <c r="R3448" t="s">
        <v>8318</v>
      </c>
      <c r="S3448" s="9">
        <f t="shared" si="216"/>
        <v>42016.832465277781</v>
      </c>
      <c r="T3448" s="9">
        <f t="shared" si="217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5"/>
        <v>1.0780000000000001</v>
      </c>
      <c r="P3449">
        <f t="shared" si="218"/>
        <v>77</v>
      </c>
      <c r="Q3449" t="s">
        <v>8317</v>
      </c>
      <c r="R3449" t="s">
        <v>8318</v>
      </c>
      <c r="S3449" s="9">
        <f t="shared" si="216"/>
        <v>42402.889027777783</v>
      </c>
      <c r="T3449" s="9">
        <f t="shared" si="217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5"/>
        <v>1.0976190476190477</v>
      </c>
      <c r="P3450">
        <f t="shared" si="218"/>
        <v>51.222000000000001</v>
      </c>
      <c r="Q3450" t="s">
        <v>8317</v>
      </c>
      <c r="R3450" t="s">
        <v>8318</v>
      </c>
      <c r="S3450" s="9">
        <f t="shared" si="216"/>
        <v>41960.119085648148</v>
      </c>
      <c r="T3450" s="9">
        <f t="shared" si="217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5"/>
        <v>1.70625</v>
      </c>
      <c r="P3451">
        <f t="shared" si="218"/>
        <v>68.25</v>
      </c>
      <c r="Q3451" t="s">
        <v>8317</v>
      </c>
      <c r="R3451" t="s">
        <v>8318</v>
      </c>
      <c r="S3451" s="9">
        <f t="shared" si="216"/>
        <v>42532.052523148144</v>
      </c>
      <c r="T3451" s="9">
        <f t="shared" si="217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5"/>
        <v>1.52</v>
      </c>
      <c r="P3452">
        <f t="shared" si="218"/>
        <v>19.486999999999998</v>
      </c>
      <c r="Q3452" t="s">
        <v>8317</v>
      </c>
      <c r="R3452" t="s">
        <v>8318</v>
      </c>
      <c r="S3452" s="9">
        <f t="shared" si="216"/>
        <v>42036.704525462963</v>
      </c>
      <c r="T3452" s="9">
        <f t="shared" si="217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5"/>
        <v>1.0123076923076924</v>
      </c>
      <c r="P3453">
        <f t="shared" si="218"/>
        <v>41.125</v>
      </c>
      <c r="Q3453" t="s">
        <v>8317</v>
      </c>
      <c r="R3453" t="s">
        <v>8318</v>
      </c>
      <c r="S3453" s="9">
        <f t="shared" si="216"/>
        <v>42088.723692129628</v>
      </c>
      <c r="T3453" s="9">
        <f t="shared" si="217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5"/>
        <v>1.532</v>
      </c>
      <c r="P3454">
        <f t="shared" si="218"/>
        <v>41.405000000000001</v>
      </c>
      <c r="Q3454" t="s">
        <v>8317</v>
      </c>
      <c r="R3454" t="s">
        <v>8318</v>
      </c>
      <c r="S3454" s="9">
        <f t="shared" si="216"/>
        <v>41820.639189814814</v>
      </c>
      <c r="T3454" s="9">
        <f t="shared" si="217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5"/>
        <v>1.2833333333333334</v>
      </c>
      <c r="P3455">
        <f t="shared" si="218"/>
        <v>27.5</v>
      </c>
      <c r="Q3455" t="s">
        <v>8317</v>
      </c>
      <c r="R3455" t="s">
        <v>8318</v>
      </c>
      <c r="S3455" s="9">
        <f t="shared" si="216"/>
        <v>42535.97865740741</v>
      </c>
      <c r="T3455" s="9">
        <f t="shared" si="217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5"/>
        <v>1.0071428571428571</v>
      </c>
      <c r="P3456">
        <f t="shared" si="218"/>
        <v>33.570999999999998</v>
      </c>
      <c r="Q3456" t="s">
        <v>8317</v>
      </c>
      <c r="R3456" t="s">
        <v>8318</v>
      </c>
      <c r="S3456" s="9">
        <f t="shared" si="216"/>
        <v>41821.698599537034</v>
      </c>
      <c r="T3456" s="9">
        <f t="shared" si="217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5"/>
        <v>1.0065</v>
      </c>
      <c r="P3457">
        <f t="shared" si="218"/>
        <v>145.87</v>
      </c>
      <c r="Q3457" t="s">
        <v>8317</v>
      </c>
      <c r="R3457" t="s">
        <v>8318</v>
      </c>
      <c r="S3457" s="9">
        <f t="shared" si="216"/>
        <v>42626.7503125</v>
      </c>
      <c r="T3457" s="9">
        <f t="shared" si="217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5"/>
        <v>1.913</v>
      </c>
      <c r="P3458">
        <f t="shared" si="218"/>
        <v>358.68799999999999</v>
      </c>
      <c r="Q3458" t="s">
        <v>8317</v>
      </c>
      <c r="R3458" t="s">
        <v>8318</v>
      </c>
      <c r="S3458" s="9">
        <f t="shared" si="216"/>
        <v>41821.205636574072</v>
      </c>
      <c r="T3458" s="9">
        <f t="shared" si="217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9">E3459/D3459</f>
        <v>1.4019999999999999</v>
      </c>
      <c r="P3459">
        <f t="shared" si="218"/>
        <v>50.981999999999999</v>
      </c>
      <c r="Q3459" t="s">
        <v>8317</v>
      </c>
      <c r="R3459" t="s">
        <v>8318</v>
      </c>
      <c r="S3459" s="9">
        <f t="shared" ref="S3459:S3522" si="220">(((J3459/60)/60)/24)+DATE(1970,1,1)</f>
        <v>42016.706678240742</v>
      </c>
      <c r="T3459" s="9">
        <f t="shared" ref="T3459:T3522" si="221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9"/>
        <v>1.2433537832310839</v>
      </c>
      <c r="P3460">
        <f t="shared" si="218"/>
        <v>45.036999999999999</v>
      </c>
      <c r="Q3460" t="s">
        <v>8317</v>
      </c>
      <c r="R3460" t="s">
        <v>8318</v>
      </c>
      <c r="S3460" s="9">
        <f t="shared" si="220"/>
        <v>42011.202581018515</v>
      </c>
      <c r="T3460" s="9">
        <f t="shared" si="221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9"/>
        <v>1.262</v>
      </c>
      <c r="P3461">
        <f t="shared" si="218"/>
        <v>17.527999999999999</v>
      </c>
      <c r="Q3461" t="s">
        <v>8317</v>
      </c>
      <c r="R3461" t="s">
        <v>8318</v>
      </c>
      <c r="S3461" s="9">
        <f t="shared" si="220"/>
        <v>42480.479861111111</v>
      </c>
      <c r="T3461" s="9">
        <f t="shared" si="221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9"/>
        <v>1.9</v>
      </c>
      <c r="P3462">
        <f t="shared" si="218"/>
        <v>50</v>
      </c>
      <c r="Q3462" t="s">
        <v>8317</v>
      </c>
      <c r="R3462" t="s">
        <v>8318</v>
      </c>
      <c r="S3462" s="9">
        <f t="shared" si="220"/>
        <v>41852.527222222219</v>
      </c>
      <c r="T3462" s="9">
        <f t="shared" si="221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9"/>
        <v>1.39</v>
      </c>
      <c r="P3463">
        <f t="shared" si="218"/>
        <v>57.917000000000002</v>
      </c>
      <c r="Q3463" t="s">
        <v>8317</v>
      </c>
      <c r="R3463" t="s">
        <v>8318</v>
      </c>
      <c r="S3463" s="9">
        <f t="shared" si="220"/>
        <v>42643.632858796293</v>
      </c>
      <c r="T3463" s="9">
        <f t="shared" si="221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9"/>
        <v>2.02</v>
      </c>
      <c r="P3464">
        <f t="shared" si="218"/>
        <v>29.706</v>
      </c>
      <c r="Q3464" t="s">
        <v>8317</v>
      </c>
      <c r="R3464" t="s">
        <v>8318</v>
      </c>
      <c r="S3464" s="9">
        <f t="shared" si="220"/>
        <v>42179.898472222223</v>
      </c>
      <c r="T3464" s="9">
        <f t="shared" si="221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9"/>
        <v>1.0338000000000001</v>
      </c>
      <c r="P3465">
        <f t="shared" ref="P3465:P3528" si="222">IF(L3465=0, 0, ROUND(E3465/L3465, 3))</f>
        <v>90.683999999999997</v>
      </c>
      <c r="Q3465" t="s">
        <v>8317</v>
      </c>
      <c r="R3465" t="s">
        <v>8318</v>
      </c>
      <c r="S3465" s="9">
        <f t="shared" si="220"/>
        <v>42612.918807870374</v>
      </c>
      <c r="T3465" s="9">
        <f t="shared" si="221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9"/>
        <v>1.023236</v>
      </c>
      <c r="P3466">
        <f t="shared" si="222"/>
        <v>55.012999999999998</v>
      </c>
      <c r="Q3466" t="s">
        <v>8317</v>
      </c>
      <c r="R3466" t="s">
        <v>8318</v>
      </c>
      <c r="S3466" s="9">
        <f t="shared" si="220"/>
        <v>42575.130057870367</v>
      </c>
      <c r="T3466" s="9">
        <f t="shared" si="221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9"/>
        <v>1.03</v>
      </c>
      <c r="P3467">
        <f t="shared" si="222"/>
        <v>57.222000000000001</v>
      </c>
      <c r="Q3467" t="s">
        <v>8317</v>
      </c>
      <c r="R3467" t="s">
        <v>8318</v>
      </c>
      <c r="S3467" s="9">
        <f t="shared" si="220"/>
        <v>42200.625833333332</v>
      </c>
      <c r="T3467" s="9">
        <f t="shared" si="221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9"/>
        <v>1.2714285714285714</v>
      </c>
      <c r="P3468">
        <f t="shared" si="222"/>
        <v>72.950999999999993</v>
      </c>
      <c r="Q3468" t="s">
        <v>8317</v>
      </c>
      <c r="R3468" t="s">
        <v>8318</v>
      </c>
      <c r="S3468" s="9">
        <f t="shared" si="220"/>
        <v>42420.019097222219</v>
      </c>
      <c r="T3468" s="9">
        <f t="shared" si="221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9"/>
        <v>1.01</v>
      </c>
      <c r="P3469">
        <f t="shared" si="222"/>
        <v>64.468000000000004</v>
      </c>
      <c r="Q3469" t="s">
        <v>8317</v>
      </c>
      <c r="R3469" t="s">
        <v>8318</v>
      </c>
      <c r="S3469" s="9">
        <f t="shared" si="220"/>
        <v>42053.671666666662</v>
      </c>
      <c r="T3469" s="9">
        <f t="shared" si="221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9"/>
        <v>1.2178</v>
      </c>
      <c r="P3470">
        <f t="shared" si="222"/>
        <v>716.35299999999995</v>
      </c>
      <c r="Q3470" t="s">
        <v>8317</v>
      </c>
      <c r="R3470" t="s">
        <v>8318</v>
      </c>
      <c r="S3470" s="9">
        <f t="shared" si="220"/>
        <v>42605.765381944439</v>
      </c>
      <c r="T3470" s="9">
        <f t="shared" si="221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9"/>
        <v>1.1339285714285714</v>
      </c>
      <c r="P3471">
        <f t="shared" si="222"/>
        <v>50.396999999999998</v>
      </c>
      <c r="Q3471" t="s">
        <v>8317</v>
      </c>
      <c r="R3471" t="s">
        <v>8318</v>
      </c>
      <c r="S3471" s="9">
        <f t="shared" si="220"/>
        <v>42458.641724537039</v>
      </c>
      <c r="T3471" s="9">
        <f t="shared" si="221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9"/>
        <v>1.5</v>
      </c>
      <c r="P3472">
        <f t="shared" si="222"/>
        <v>41.667000000000002</v>
      </c>
      <c r="Q3472" t="s">
        <v>8317</v>
      </c>
      <c r="R3472" t="s">
        <v>8318</v>
      </c>
      <c r="S3472" s="9">
        <f t="shared" si="220"/>
        <v>42529.022013888884</v>
      </c>
      <c r="T3472" s="9">
        <f t="shared" si="221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9"/>
        <v>2.1459999999999999</v>
      </c>
      <c r="P3473">
        <f t="shared" si="222"/>
        <v>35.767000000000003</v>
      </c>
      <c r="Q3473" t="s">
        <v>8317</v>
      </c>
      <c r="R3473" t="s">
        <v>8318</v>
      </c>
      <c r="S3473" s="9">
        <f t="shared" si="220"/>
        <v>41841.820486111108</v>
      </c>
      <c r="T3473" s="9">
        <f t="shared" si="221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9"/>
        <v>1.0205</v>
      </c>
      <c r="P3474">
        <f t="shared" si="222"/>
        <v>88.739000000000004</v>
      </c>
      <c r="Q3474" t="s">
        <v>8317</v>
      </c>
      <c r="R3474" t="s">
        <v>8318</v>
      </c>
      <c r="S3474" s="9">
        <f t="shared" si="220"/>
        <v>41928.170497685183</v>
      </c>
      <c r="T3474" s="9">
        <f t="shared" si="221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9"/>
        <v>1</v>
      </c>
      <c r="P3475">
        <f t="shared" si="222"/>
        <v>148.48500000000001</v>
      </c>
      <c r="Q3475" t="s">
        <v>8317</v>
      </c>
      <c r="R3475" t="s">
        <v>8318</v>
      </c>
      <c r="S3475" s="9">
        <f t="shared" si="220"/>
        <v>42062.834444444445</v>
      </c>
      <c r="T3475" s="9">
        <f t="shared" si="221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9"/>
        <v>1.01</v>
      </c>
      <c r="P3476">
        <f t="shared" si="222"/>
        <v>51.795000000000002</v>
      </c>
      <c r="Q3476" t="s">
        <v>8317</v>
      </c>
      <c r="R3476" t="s">
        <v>8318</v>
      </c>
      <c r="S3476" s="9">
        <f t="shared" si="220"/>
        <v>42541.501516203702</v>
      </c>
      <c r="T3476" s="9">
        <f t="shared" si="221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9"/>
        <v>1.1333333333333333</v>
      </c>
      <c r="P3477">
        <f t="shared" si="222"/>
        <v>20</v>
      </c>
      <c r="Q3477" t="s">
        <v>8317</v>
      </c>
      <c r="R3477" t="s">
        <v>8318</v>
      </c>
      <c r="S3477" s="9">
        <f t="shared" si="220"/>
        <v>41918.880833333329</v>
      </c>
      <c r="T3477" s="9">
        <f t="shared" si="221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9"/>
        <v>1.04</v>
      </c>
      <c r="P3478">
        <f t="shared" si="222"/>
        <v>52</v>
      </c>
      <c r="Q3478" t="s">
        <v>8317</v>
      </c>
      <c r="R3478" t="s">
        <v>8318</v>
      </c>
      <c r="S3478" s="9">
        <f t="shared" si="220"/>
        <v>41921.279976851853</v>
      </c>
      <c r="T3478" s="9">
        <f t="shared" si="221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9"/>
        <v>1.1533333333333333</v>
      </c>
      <c r="P3479">
        <f t="shared" si="222"/>
        <v>53.231000000000002</v>
      </c>
      <c r="Q3479" t="s">
        <v>8317</v>
      </c>
      <c r="R3479" t="s">
        <v>8318</v>
      </c>
      <c r="S3479" s="9">
        <f t="shared" si="220"/>
        <v>42128.736608796295</v>
      </c>
      <c r="T3479" s="9">
        <f t="shared" si="221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9"/>
        <v>1.1285000000000001</v>
      </c>
      <c r="P3480">
        <f t="shared" si="222"/>
        <v>39.595999999999997</v>
      </c>
      <c r="Q3480" t="s">
        <v>8317</v>
      </c>
      <c r="R3480" t="s">
        <v>8318</v>
      </c>
      <c r="S3480" s="9">
        <f t="shared" si="220"/>
        <v>42053.916921296302</v>
      </c>
      <c r="T3480" s="9">
        <f t="shared" si="221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9"/>
        <v>1.2786666666666666</v>
      </c>
      <c r="P3481">
        <f t="shared" si="222"/>
        <v>34.25</v>
      </c>
      <c r="Q3481" t="s">
        <v>8317</v>
      </c>
      <c r="R3481" t="s">
        <v>8318</v>
      </c>
      <c r="S3481" s="9">
        <f t="shared" si="220"/>
        <v>41781.855092592588</v>
      </c>
      <c r="T3481" s="9">
        <f t="shared" si="221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9"/>
        <v>1.4266666666666667</v>
      </c>
      <c r="P3482">
        <f t="shared" si="222"/>
        <v>164.61500000000001</v>
      </c>
      <c r="Q3482" t="s">
        <v>8317</v>
      </c>
      <c r="R3482" t="s">
        <v>8318</v>
      </c>
      <c r="S3482" s="9">
        <f t="shared" si="220"/>
        <v>42171.317442129628</v>
      </c>
      <c r="T3482" s="9">
        <f t="shared" si="221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9"/>
        <v>1.1879999999999999</v>
      </c>
      <c r="P3483">
        <f t="shared" si="222"/>
        <v>125.053</v>
      </c>
      <c r="Q3483" t="s">
        <v>8317</v>
      </c>
      <c r="R3483" t="s">
        <v>8318</v>
      </c>
      <c r="S3483" s="9">
        <f t="shared" si="220"/>
        <v>41989.24754629629</v>
      </c>
      <c r="T3483" s="9">
        <f t="shared" si="221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9"/>
        <v>1.3833333333333333</v>
      </c>
      <c r="P3484">
        <f t="shared" si="222"/>
        <v>51.875</v>
      </c>
      <c r="Q3484" t="s">
        <v>8317</v>
      </c>
      <c r="R3484" t="s">
        <v>8318</v>
      </c>
      <c r="S3484" s="9">
        <f t="shared" si="220"/>
        <v>41796.771597222221</v>
      </c>
      <c r="T3484" s="9">
        <f t="shared" si="221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9"/>
        <v>1.599402985074627</v>
      </c>
      <c r="P3485">
        <f t="shared" si="222"/>
        <v>40.286000000000001</v>
      </c>
      <c r="Q3485" t="s">
        <v>8317</v>
      </c>
      <c r="R3485" t="s">
        <v>8318</v>
      </c>
      <c r="S3485" s="9">
        <f t="shared" si="220"/>
        <v>41793.668761574074</v>
      </c>
      <c r="T3485" s="9">
        <f t="shared" si="221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9"/>
        <v>1.1424000000000001</v>
      </c>
      <c r="P3486">
        <f t="shared" si="222"/>
        <v>64.909000000000006</v>
      </c>
      <c r="Q3486" t="s">
        <v>8317</v>
      </c>
      <c r="R3486" t="s">
        <v>8318</v>
      </c>
      <c r="S3486" s="9">
        <f t="shared" si="220"/>
        <v>42506.760405092587</v>
      </c>
      <c r="T3486" s="9">
        <f t="shared" si="221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9"/>
        <v>1.0060606060606061</v>
      </c>
      <c r="P3487">
        <f t="shared" si="222"/>
        <v>55.332999999999998</v>
      </c>
      <c r="Q3487" t="s">
        <v>8317</v>
      </c>
      <c r="R3487" t="s">
        <v>8318</v>
      </c>
      <c r="S3487" s="9">
        <f t="shared" si="220"/>
        <v>42372.693055555559</v>
      </c>
      <c r="T3487" s="9">
        <f t="shared" si="221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9"/>
        <v>1.552</v>
      </c>
      <c r="P3488">
        <f t="shared" si="222"/>
        <v>83.143000000000001</v>
      </c>
      <c r="Q3488" t="s">
        <v>8317</v>
      </c>
      <c r="R3488" t="s">
        <v>8318</v>
      </c>
      <c r="S3488" s="9">
        <f t="shared" si="220"/>
        <v>42126.87501157407</v>
      </c>
      <c r="T3488" s="9">
        <f t="shared" si="221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9"/>
        <v>1.2775000000000001</v>
      </c>
      <c r="P3489">
        <f t="shared" si="222"/>
        <v>38.712000000000003</v>
      </c>
      <c r="Q3489" t="s">
        <v>8317</v>
      </c>
      <c r="R3489" t="s">
        <v>8318</v>
      </c>
      <c r="S3489" s="9">
        <f t="shared" si="220"/>
        <v>42149.940416666665</v>
      </c>
      <c r="T3489" s="9">
        <f t="shared" si="221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9"/>
        <v>1.212</v>
      </c>
      <c r="P3490">
        <f t="shared" si="222"/>
        <v>125.379</v>
      </c>
      <c r="Q3490" t="s">
        <v>8317</v>
      </c>
      <c r="R3490" t="s">
        <v>8318</v>
      </c>
      <c r="S3490" s="9">
        <f t="shared" si="220"/>
        <v>42087.768055555556</v>
      </c>
      <c r="T3490" s="9">
        <f t="shared" si="221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9"/>
        <v>1.127</v>
      </c>
      <c r="P3491">
        <f t="shared" si="222"/>
        <v>78.263999999999996</v>
      </c>
      <c r="Q3491" t="s">
        <v>8317</v>
      </c>
      <c r="R3491" t="s">
        <v>8318</v>
      </c>
      <c r="S3491" s="9">
        <f t="shared" si="220"/>
        <v>41753.635775462964</v>
      </c>
      <c r="T3491" s="9">
        <f t="shared" si="221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9"/>
        <v>1.2749999999999999</v>
      </c>
      <c r="P3492">
        <f t="shared" si="222"/>
        <v>47.222000000000001</v>
      </c>
      <c r="Q3492" t="s">
        <v>8317</v>
      </c>
      <c r="R3492" t="s">
        <v>8318</v>
      </c>
      <c r="S3492" s="9">
        <f t="shared" si="220"/>
        <v>42443.802361111113</v>
      </c>
      <c r="T3492" s="9">
        <f t="shared" si="221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9"/>
        <v>1.5820000000000001</v>
      </c>
      <c r="P3493">
        <f t="shared" si="222"/>
        <v>79.099999999999994</v>
      </c>
      <c r="Q3493" t="s">
        <v>8317</v>
      </c>
      <c r="R3493" t="s">
        <v>8318</v>
      </c>
      <c r="S3493" s="9">
        <f t="shared" si="220"/>
        <v>42121.249814814815</v>
      </c>
      <c r="T3493" s="9">
        <f t="shared" si="221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9"/>
        <v>1.0526894736842105</v>
      </c>
      <c r="P3494">
        <f t="shared" si="222"/>
        <v>114.292</v>
      </c>
      <c r="Q3494" t="s">
        <v>8317</v>
      </c>
      <c r="R3494" t="s">
        <v>8318</v>
      </c>
      <c r="S3494" s="9">
        <f t="shared" si="220"/>
        <v>42268.009224537032</v>
      </c>
      <c r="T3494" s="9">
        <f t="shared" si="221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9"/>
        <v>1</v>
      </c>
      <c r="P3495">
        <f t="shared" si="222"/>
        <v>51.723999999999997</v>
      </c>
      <c r="Q3495" t="s">
        <v>8317</v>
      </c>
      <c r="R3495" t="s">
        <v>8318</v>
      </c>
      <c r="S3495" s="9">
        <f t="shared" si="220"/>
        <v>41848.866157407407</v>
      </c>
      <c r="T3495" s="9">
        <f t="shared" si="221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9"/>
        <v>1</v>
      </c>
      <c r="P3496">
        <f t="shared" si="222"/>
        <v>30.768999999999998</v>
      </c>
      <c r="Q3496" t="s">
        <v>8317</v>
      </c>
      <c r="R3496" t="s">
        <v>8318</v>
      </c>
      <c r="S3496" s="9">
        <f t="shared" si="220"/>
        <v>42689.214988425927</v>
      </c>
      <c r="T3496" s="9">
        <f t="shared" si="221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9"/>
        <v>1.0686</v>
      </c>
      <c r="P3497">
        <f t="shared" si="222"/>
        <v>74.207999999999998</v>
      </c>
      <c r="Q3497" t="s">
        <v>8317</v>
      </c>
      <c r="R3497" t="s">
        <v>8318</v>
      </c>
      <c r="S3497" s="9">
        <f t="shared" si="220"/>
        <v>41915.762835648151</v>
      </c>
      <c r="T3497" s="9">
        <f t="shared" si="221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9"/>
        <v>1.244</v>
      </c>
      <c r="P3498">
        <f t="shared" si="222"/>
        <v>47.845999999999997</v>
      </c>
      <c r="Q3498" t="s">
        <v>8317</v>
      </c>
      <c r="R3498" t="s">
        <v>8318</v>
      </c>
      <c r="S3498" s="9">
        <f t="shared" si="220"/>
        <v>42584.846828703703</v>
      </c>
      <c r="T3498" s="9">
        <f t="shared" si="221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9"/>
        <v>1.0870406189555126</v>
      </c>
      <c r="P3499">
        <f t="shared" si="222"/>
        <v>34.408000000000001</v>
      </c>
      <c r="Q3499" t="s">
        <v>8317</v>
      </c>
      <c r="R3499" t="s">
        <v>8318</v>
      </c>
      <c r="S3499" s="9">
        <f t="shared" si="220"/>
        <v>42511.741944444439</v>
      </c>
      <c r="T3499" s="9">
        <f t="shared" si="221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9"/>
        <v>1.0242424242424242</v>
      </c>
      <c r="P3500">
        <f t="shared" si="222"/>
        <v>40.238</v>
      </c>
      <c r="Q3500" t="s">
        <v>8317</v>
      </c>
      <c r="R3500" t="s">
        <v>8318</v>
      </c>
      <c r="S3500" s="9">
        <f t="shared" si="220"/>
        <v>42459.15861111111</v>
      </c>
      <c r="T3500" s="9">
        <f t="shared" si="221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9"/>
        <v>1.0549999999999999</v>
      </c>
      <c r="P3501">
        <f t="shared" si="222"/>
        <v>60.286000000000001</v>
      </c>
      <c r="Q3501" t="s">
        <v>8317</v>
      </c>
      <c r="R3501" t="s">
        <v>8318</v>
      </c>
      <c r="S3501" s="9">
        <f t="shared" si="220"/>
        <v>42132.036168981482</v>
      </c>
      <c r="T3501" s="9">
        <f t="shared" si="221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9"/>
        <v>1.0629999999999999</v>
      </c>
      <c r="P3502">
        <f t="shared" si="222"/>
        <v>25.31</v>
      </c>
      <c r="Q3502" t="s">
        <v>8317</v>
      </c>
      <c r="R3502" t="s">
        <v>8318</v>
      </c>
      <c r="S3502" s="9">
        <f t="shared" si="220"/>
        <v>42419.91942129629</v>
      </c>
      <c r="T3502" s="9">
        <f t="shared" si="221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9"/>
        <v>1.0066666666666666</v>
      </c>
      <c r="P3503">
        <f t="shared" si="222"/>
        <v>35.951999999999998</v>
      </c>
      <c r="Q3503" t="s">
        <v>8317</v>
      </c>
      <c r="R3503" t="s">
        <v>8318</v>
      </c>
      <c r="S3503" s="9">
        <f t="shared" si="220"/>
        <v>42233.763831018514</v>
      </c>
      <c r="T3503" s="9">
        <f t="shared" si="221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9"/>
        <v>1.054</v>
      </c>
      <c r="P3504">
        <f t="shared" si="222"/>
        <v>136</v>
      </c>
      <c r="Q3504" t="s">
        <v>8317</v>
      </c>
      <c r="R3504" t="s">
        <v>8318</v>
      </c>
      <c r="S3504" s="9">
        <f t="shared" si="220"/>
        <v>42430.839398148149</v>
      </c>
      <c r="T3504" s="9">
        <f t="shared" si="221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9"/>
        <v>1.0755999999999999</v>
      </c>
      <c r="P3505">
        <f t="shared" si="222"/>
        <v>70.763000000000005</v>
      </c>
      <c r="Q3505" t="s">
        <v>8317</v>
      </c>
      <c r="R3505" t="s">
        <v>8318</v>
      </c>
      <c r="S3505" s="9">
        <f t="shared" si="220"/>
        <v>42545.478333333333</v>
      </c>
      <c r="T3505" s="9">
        <f t="shared" si="221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9"/>
        <v>1</v>
      </c>
      <c r="P3506">
        <f t="shared" si="222"/>
        <v>125</v>
      </c>
      <c r="Q3506" t="s">
        <v>8317</v>
      </c>
      <c r="R3506" t="s">
        <v>8318</v>
      </c>
      <c r="S3506" s="9">
        <f t="shared" si="220"/>
        <v>42297.748738425929</v>
      </c>
      <c r="T3506" s="9">
        <f t="shared" si="221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9"/>
        <v>1.0376000000000001</v>
      </c>
      <c r="P3507">
        <f t="shared" si="222"/>
        <v>66.513000000000005</v>
      </c>
      <c r="Q3507" t="s">
        <v>8317</v>
      </c>
      <c r="R3507" t="s">
        <v>8318</v>
      </c>
      <c r="S3507" s="9">
        <f t="shared" si="220"/>
        <v>41760.935706018521</v>
      </c>
      <c r="T3507" s="9">
        <f t="shared" si="221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9"/>
        <v>1.0149999999999999</v>
      </c>
      <c r="P3508">
        <f t="shared" si="222"/>
        <v>105</v>
      </c>
      <c r="Q3508" t="s">
        <v>8317</v>
      </c>
      <c r="R3508" t="s">
        <v>8318</v>
      </c>
      <c r="S3508" s="9">
        <f t="shared" si="220"/>
        <v>41829.734259259261</v>
      </c>
      <c r="T3508" s="9">
        <f t="shared" si="221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9"/>
        <v>1.044</v>
      </c>
      <c r="P3509">
        <f t="shared" si="222"/>
        <v>145</v>
      </c>
      <c r="Q3509" t="s">
        <v>8317</v>
      </c>
      <c r="R3509" t="s">
        <v>8318</v>
      </c>
      <c r="S3509" s="9">
        <f t="shared" si="220"/>
        <v>42491.92288194444</v>
      </c>
      <c r="T3509" s="9">
        <f t="shared" si="221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9"/>
        <v>1.8</v>
      </c>
      <c r="P3510">
        <f t="shared" si="222"/>
        <v>12</v>
      </c>
      <c r="Q3510" t="s">
        <v>8317</v>
      </c>
      <c r="R3510" t="s">
        <v>8318</v>
      </c>
      <c r="S3510" s="9">
        <f t="shared" si="220"/>
        <v>42477.729780092588</v>
      </c>
      <c r="T3510" s="9">
        <f t="shared" si="221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9"/>
        <v>1.0633333333333332</v>
      </c>
      <c r="P3511">
        <f t="shared" si="222"/>
        <v>96.667000000000002</v>
      </c>
      <c r="Q3511" t="s">
        <v>8317</v>
      </c>
      <c r="R3511" t="s">
        <v>8318</v>
      </c>
      <c r="S3511" s="9">
        <f t="shared" si="220"/>
        <v>41950.859560185185</v>
      </c>
      <c r="T3511" s="9">
        <f t="shared" si="221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9"/>
        <v>1.0055555555555555</v>
      </c>
      <c r="P3512">
        <f t="shared" si="222"/>
        <v>60.332999999999998</v>
      </c>
      <c r="Q3512" t="s">
        <v>8317</v>
      </c>
      <c r="R3512" t="s">
        <v>8318</v>
      </c>
      <c r="S3512" s="9">
        <f t="shared" si="220"/>
        <v>41802.62090277778</v>
      </c>
      <c r="T3512" s="9">
        <f t="shared" si="221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9"/>
        <v>1.012</v>
      </c>
      <c r="P3513">
        <f t="shared" si="222"/>
        <v>79.894999999999996</v>
      </c>
      <c r="Q3513" t="s">
        <v>8317</v>
      </c>
      <c r="R3513" t="s">
        <v>8318</v>
      </c>
      <c r="S3513" s="9">
        <f t="shared" si="220"/>
        <v>41927.873784722222</v>
      </c>
      <c r="T3513" s="9">
        <f t="shared" si="221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9"/>
        <v>1</v>
      </c>
      <c r="P3514">
        <f t="shared" si="222"/>
        <v>58.823999999999998</v>
      </c>
      <c r="Q3514" t="s">
        <v>8317</v>
      </c>
      <c r="R3514" t="s">
        <v>8318</v>
      </c>
      <c r="S3514" s="9">
        <f t="shared" si="220"/>
        <v>42057.536944444444</v>
      </c>
      <c r="T3514" s="9">
        <f t="shared" si="221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9"/>
        <v>1.1839285714285714</v>
      </c>
      <c r="P3515">
        <f t="shared" si="222"/>
        <v>75.340999999999994</v>
      </c>
      <c r="Q3515" t="s">
        <v>8317</v>
      </c>
      <c r="R3515" t="s">
        <v>8318</v>
      </c>
      <c r="S3515" s="9">
        <f t="shared" si="220"/>
        <v>41781.096203703702</v>
      </c>
      <c r="T3515" s="9">
        <f t="shared" si="221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9"/>
        <v>1.1000000000000001</v>
      </c>
      <c r="P3516">
        <f t="shared" si="222"/>
        <v>55</v>
      </c>
      <c r="Q3516" t="s">
        <v>8317</v>
      </c>
      <c r="R3516" t="s">
        <v>8318</v>
      </c>
      <c r="S3516" s="9">
        <f t="shared" si="220"/>
        <v>42020.846666666665</v>
      </c>
      <c r="T3516" s="9">
        <f t="shared" si="221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9"/>
        <v>1.0266666666666666</v>
      </c>
      <c r="P3517">
        <f t="shared" si="222"/>
        <v>66.956999999999994</v>
      </c>
      <c r="Q3517" t="s">
        <v>8317</v>
      </c>
      <c r="R3517" t="s">
        <v>8318</v>
      </c>
      <c r="S3517" s="9">
        <f t="shared" si="220"/>
        <v>42125.772812499999</v>
      </c>
      <c r="T3517" s="9">
        <f t="shared" si="221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9"/>
        <v>1</v>
      </c>
      <c r="P3518">
        <f t="shared" si="222"/>
        <v>227.273</v>
      </c>
      <c r="Q3518" t="s">
        <v>8317</v>
      </c>
      <c r="R3518" t="s">
        <v>8318</v>
      </c>
      <c r="S3518" s="9">
        <f t="shared" si="220"/>
        <v>41856.010069444441</v>
      </c>
      <c r="T3518" s="9">
        <f t="shared" si="221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9"/>
        <v>1</v>
      </c>
      <c r="P3519">
        <f t="shared" si="222"/>
        <v>307.69200000000001</v>
      </c>
      <c r="Q3519" t="s">
        <v>8317</v>
      </c>
      <c r="R3519" t="s">
        <v>8318</v>
      </c>
      <c r="S3519" s="9">
        <f t="shared" si="220"/>
        <v>41794.817523148151</v>
      </c>
      <c r="T3519" s="9">
        <f t="shared" si="221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9"/>
        <v>1.10046</v>
      </c>
      <c r="P3520">
        <f t="shared" si="222"/>
        <v>50.021000000000001</v>
      </c>
      <c r="Q3520" t="s">
        <v>8317</v>
      </c>
      <c r="R3520" t="s">
        <v>8318</v>
      </c>
      <c r="S3520" s="9">
        <f t="shared" si="220"/>
        <v>41893.783553240741</v>
      </c>
      <c r="T3520" s="9">
        <f t="shared" si="221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9"/>
        <v>1.0135000000000001</v>
      </c>
      <c r="P3521">
        <f t="shared" si="222"/>
        <v>72.393000000000001</v>
      </c>
      <c r="Q3521" t="s">
        <v>8317</v>
      </c>
      <c r="R3521" t="s">
        <v>8318</v>
      </c>
      <c r="S3521" s="9">
        <f t="shared" si="220"/>
        <v>42037.598958333328</v>
      </c>
      <c r="T3521" s="9">
        <f t="shared" si="221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9"/>
        <v>1.0075000000000001</v>
      </c>
      <c r="P3522">
        <f t="shared" si="222"/>
        <v>95.951999999999998</v>
      </c>
      <c r="Q3522" t="s">
        <v>8317</v>
      </c>
      <c r="R3522" t="s">
        <v>8318</v>
      </c>
      <c r="S3522" s="9">
        <f t="shared" si="220"/>
        <v>42227.824212962965</v>
      </c>
      <c r="T3522" s="9">
        <f t="shared" si="221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3">E3523/D3523</f>
        <v>1.6942857142857144</v>
      </c>
      <c r="P3523">
        <f t="shared" si="222"/>
        <v>45.615000000000002</v>
      </c>
      <c r="Q3523" t="s">
        <v>8317</v>
      </c>
      <c r="R3523" t="s">
        <v>8318</v>
      </c>
      <c r="S3523" s="9">
        <f t="shared" ref="S3523:S3586" si="224">(((J3523/60)/60)/24)+DATE(1970,1,1)</f>
        <v>41881.361342592594</v>
      </c>
      <c r="T3523" s="9">
        <f t="shared" ref="T3523:T3586" si="22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3"/>
        <v>1</v>
      </c>
      <c r="P3524">
        <f t="shared" si="222"/>
        <v>41.029000000000003</v>
      </c>
      <c r="Q3524" t="s">
        <v>8317</v>
      </c>
      <c r="R3524" t="s">
        <v>8318</v>
      </c>
      <c r="S3524" s="9">
        <f t="shared" si="224"/>
        <v>42234.789884259255</v>
      </c>
      <c r="T3524" s="9">
        <f t="shared" si="22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3"/>
        <v>1.1365000000000001</v>
      </c>
      <c r="P3525">
        <f t="shared" si="222"/>
        <v>56.825000000000003</v>
      </c>
      <c r="Q3525" t="s">
        <v>8317</v>
      </c>
      <c r="R3525" t="s">
        <v>8318</v>
      </c>
      <c r="S3525" s="9">
        <f t="shared" si="224"/>
        <v>42581.397546296299</v>
      </c>
      <c r="T3525" s="9">
        <f t="shared" si="22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3"/>
        <v>1.0156000000000001</v>
      </c>
      <c r="P3526">
        <f t="shared" si="222"/>
        <v>137.24299999999999</v>
      </c>
      <c r="Q3526" t="s">
        <v>8317</v>
      </c>
      <c r="R3526" t="s">
        <v>8318</v>
      </c>
      <c r="S3526" s="9">
        <f t="shared" si="224"/>
        <v>41880.76357638889</v>
      </c>
      <c r="T3526" s="9">
        <f t="shared" si="22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3"/>
        <v>1.06</v>
      </c>
      <c r="P3527">
        <f t="shared" si="222"/>
        <v>75.713999999999999</v>
      </c>
      <c r="Q3527" t="s">
        <v>8317</v>
      </c>
      <c r="R3527" t="s">
        <v>8318</v>
      </c>
      <c r="S3527" s="9">
        <f t="shared" si="224"/>
        <v>42214.6956712963</v>
      </c>
      <c r="T3527" s="9">
        <f t="shared" si="22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3"/>
        <v>1.02</v>
      </c>
      <c r="P3528">
        <f t="shared" si="222"/>
        <v>99</v>
      </c>
      <c r="Q3528" t="s">
        <v>8317</v>
      </c>
      <c r="R3528" t="s">
        <v>8318</v>
      </c>
      <c r="S3528" s="9">
        <f t="shared" si="224"/>
        <v>42460.335312499999</v>
      </c>
      <c r="T3528" s="9">
        <f t="shared" si="22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3"/>
        <v>1.1691666666666667</v>
      </c>
      <c r="P3529">
        <f t="shared" ref="P3529:P3592" si="226">IF(L3529=0, 0, ROUND(E3529/L3529, 3))</f>
        <v>81.569999999999993</v>
      </c>
      <c r="Q3529" t="s">
        <v>8317</v>
      </c>
      <c r="R3529" t="s">
        <v>8318</v>
      </c>
      <c r="S3529" s="9">
        <f t="shared" si="224"/>
        <v>42167.023206018523</v>
      </c>
      <c r="T3529" s="9">
        <f t="shared" si="22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3"/>
        <v>1.0115151515151515</v>
      </c>
      <c r="P3530">
        <f t="shared" si="226"/>
        <v>45.107999999999997</v>
      </c>
      <c r="Q3530" t="s">
        <v>8317</v>
      </c>
      <c r="R3530" t="s">
        <v>8318</v>
      </c>
      <c r="S3530" s="9">
        <f t="shared" si="224"/>
        <v>42733.50136574074</v>
      </c>
      <c r="T3530" s="9">
        <f t="shared" si="22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3"/>
        <v>1.32</v>
      </c>
      <c r="P3531">
        <f t="shared" si="226"/>
        <v>36.667000000000002</v>
      </c>
      <c r="Q3531" t="s">
        <v>8317</v>
      </c>
      <c r="R3531" t="s">
        <v>8318</v>
      </c>
      <c r="S3531" s="9">
        <f t="shared" si="224"/>
        <v>42177.761782407411</v>
      </c>
      <c r="T3531" s="9">
        <f t="shared" si="22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3"/>
        <v>1</v>
      </c>
      <c r="P3532">
        <f t="shared" si="226"/>
        <v>125</v>
      </c>
      <c r="Q3532" t="s">
        <v>8317</v>
      </c>
      <c r="R3532" t="s">
        <v>8318</v>
      </c>
      <c r="S3532" s="9">
        <f t="shared" si="224"/>
        <v>42442.623344907406</v>
      </c>
      <c r="T3532" s="9">
        <f t="shared" si="22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3"/>
        <v>1.28</v>
      </c>
      <c r="P3533">
        <f t="shared" si="226"/>
        <v>49.231000000000002</v>
      </c>
      <c r="Q3533" t="s">
        <v>8317</v>
      </c>
      <c r="R3533" t="s">
        <v>8318</v>
      </c>
      <c r="S3533" s="9">
        <f t="shared" si="224"/>
        <v>42521.654328703706</v>
      </c>
      <c r="T3533" s="9">
        <f t="shared" si="22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3"/>
        <v>1.1895833333333334</v>
      </c>
      <c r="P3534">
        <f t="shared" si="226"/>
        <v>42.295999999999999</v>
      </c>
      <c r="Q3534" t="s">
        <v>8317</v>
      </c>
      <c r="R3534" t="s">
        <v>8318</v>
      </c>
      <c r="S3534" s="9">
        <f t="shared" si="224"/>
        <v>41884.599849537037</v>
      </c>
      <c r="T3534" s="9">
        <f t="shared" si="22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3"/>
        <v>1.262</v>
      </c>
      <c r="P3535">
        <f t="shared" si="226"/>
        <v>78.875</v>
      </c>
      <c r="Q3535" t="s">
        <v>8317</v>
      </c>
      <c r="R3535" t="s">
        <v>8318</v>
      </c>
      <c r="S3535" s="9">
        <f t="shared" si="224"/>
        <v>42289.761192129634</v>
      </c>
      <c r="T3535" s="9">
        <f t="shared" si="22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3"/>
        <v>1.5620000000000001</v>
      </c>
      <c r="P3536">
        <f t="shared" si="226"/>
        <v>38.283999999999999</v>
      </c>
      <c r="Q3536" t="s">
        <v>8317</v>
      </c>
      <c r="R3536" t="s">
        <v>8318</v>
      </c>
      <c r="S3536" s="9">
        <f t="shared" si="224"/>
        <v>42243.6252662037</v>
      </c>
      <c r="T3536" s="9">
        <f t="shared" si="22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3"/>
        <v>1.0315000000000001</v>
      </c>
      <c r="P3537">
        <f t="shared" si="226"/>
        <v>44.847999999999999</v>
      </c>
      <c r="Q3537" t="s">
        <v>8317</v>
      </c>
      <c r="R3537" t="s">
        <v>8318</v>
      </c>
      <c r="S3537" s="9">
        <f t="shared" si="224"/>
        <v>42248.640162037031</v>
      </c>
      <c r="T3537" s="9">
        <f t="shared" si="22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3"/>
        <v>1.5333333333333334</v>
      </c>
      <c r="P3538">
        <f t="shared" si="226"/>
        <v>13.529</v>
      </c>
      <c r="Q3538" t="s">
        <v>8317</v>
      </c>
      <c r="R3538" t="s">
        <v>8318</v>
      </c>
      <c r="S3538" s="9">
        <f t="shared" si="224"/>
        <v>42328.727141203708</v>
      </c>
      <c r="T3538" s="9">
        <f t="shared" si="22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3"/>
        <v>1.8044444444444445</v>
      </c>
      <c r="P3539">
        <f t="shared" si="226"/>
        <v>43.5</v>
      </c>
      <c r="Q3539" t="s">
        <v>8317</v>
      </c>
      <c r="R3539" t="s">
        <v>8318</v>
      </c>
      <c r="S3539" s="9">
        <f t="shared" si="224"/>
        <v>41923.354351851849</v>
      </c>
      <c r="T3539" s="9">
        <f t="shared" si="22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3"/>
        <v>1.2845</v>
      </c>
      <c r="P3540">
        <f t="shared" si="226"/>
        <v>30.952000000000002</v>
      </c>
      <c r="Q3540" t="s">
        <v>8317</v>
      </c>
      <c r="R3540" t="s">
        <v>8318</v>
      </c>
      <c r="S3540" s="9">
        <f t="shared" si="224"/>
        <v>42571.420601851853</v>
      </c>
      <c r="T3540" s="9">
        <f t="shared" si="22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3"/>
        <v>1.1966666666666668</v>
      </c>
      <c r="P3541">
        <f t="shared" si="226"/>
        <v>55.231000000000002</v>
      </c>
      <c r="Q3541" t="s">
        <v>8317</v>
      </c>
      <c r="R3541" t="s">
        <v>8318</v>
      </c>
      <c r="S3541" s="9">
        <f t="shared" si="224"/>
        <v>42600.756041666667</v>
      </c>
      <c r="T3541" s="9">
        <f t="shared" si="22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3"/>
        <v>1.23</v>
      </c>
      <c r="P3542">
        <f t="shared" si="226"/>
        <v>46.125</v>
      </c>
      <c r="Q3542" t="s">
        <v>8317</v>
      </c>
      <c r="R3542" t="s">
        <v>8318</v>
      </c>
      <c r="S3542" s="9">
        <f t="shared" si="224"/>
        <v>42517.003368055557</v>
      </c>
      <c r="T3542" s="9">
        <f t="shared" si="22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3"/>
        <v>1.05</v>
      </c>
      <c r="P3543">
        <f t="shared" si="226"/>
        <v>39.375</v>
      </c>
      <c r="Q3543" t="s">
        <v>8317</v>
      </c>
      <c r="R3543" t="s">
        <v>8318</v>
      </c>
      <c r="S3543" s="9">
        <f t="shared" si="224"/>
        <v>42222.730034722219</v>
      </c>
      <c r="T3543" s="9">
        <f t="shared" si="22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3"/>
        <v>1.0223636363636364</v>
      </c>
      <c r="P3544">
        <f t="shared" si="226"/>
        <v>66.153000000000006</v>
      </c>
      <c r="Q3544" t="s">
        <v>8317</v>
      </c>
      <c r="R3544" t="s">
        <v>8318</v>
      </c>
      <c r="S3544" s="9">
        <f t="shared" si="224"/>
        <v>41829.599791666667</v>
      </c>
      <c r="T3544" s="9">
        <f t="shared" si="22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3"/>
        <v>1.0466666666666666</v>
      </c>
      <c r="P3545">
        <f t="shared" si="226"/>
        <v>54.137999999999998</v>
      </c>
      <c r="Q3545" t="s">
        <v>8317</v>
      </c>
      <c r="R3545" t="s">
        <v>8318</v>
      </c>
      <c r="S3545" s="9">
        <f t="shared" si="224"/>
        <v>42150.755312499998</v>
      </c>
      <c r="T3545" s="9">
        <f t="shared" si="22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3"/>
        <v>1</v>
      </c>
      <c r="P3546">
        <f t="shared" si="226"/>
        <v>104.167</v>
      </c>
      <c r="Q3546" t="s">
        <v>8317</v>
      </c>
      <c r="R3546" t="s">
        <v>8318</v>
      </c>
      <c r="S3546" s="9">
        <f t="shared" si="224"/>
        <v>42040.831678240742</v>
      </c>
      <c r="T3546" s="9">
        <f t="shared" si="22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3"/>
        <v>1.004</v>
      </c>
      <c r="P3547">
        <f t="shared" si="226"/>
        <v>31.375</v>
      </c>
      <c r="Q3547" t="s">
        <v>8317</v>
      </c>
      <c r="R3547" t="s">
        <v>8318</v>
      </c>
      <c r="S3547" s="9">
        <f t="shared" si="224"/>
        <v>42075.807395833333</v>
      </c>
      <c r="T3547" s="9">
        <f t="shared" si="22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3"/>
        <v>1.0227272727272727</v>
      </c>
      <c r="P3548">
        <f t="shared" si="226"/>
        <v>59.210999999999999</v>
      </c>
      <c r="Q3548" t="s">
        <v>8317</v>
      </c>
      <c r="R3548" t="s">
        <v>8318</v>
      </c>
      <c r="S3548" s="9">
        <f t="shared" si="224"/>
        <v>42073.660694444443</v>
      </c>
      <c r="T3548" s="9">
        <f t="shared" si="22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3"/>
        <v>1.1440928571428572</v>
      </c>
      <c r="P3549">
        <f t="shared" si="226"/>
        <v>119.176</v>
      </c>
      <c r="Q3549" t="s">
        <v>8317</v>
      </c>
      <c r="R3549" t="s">
        <v>8318</v>
      </c>
      <c r="S3549" s="9">
        <f t="shared" si="224"/>
        <v>42480.078715277778</v>
      </c>
      <c r="T3549" s="9">
        <f t="shared" si="22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3"/>
        <v>1.019047619047619</v>
      </c>
      <c r="P3550">
        <f t="shared" si="226"/>
        <v>164.61500000000001</v>
      </c>
      <c r="Q3550" t="s">
        <v>8317</v>
      </c>
      <c r="R3550" t="s">
        <v>8318</v>
      </c>
      <c r="S3550" s="9">
        <f t="shared" si="224"/>
        <v>42411.942291666666</v>
      </c>
      <c r="T3550" s="9">
        <f t="shared" si="22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3"/>
        <v>1.02</v>
      </c>
      <c r="P3551">
        <f t="shared" si="226"/>
        <v>24.286000000000001</v>
      </c>
      <c r="Q3551" t="s">
        <v>8317</v>
      </c>
      <c r="R3551" t="s">
        <v>8318</v>
      </c>
      <c r="S3551" s="9">
        <f t="shared" si="224"/>
        <v>42223.394363425927</v>
      </c>
      <c r="T3551" s="9">
        <f t="shared" si="22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3"/>
        <v>1.048</v>
      </c>
      <c r="P3552">
        <f t="shared" si="226"/>
        <v>40.938000000000002</v>
      </c>
      <c r="Q3552" t="s">
        <v>8317</v>
      </c>
      <c r="R3552" t="s">
        <v>8318</v>
      </c>
      <c r="S3552" s="9">
        <f t="shared" si="224"/>
        <v>42462.893495370372</v>
      </c>
      <c r="T3552" s="9">
        <f t="shared" si="22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3"/>
        <v>1.0183333333333333</v>
      </c>
      <c r="P3553">
        <f t="shared" si="226"/>
        <v>61.1</v>
      </c>
      <c r="Q3553" t="s">
        <v>8317</v>
      </c>
      <c r="R3553" t="s">
        <v>8318</v>
      </c>
      <c r="S3553" s="9">
        <f t="shared" si="224"/>
        <v>41753.515856481477</v>
      </c>
      <c r="T3553" s="9">
        <f t="shared" si="22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3"/>
        <v>1</v>
      </c>
      <c r="P3554">
        <f t="shared" si="226"/>
        <v>38.65</v>
      </c>
      <c r="Q3554" t="s">
        <v>8317</v>
      </c>
      <c r="R3554" t="s">
        <v>8318</v>
      </c>
      <c r="S3554" s="9">
        <f t="shared" si="224"/>
        <v>41788.587083333332</v>
      </c>
      <c r="T3554" s="9">
        <f t="shared" si="22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3"/>
        <v>1.0627272727272727</v>
      </c>
      <c r="P3555">
        <f t="shared" si="226"/>
        <v>56.201999999999998</v>
      </c>
      <c r="Q3555" t="s">
        <v>8317</v>
      </c>
      <c r="R3555" t="s">
        <v>8318</v>
      </c>
      <c r="S3555" s="9">
        <f t="shared" si="224"/>
        <v>42196.028703703705</v>
      </c>
      <c r="T3555" s="9">
        <f t="shared" si="22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3"/>
        <v>1.1342219999999998</v>
      </c>
      <c r="P3556">
        <f t="shared" si="226"/>
        <v>107.002</v>
      </c>
      <c r="Q3556" t="s">
        <v>8317</v>
      </c>
      <c r="R3556" t="s">
        <v>8318</v>
      </c>
      <c r="S3556" s="9">
        <f t="shared" si="224"/>
        <v>42016.050451388888</v>
      </c>
      <c r="T3556" s="9">
        <f t="shared" si="22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3"/>
        <v>1</v>
      </c>
      <c r="P3557">
        <f t="shared" si="226"/>
        <v>171.429</v>
      </c>
      <c r="Q3557" t="s">
        <v>8317</v>
      </c>
      <c r="R3557" t="s">
        <v>8318</v>
      </c>
      <c r="S3557" s="9">
        <f t="shared" si="224"/>
        <v>42661.442060185189</v>
      </c>
      <c r="T3557" s="9">
        <f t="shared" si="22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3"/>
        <v>1.0045454545454546</v>
      </c>
      <c r="P3558">
        <f t="shared" si="226"/>
        <v>110.5</v>
      </c>
      <c r="Q3558" t="s">
        <v>8317</v>
      </c>
      <c r="R3558" t="s">
        <v>8318</v>
      </c>
      <c r="S3558" s="9">
        <f t="shared" si="224"/>
        <v>41808.649583333332</v>
      </c>
      <c r="T3558" s="9">
        <f t="shared" si="22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3"/>
        <v>1.0003599999999999</v>
      </c>
      <c r="P3559">
        <f t="shared" si="226"/>
        <v>179.27600000000001</v>
      </c>
      <c r="Q3559" t="s">
        <v>8317</v>
      </c>
      <c r="R3559" t="s">
        <v>8318</v>
      </c>
      <c r="S3559" s="9">
        <f t="shared" si="224"/>
        <v>41730.276747685188</v>
      </c>
      <c r="T3559" s="9">
        <f t="shared" si="22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3"/>
        <v>1.44</v>
      </c>
      <c r="P3560">
        <f t="shared" si="226"/>
        <v>22.908999999999999</v>
      </c>
      <c r="Q3560" t="s">
        <v>8317</v>
      </c>
      <c r="R3560" t="s">
        <v>8318</v>
      </c>
      <c r="S3560" s="9">
        <f t="shared" si="224"/>
        <v>42139.816840277781</v>
      </c>
      <c r="T3560" s="9">
        <f t="shared" si="22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3"/>
        <v>1.0349999999999999</v>
      </c>
      <c r="P3561">
        <f t="shared" si="226"/>
        <v>43.125</v>
      </c>
      <c r="Q3561" t="s">
        <v>8317</v>
      </c>
      <c r="R3561" t="s">
        <v>8318</v>
      </c>
      <c r="S3561" s="9">
        <f t="shared" si="224"/>
        <v>42194.096157407403</v>
      </c>
      <c r="T3561" s="9">
        <f t="shared" si="22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3"/>
        <v>1.0843750000000001</v>
      </c>
      <c r="P3562">
        <f t="shared" si="226"/>
        <v>46.892000000000003</v>
      </c>
      <c r="Q3562" t="s">
        <v>8317</v>
      </c>
      <c r="R3562" t="s">
        <v>8318</v>
      </c>
      <c r="S3562" s="9">
        <f t="shared" si="224"/>
        <v>42115.889652777783</v>
      </c>
      <c r="T3562" s="9">
        <f t="shared" si="22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3"/>
        <v>1.024</v>
      </c>
      <c r="P3563">
        <f t="shared" si="226"/>
        <v>47.406999999999996</v>
      </c>
      <c r="Q3563" t="s">
        <v>8317</v>
      </c>
      <c r="R3563" t="s">
        <v>8318</v>
      </c>
      <c r="S3563" s="9">
        <f t="shared" si="224"/>
        <v>42203.680300925931</v>
      </c>
      <c r="T3563" s="9">
        <f t="shared" si="22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3"/>
        <v>1.4888888888888889</v>
      </c>
      <c r="P3564">
        <f t="shared" si="226"/>
        <v>15.129</v>
      </c>
      <c r="Q3564" t="s">
        <v>8317</v>
      </c>
      <c r="R3564" t="s">
        <v>8318</v>
      </c>
      <c r="S3564" s="9">
        <f t="shared" si="224"/>
        <v>42433.761886574073</v>
      </c>
      <c r="T3564" s="9">
        <f t="shared" si="22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3"/>
        <v>1.0549000000000002</v>
      </c>
      <c r="P3565">
        <f t="shared" si="226"/>
        <v>21.097999999999999</v>
      </c>
      <c r="Q3565" t="s">
        <v>8317</v>
      </c>
      <c r="R3565" t="s">
        <v>8318</v>
      </c>
      <c r="S3565" s="9">
        <f t="shared" si="224"/>
        <v>42555.671944444446</v>
      </c>
      <c r="T3565" s="9">
        <f t="shared" si="22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3"/>
        <v>1.0049999999999999</v>
      </c>
      <c r="P3566">
        <f t="shared" si="226"/>
        <v>59.118000000000002</v>
      </c>
      <c r="Q3566" t="s">
        <v>8317</v>
      </c>
      <c r="R3566" t="s">
        <v>8318</v>
      </c>
      <c r="S3566" s="9">
        <f t="shared" si="224"/>
        <v>42236.623252314821</v>
      </c>
      <c r="T3566" s="9">
        <f t="shared" si="22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3"/>
        <v>1.3055555555555556</v>
      </c>
      <c r="P3567">
        <f t="shared" si="226"/>
        <v>97.917000000000002</v>
      </c>
      <c r="Q3567" t="s">
        <v>8317</v>
      </c>
      <c r="R3567" t="s">
        <v>8318</v>
      </c>
      <c r="S3567" s="9">
        <f t="shared" si="224"/>
        <v>41974.743148148147</v>
      </c>
      <c r="T3567" s="9">
        <f t="shared" si="22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3"/>
        <v>1.0475000000000001</v>
      </c>
      <c r="P3568">
        <f t="shared" si="226"/>
        <v>55.131999999999998</v>
      </c>
      <c r="Q3568" t="s">
        <v>8317</v>
      </c>
      <c r="R3568" t="s">
        <v>8318</v>
      </c>
      <c r="S3568" s="9">
        <f t="shared" si="224"/>
        <v>41997.507905092592</v>
      </c>
      <c r="T3568" s="9">
        <f t="shared" si="22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3"/>
        <v>1.0880000000000001</v>
      </c>
      <c r="P3569">
        <f t="shared" si="226"/>
        <v>26.536999999999999</v>
      </c>
      <c r="Q3569" t="s">
        <v>8317</v>
      </c>
      <c r="R3569" t="s">
        <v>8318</v>
      </c>
      <c r="S3569" s="9">
        <f t="shared" si="224"/>
        <v>42135.810694444444</v>
      </c>
      <c r="T3569" s="9">
        <f t="shared" si="22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3"/>
        <v>1.1100000000000001</v>
      </c>
      <c r="P3570">
        <f t="shared" si="226"/>
        <v>58.420999999999999</v>
      </c>
      <c r="Q3570" t="s">
        <v>8317</v>
      </c>
      <c r="R3570" t="s">
        <v>8318</v>
      </c>
      <c r="S3570" s="9">
        <f t="shared" si="224"/>
        <v>41869.740671296298</v>
      </c>
      <c r="T3570" s="9">
        <f t="shared" si="22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3"/>
        <v>1.0047999999999999</v>
      </c>
      <c r="P3571">
        <f t="shared" si="226"/>
        <v>122.53700000000001</v>
      </c>
      <c r="Q3571" t="s">
        <v>8317</v>
      </c>
      <c r="R3571" t="s">
        <v>8318</v>
      </c>
      <c r="S3571" s="9">
        <f t="shared" si="224"/>
        <v>41982.688611111109</v>
      </c>
      <c r="T3571" s="9">
        <f t="shared" si="22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3"/>
        <v>1.1435</v>
      </c>
      <c r="P3572">
        <f t="shared" si="226"/>
        <v>87.962000000000003</v>
      </c>
      <c r="Q3572" t="s">
        <v>8317</v>
      </c>
      <c r="R3572" t="s">
        <v>8318</v>
      </c>
      <c r="S3572" s="9">
        <f t="shared" si="224"/>
        <v>41976.331979166673</v>
      </c>
      <c r="T3572" s="9">
        <f t="shared" si="22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3"/>
        <v>1.2206666666666666</v>
      </c>
      <c r="P3573">
        <f t="shared" si="226"/>
        <v>73.239999999999995</v>
      </c>
      <c r="Q3573" t="s">
        <v>8317</v>
      </c>
      <c r="R3573" t="s">
        <v>8318</v>
      </c>
      <c r="S3573" s="9">
        <f t="shared" si="224"/>
        <v>41912.858946759261</v>
      </c>
      <c r="T3573" s="9">
        <f t="shared" si="22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3"/>
        <v>1</v>
      </c>
      <c r="P3574">
        <f t="shared" si="226"/>
        <v>55.555999999999997</v>
      </c>
      <c r="Q3574" t="s">
        <v>8317</v>
      </c>
      <c r="R3574" t="s">
        <v>8318</v>
      </c>
      <c r="S3574" s="9">
        <f t="shared" si="224"/>
        <v>42146.570393518516</v>
      </c>
      <c r="T3574" s="9">
        <f t="shared" si="22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3"/>
        <v>1.028</v>
      </c>
      <c r="P3575">
        <f t="shared" si="226"/>
        <v>39.537999999999997</v>
      </c>
      <c r="Q3575" t="s">
        <v>8317</v>
      </c>
      <c r="R3575" t="s">
        <v>8318</v>
      </c>
      <c r="S3575" s="9">
        <f t="shared" si="224"/>
        <v>41921.375532407408</v>
      </c>
      <c r="T3575" s="9">
        <f t="shared" si="22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3"/>
        <v>1.0612068965517241</v>
      </c>
      <c r="P3576">
        <f t="shared" si="226"/>
        <v>136.77799999999999</v>
      </c>
      <c r="Q3576" t="s">
        <v>8317</v>
      </c>
      <c r="R3576" t="s">
        <v>8318</v>
      </c>
      <c r="S3576" s="9">
        <f t="shared" si="224"/>
        <v>41926.942685185182</v>
      </c>
      <c r="T3576" s="9">
        <f t="shared" si="22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3"/>
        <v>1.0133000000000001</v>
      </c>
      <c r="P3577">
        <f t="shared" si="226"/>
        <v>99.343000000000004</v>
      </c>
      <c r="Q3577" t="s">
        <v>8317</v>
      </c>
      <c r="R3577" t="s">
        <v>8318</v>
      </c>
      <c r="S3577" s="9">
        <f t="shared" si="224"/>
        <v>42561.783877314811</v>
      </c>
      <c r="T3577" s="9">
        <f t="shared" si="22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3"/>
        <v>1</v>
      </c>
      <c r="P3578">
        <f t="shared" si="226"/>
        <v>20</v>
      </c>
      <c r="Q3578" t="s">
        <v>8317</v>
      </c>
      <c r="R3578" t="s">
        <v>8318</v>
      </c>
      <c r="S3578" s="9">
        <f t="shared" si="224"/>
        <v>42649.54923611111</v>
      </c>
      <c r="T3578" s="9">
        <f t="shared" si="22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3"/>
        <v>1.3</v>
      </c>
      <c r="P3579">
        <f t="shared" si="226"/>
        <v>28.888999999999999</v>
      </c>
      <c r="Q3579" t="s">
        <v>8317</v>
      </c>
      <c r="R3579" t="s">
        <v>8318</v>
      </c>
      <c r="S3579" s="9">
        <f t="shared" si="224"/>
        <v>42093.786840277782</v>
      </c>
      <c r="T3579" s="9">
        <f t="shared" si="22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3"/>
        <v>1.0001333333333333</v>
      </c>
      <c r="P3580">
        <f t="shared" si="226"/>
        <v>40.545999999999999</v>
      </c>
      <c r="Q3580" t="s">
        <v>8317</v>
      </c>
      <c r="R3580" t="s">
        <v>8318</v>
      </c>
      <c r="S3580" s="9">
        <f t="shared" si="224"/>
        <v>42460.733530092592</v>
      </c>
      <c r="T3580" s="9">
        <f t="shared" si="22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3"/>
        <v>1</v>
      </c>
      <c r="P3581">
        <f t="shared" si="226"/>
        <v>35.713999999999999</v>
      </c>
      <c r="Q3581" t="s">
        <v>8317</v>
      </c>
      <c r="R3581" t="s">
        <v>8318</v>
      </c>
      <c r="S3581" s="9">
        <f t="shared" si="224"/>
        <v>42430.762222222227</v>
      </c>
      <c r="T3581" s="9">
        <f t="shared" si="22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3"/>
        <v>1.1388888888888888</v>
      </c>
      <c r="P3582">
        <f t="shared" si="226"/>
        <v>37.963000000000001</v>
      </c>
      <c r="Q3582" t="s">
        <v>8317</v>
      </c>
      <c r="R3582" t="s">
        <v>8318</v>
      </c>
      <c r="S3582" s="9">
        <f t="shared" si="224"/>
        <v>42026.176180555558</v>
      </c>
      <c r="T3582" s="9">
        <f t="shared" si="22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3"/>
        <v>1</v>
      </c>
      <c r="P3583">
        <f t="shared" si="226"/>
        <v>33.332999999999998</v>
      </c>
      <c r="Q3583" t="s">
        <v>8317</v>
      </c>
      <c r="R3583" t="s">
        <v>8318</v>
      </c>
      <c r="S3583" s="9">
        <f t="shared" si="224"/>
        <v>41836.471180555556</v>
      </c>
      <c r="T3583" s="9">
        <f t="shared" si="22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3"/>
        <v>2.87</v>
      </c>
      <c r="P3584">
        <f t="shared" si="226"/>
        <v>58.570999999999998</v>
      </c>
      <c r="Q3584" t="s">
        <v>8317</v>
      </c>
      <c r="R3584" t="s">
        <v>8318</v>
      </c>
      <c r="S3584" s="9">
        <f t="shared" si="224"/>
        <v>42451.095856481479</v>
      </c>
      <c r="T3584" s="9">
        <f t="shared" si="22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3"/>
        <v>1.085</v>
      </c>
      <c r="P3585">
        <f t="shared" si="226"/>
        <v>135.625</v>
      </c>
      <c r="Q3585" t="s">
        <v>8317</v>
      </c>
      <c r="R3585" t="s">
        <v>8318</v>
      </c>
      <c r="S3585" s="9">
        <f t="shared" si="224"/>
        <v>42418.425983796296</v>
      </c>
      <c r="T3585" s="9">
        <f t="shared" si="22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3"/>
        <v>1.155</v>
      </c>
      <c r="P3586">
        <f t="shared" si="226"/>
        <v>30.937999999999999</v>
      </c>
      <c r="Q3586" t="s">
        <v>8317</v>
      </c>
      <c r="R3586" t="s">
        <v>8318</v>
      </c>
      <c r="S3586" s="9">
        <f t="shared" si="224"/>
        <v>42168.316481481481</v>
      </c>
      <c r="T3586" s="9">
        <f t="shared" si="22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7">E3587/D3587</f>
        <v>1.1911764705882353</v>
      </c>
      <c r="P3587">
        <f t="shared" si="226"/>
        <v>176.08699999999999</v>
      </c>
      <c r="Q3587" t="s">
        <v>8317</v>
      </c>
      <c r="R3587" t="s">
        <v>8318</v>
      </c>
      <c r="S3587" s="9">
        <f t="shared" ref="S3587:S3650" si="228">(((J3587/60)/60)/24)+DATE(1970,1,1)</f>
        <v>41964.716319444444</v>
      </c>
      <c r="T3587" s="9">
        <f t="shared" ref="T3587:T3650" si="229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7"/>
        <v>1.0942666666666667</v>
      </c>
      <c r="P3588">
        <f t="shared" si="226"/>
        <v>151.98099999999999</v>
      </c>
      <c r="Q3588" t="s">
        <v>8317</v>
      </c>
      <c r="R3588" t="s">
        <v>8318</v>
      </c>
      <c r="S3588" s="9">
        <f t="shared" si="228"/>
        <v>42576.697569444441</v>
      </c>
      <c r="T3588" s="9">
        <f t="shared" si="229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7"/>
        <v>1.266</v>
      </c>
      <c r="P3589">
        <f t="shared" si="226"/>
        <v>22.606999999999999</v>
      </c>
      <c r="Q3589" t="s">
        <v>8317</v>
      </c>
      <c r="R3589" t="s">
        <v>8318</v>
      </c>
      <c r="S3589" s="9">
        <f t="shared" si="228"/>
        <v>42503.539976851855</v>
      </c>
      <c r="T3589" s="9">
        <f t="shared" si="229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7"/>
        <v>1.0049999999999999</v>
      </c>
      <c r="P3590">
        <f t="shared" si="226"/>
        <v>18.273</v>
      </c>
      <c r="Q3590" t="s">
        <v>8317</v>
      </c>
      <c r="R3590" t="s">
        <v>8318</v>
      </c>
      <c r="S3590" s="9">
        <f t="shared" si="228"/>
        <v>42101.828819444447</v>
      </c>
      <c r="T3590" s="9">
        <f t="shared" si="229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7"/>
        <v>1.2749999999999999</v>
      </c>
      <c r="P3591">
        <f t="shared" si="226"/>
        <v>82.257999999999996</v>
      </c>
      <c r="Q3591" t="s">
        <v>8317</v>
      </c>
      <c r="R3591" t="s">
        <v>8318</v>
      </c>
      <c r="S3591" s="9">
        <f t="shared" si="228"/>
        <v>42125.647534722222</v>
      </c>
      <c r="T3591" s="9">
        <f t="shared" si="229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7"/>
        <v>1.0005999999999999</v>
      </c>
      <c r="P3592">
        <f t="shared" si="226"/>
        <v>68.534000000000006</v>
      </c>
      <c r="Q3592" t="s">
        <v>8317</v>
      </c>
      <c r="R3592" t="s">
        <v>8318</v>
      </c>
      <c r="S3592" s="9">
        <f t="shared" si="228"/>
        <v>41902.333726851852</v>
      </c>
      <c r="T3592" s="9">
        <f t="shared" si="229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7"/>
        <v>1.75</v>
      </c>
      <c r="P3593">
        <f t="shared" ref="P3593:P3656" si="230">IF(L3593=0, 0, ROUND(E3593/L3593, 3))</f>
        <v>68.055999999999997</v>
      </c>
      <c r="Q3593" t="s">
        <v>8317</v>
      </c>
      <c r="R3593" t="s">
        <v>8318</v>
      </c>
      <c r="S3593" s="9">
        <f t="shared" si="228"/>
        <v>42003.948425925926</v>
      </c>
      <c r="T3593" s="9">
        <f t="shared" si="229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7"/>
        <v>1.2725</v>
      </c>
      <c r="P3594">
        <f t="shared" si="230"/>
        <v>72.713999999999999</v>
      </c>
      <c r="Q3594" t="s">
        <v>8317</v>
      </c>
      <c r="R3594" t="s">
        <v>8318</v>
      </c>
      <c r="S3594" s="9">
        <f t="shared" si="228"/>
        <v>41988.829942129625</v>
      </c>
      <c r="T3594" s="9">
        <f t="shared" si="229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7"/>
        <v>1.1063333333333334</v>
      </c>
      <c r="P3595">
        <f t="shared" si="230"/>
        <v>77.186000000000007</v>
      </c>
      <c r="Q3595" t="s">
        <v>8317</v>
      </c>
      <c r="R3595" t="s">
        <v>8318</v>
      </c>
      <c r="S3595" s="9">
        <f t="shared" si="228"/>
        <v>41974.898599537039</v>
      </c>
      <c r="T3595" s="9">
        <f t="shared" si="229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7"/>
        <v>1.2593749999999999</v>
      </c>
      <c r="P3596">
        <f t="shared" si="230"/>
        <v>55.972000000000001</v>
      </c>
      <c r="Q3596" t="s">
        <v>8317</v>
      </c>
      <c r="R3596" t="s">
        <v>8318</v>
      </c>
      <c r="S3596" s="9">
        <f t="shared" si="228"/>
        <v>42592.066921296297</v>
      </c>
      <c r="T3596" s="9">
        <f t="shared" si="229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7"/>
        <v>1.1850000000000001</v>
      </c>
      <c r="P3597">
        <f t="shared" si="230"/>
        <v>49.694000000000003</v>
      </c>
      <c r="Q3597" t="s">
        <v>8317</v>
      </c>
      <c r="R3597" t="s">
        <v>8318</v>
      </c>
      <c r="S3597" s="9">
        <f t="shared" si="228"/>
        <v>42050.008368055554</v>
      </c>
      <c r="T3597" s="9">
        <f t="shared" si="229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7"/>
        <v>1.0772727272727274</v>
      </c>
      <c r="P3598">
        <f t="shared" si="230"/>
        <v>79</v>
      </c>
      <c r="Q3598" t="s">
        <v>8317</v>
      </c>
      <c r="R3598" t="s">
        <v>8318</v>
      </c>
      <c r="S3598" s="9">
        <f t="shared" si="228"/>
        <v>41856.715069444443</v>
      </c>
      <c r="T3598" s="9">
        <f t="shared" si="229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7"/>
        <v>1.026</v>
      </c>
      <c r="P3599">
        <f t="shared" si="230"/>
        <v>77.727000000000004</v>
      </c>
      <c r="Q3599" t="s">
        <v>8317</v>
      </c>
      <c r="R3599" t="s">
        <v>8318</v>
      </c>
      <c r="S3599" s="9">
        <f t="shared" si="228"/>
        <v>42417.585532407407</v>
      </c>
      <c r="T3599" s="9">
        <f t="shared" si="229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7"/>
        <v>1.101</v>
      </c>
      <c r="P3600">
        <f t="shared" si="230"/>
        <v>40.777999999999999</v>
      </c>
      <c r="Q3600" t="s">
        <v>8317</v>
      </c>
      <c r="R3600" t="s">
        <v>8318</v>
      </c>
      <c r="S3600" s="9">
        <f t="shared" si="228"/>
        <v>41866.79886574074</v>
      </c>
      <c r="T3600" s="9">
        <f t="shared" si="229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7"/>
        <v>2.02</v>
      </c>
      <c r="P3601">
        <f t="shared" si="230"/>
        <v>59.411999999999999</v>
      </c>
      <c r="Q3601" t="s">
        <v>8317</v>
      </c>
      <c r="R3601" t="s">
        <v>8318</v>
      </c>
      <c r="S3601" s="9">
        <f t="shared" si="228"/>
        <v>42220.79487268519</v>
      </c>
      <c r="T3601" s="9">
        <f t="shared" si="229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7"/>
        <v>1.3</v>
      </c>
      <c r="P3602">
        <f t="shared" si="230"/>
        <v>3.25</v>
      </c>
      <c r="Q3602" t="s">
        <v>8317</v>
      </c>
      <c r="R3602" t="s">
        <v>8318</v>
      </c>
      <c r="S3602" s="9">
        <f t="shared" si="228"/>
        <v>42628.849120370374</v>
      </c>
      <c r="T3602" s="9">
        <f t="shared" si="229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7"/>
        <v>1.0435000000000001</v>
      </c>
      <c r="P3603">
        <f t="shared" si="230"/>
        <v>39.377000000000002</v>
      </c>
      <c r="Q3603" t="s">
        <v>8317</v>
      </c>
      <c r="R3603" t="s">
        <v>8318</v>
      </c>
      <c r="S3603" s="9">
        <f t="shared" si="228"/>
        <v>41990.99863425926</v>
      </c>
      <c r="T3603" s="9">
        <f t="shared" si="229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7"/>
        <v>1.0004999999999999</v>
      </c>
      <c r="P3604">
        <f t="shared" si="230"/>
        <v>81.673000000000002</v>
      </c>
      <c r="Q3604" t="s">
        <v>8317</v>
      </c>
      <c r="R3604" t="s">
        <v>8318</v>
      </c>
      <c r="S3604" s="9">
        <f t="shared" si="228"/>
        <v>42447.894432870366</v>
      </c>
      <c r="T3604" s="9">
        <f t="shared" si="229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7"/>
        <v>1.7066666666666668</v>
      </c>
      <c r="P3605">
        <f t="shared" si="230"/>
        <v>44.911999999999999</v>
      </c>
      <c r="Q3605" t="s">
        <v>8317</v>
      </c>
      <c r="R3605" t="s">
        <v>8318</v>
      </c>
      <c r="S3605" s="9">
        <f t="shared" si="228"/>
        <v>42283.864351851851</v>
      </c>
      <c r="T3605" s="9">
        <f t="shared" si="229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7"/>
        <v>1.1283333333333334</v>
      </c>
      <c r="P3606">
        <f t="shared" si="230"/>
        <v>49.058</v>
      </c>
      <c r="Q3606" t="s">
        <v>8317</v>
      </c>
      <c r="R3606" t="s">
        <v>8318</v>
      </c>
      <c r="S3606" s="9">
        <f t="shared" si="228"/>
        <v>42483.015694444446</v>
      </c>
      <c r="T3606" s="9">
        <f t="shared" si="229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7"/>
        <v>1.84</v>
      </c>
      <c r="P3607">
        <f t="shared" si="230"/>
        <v>30.667000000000002</v>
      </c>
      <c r="Q3607" t="s">
        <v>8317</v>
      </c>
      <c r="R3607" t="s">
        <v>8318</v>
      </c>
      <c r="S3607" s="9">
        <f t="shared" si="228"/>
        <v>42383.793124999997</v>
      </c>
      <c r="T3607" s="9">
        <f t="shared" si="229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7"/>
        <v>1.3026666666666666</v>
      </c>
      <c r="P3608">
        <f t="shared" si="230"/>
        <v>61.063000000000002</v>
      </c>
      <c r="Q3608" t="s">
        <v>8317</v>
      </c>
      <c r="R3608" t="s">
        <v>8318</v>
      </c>
      <c r="S3608" s="9">
        <f t="shared" si="228"/>
        <v>42566.604826388888</v>
      </c>
      <c r="T3608" s="9">
        <f t="shared" si="229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7"/>
        <v>1.0545454545454545</v>
      </c>
      <c r="P3609">
        <f t="shared" si="230"/>
        <v>29</v>
      </c>
      <c r="Q3609" t="s">
        <v>8317</v>
      </c>
      <c r="R3609" t="s">
        <v>8318</v>
      </c>
      <c r="S3609" s="9">
        <f t="shared" si="228"/>
        <v>42338.963912037041</v>
      </c>
      <c r="T3609" s="9">
        <f t="shared" si="229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7"/>
        <v>1</v>
      </c>
      <c r="P3610">
        <f t="shared" si="230"/>
        <v>29.63</v>
      </c>
      <c r="Q3610" t="s">
        <v>8317</v>
      </c>
      <c r="R3610" t="s">
        <v>8318</v>
      </c>
      <c r="S3610" s="9">
        <f t="shared" si="228"/>
        <v>42506.709375000006</v>
      </c>
      <c r="T3610" s="9">
        <f t="shared" si="229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7"/>
        <v>1.5331632653061225</v>
      </c>
      <c r="P3611">
        <f t="shared" si="230"/>
        <v>143.095</v>
      </c>
      <c r="Q3611" t="s">
        <v>8317</v>
      </c>
      <c r="R3611" t="s">
        <v>8318</v>
      </c>
      <c r="S3611" s="9">
        <f t="shared" si="228"/>
        <v>42429.991724537031</v>
      </c>
      <c r="T3611" s="9">
        <f t="shared" si="229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7"/>
        <v>1.623</v>
      </c>
      <c r="P3612">
        <f t="shared" si="230"/>
        <v>52.354999999999997</v>
      </c>
      <c r="Q3612" t="s">
        <v>8317</v>
      </c>
      <c r="R3612" t="s">
        <v>8318</v>
      </c>
      <c r="S3612" s="9">
        <f t="shared" si="228"/>
        <v>42203.432129629626</v>
      </c>
      <c r="T3612" s="9">
        <f t="shared" si="229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7"/>
        <v>1.36</v>
      </c>
      <c r="P3613">
        <f t="shared" si="230"/>
        <v>66.667000000000002</v>
      </c>
      <c r="Q3613" t="s">
        <v>8317</v>
      </c>
      <c r="R3613" t="s">
        <v>8318</v>
      </c>
      <c r="S3613" s="9">
        <f t="shared" si="228"/>
        <v>42072.370381944449</v>
      </c>
      <c r="T3613" s="9">
        <f t="shared" si="229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7"/>
        <v>1.444</v>
      </c>
      <c r="P3614">
        <f t="shared" si="230"/>
        <v>126.667</v>
      </c>
      <c r="Q3614" t="s">
        <v>8317</v>
      </c>
      <c r="R3614" t="s">
        <v>8318</v>
      </c>
      <c r="S3614" s="9">
        <f t="shared" si="228"/>
        <v>41789.726979166669</v>
      </c>
      <c r="T3614" s="9">
        <f t="shared" si="229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7"/>
        <v>1</v>
      </c>
      <c r="P3615">
        <f t="shared" si="230"/>
        <v>62.5</v>
      </c>
      <c r="Q3615" t="s">
        <v>8317</v>
      </c>
      <c r="R3615" t="s">
        <v>8318</v>
      </c>
      <c r="S3615" s="9">
        <f t="shared" si="228"/>
        <v>41788.58997685185</v>
      </c>
      <c r="T3615" s="9">
        <f t="shared" si="229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7"/>
        <v>1.008</v>
      </c>
      <c r="P3616">
        <f t="shared" si="230"/>
        <v>35.493000000000002</v>
      </c>
      <c r="Q3616" t="s">
        <v>8317</v>
      </c>
      <c r="R3616" t="s">
        <v>8318</v>
      </c>
      <c r="S3616" s="9">
        <f t="shared" si="228"/>
        <v>42144.041851851856</v>
      </c>
      <c r="T3616" s="9">
        <f t="shared" si="229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7"/>
        <v>1.0680000000000001</v>
      </c>
      <c r="P3617">
        <f t="shared" si="230"/>
        <v>37.082999999999998</v>
      </c>
      <c r="Q3617" t="s">
        <v>8317</v>
      </c>
      <c r="R3617" t="s">
        <v>8318</v>
      </c>
      <c r="S3617" s="9">
        <f t="shared" si="228"/>
        <v>42318.593703703707</v>
      </c>
      <c r="T3617" s="9">
        <f t="shared" si="229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7"/>
        <v>1.248</v>
      </c>
      <c r="P3618">
        <f t="shared" si="230"/>
        <v>69.332999999999998</v>
      </c>
      <c r="Q3618" t="s">
        <v>8317</v>
      </c>
      <c r="R3618" t="s">
        <v>8318</v>
      </c>
      <c r="S3618" s="9">
        <f t="shared" si="228"/>
        <v>42052.949814814812</v>
      </c>
      <c r="T3618" s="9">
        <f t="shared" si="229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7"/>
        <v>1.1891891891891893</v>
      </c>
      <c r="P3619">
        <f t="shared" si="230"/>
        <v>17.254999999999999</v>
      </c>
      <c r="Q3619" t="s">
        <v>8317</v>
      </c>
      <c r="R3619" t="s">
        <v>8318</v>
      </c>
      <c r="S3619" s="9">
        <f t="shared" si="228"/>
        <v>42779.610289351855</v>
      </c>
      <c r="T3619" s="9">
        <f t="shared" si="229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7"/>
        <v>1.01</v>
      </c>
      <c r="P3620">
        <f t="shared" si="230"/>
        <v>36.070999999999998</v>
      </c>
      <c r="Q3620" t="s">
        <v>8317</v>
      </c>
      <c r="R3620" t="s">
        <v>8318</v>
      </c>
      <c r="S3620" s="9">
        <f t="shared" si="228"/>
        <v>42128.627893518518</v>
      </c>
      <c r="T3620" s="9">
        <f t="shared" si="229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7"/>
        <v>1.1299999999999999</v>
      </c>
      <c r="P3621">
        <f t="shared" si="230"/>
        <v>66.471000000000004</v>
      </c>
      <c r="Q3621" t="s">
        <v>8317</v>
      </c>
      <c r="R3621" t="s">
        <v>8318</v>
      </c>
      <c r="S3621" s="9">
        <f t="shared" si="228"/>
        <v>42661.132245370376</v>
      </c>
      <c r="T3621" s="9">
        <f t="shared" si="229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7"/>
        <v>1.0519047619047619</v>
      </c>
      <c r="P3622">
        <f t="shared" si="230"/>
        <v>56.066000000000003</v>
      </c>
      <c r="Q3622" t="s">
        <v>8317</v>
      </c>
      <c r="R3622" t="s">
        <v>8318</v>
      </c>
      <c r="S3622" s="9">
        <f t="shared" si="228"/>
        <v>42037.938206018516</v>
      </c>
      <c r="T3622" s="9">
        <f t="shared" si="229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7"/>
        <v>1.0973333333333333</v>
      </c>
      <c r="P3623">
        <f t="shared" si="230"/>
        <v>47.029000000000003</v>
      </c>
      <c r="Q3623" t="s">
        <v>8317</v>
      </c>
      <c r="R3623" t="s">
        <v>8318</v>
      </c>
      <c r="S3623" s="9">
        <f t="shared" si="228"/>
        <v>42619.935694444444</v>
      </c>
      <c r="T3623" s="9">
        <f t="shared" si="229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7"/>
        <v>1.00099</v>
      </c>
      <c r="P3624">
        <f t="shared" si="230"/>
        <v>47.665999999999997</v>
      </c>
      <c r="Q3624" t="s">
        <v>8317</v>
      </c>
      <c r="R3624" t="s">
        <v>8318</v>
      </c>
      <c r="S3624" s="9">
        <f t="shared" si="228"/>
        <v>41877.221886574072</v>
      </c>
      <c r="T3624" s="9">
        <f t="shared" si="229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7"/>
        <v>1.2</v>
      </c>
      <c r="P3625">
        <f t="shared" si="230"/>
        <v>88.234999999999999</v>
      </c>
      <c r="Q3625" t="s">
        <v>8317</v>
      </c>
      <c r="R3625" t="s">
        <v>8318</v>
      </c>
      <c r="S3625" s="9">
        <f t="shared" si="228"/>
        <v>41828.736921296295</v>
      </c>
      <c r="T3625" s="9">
        <f t="shared" si="229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7"/>
        <v>1.0493333333333332</v>
      </c>
      <c r="P3626">
        <f t="shared" si="230"/>
        <v>80.718000000000004</v>
      </c>
      <c r="Q3626" t="s">
        <v>8317</v>
      </c>
      <c r="R3626" t="s">
        <v>8318</v>
      </c>
      <c r="S3626" s="9">
        <f t="shared" si="228"/>
        <v>42545.774189814809</v>
      </c>
      <c r="T3626" s="9">
        <f t="shared" si="229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7"/>
        <v>1.0266666666666666</v>
      </c>
      <c r="P3627">
        <f t="shared" si="230"/>
        <v>39.487000000000002</v>
      </c>
      <c r="Q3627" t="s">
        <v>8317</v>
      </c>
      <c r="R3627" t="s">
        <v>8318</v>
      </c>
      <c r="S3627" s="9">
        <f t="shared" si="228"/>
        <v>42157.652511574073</v>
      </c>
      <c r="T3627" s="9">
        <f t="shared" si="229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7"/>
        <v>1.0182500000000001</v>
      </c>
      <c r="P3628">
        <f t="shared" si="230"/>
        <v>84.853999999999999</v>
      </c>
      <c r="Q3628" t="s">
        <v>8317</v>
      </c>
      <c r="R3628" t="s">
        <v>8318</v>
      </c>
      <c r="S3628" s="9">
        <f t="shared" si="228"/>
        <v>41846.667326388888</v>
      </c>
      <c r="T3628" s="9">
        <f t="shared" si="229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7"/>
        <v>1</v>
      </c>
      <c r="P3629">
        <f t="shared" si="230"/>
        <v>68.965999999999994</v>
      </c>
      <c r="Q3629" t="s">
        <v>8317</v>
      </c>
      <c r="R3629" t="s">
        <v>8318</v>
      </c>
      <c r="S3629" s="9">
        <f t="shared" si="228"/>
        <v>42460.741747685184</v>
      </c>
      <c r="T3629" s="9">
        <f t="shared" si="229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7"/>
        <v>0</v>
      </c>
      <c r="P3630">
        <f t="shared" si="230"/>
        <v>0</v>
      </c>
      <c r="Q3630" t="s">
        <v>8317</v>
      </c>
      <c r="R3630" t="s">
        <v>8359</v>
      </c>
      <c r="S3630" s="9">
        <f t="shared" si="228"/>
        <v>42291.833287037036</v>
      </c>
      <c r="T3630" s="9">
        <f t="shared" si="229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7"/>
        <v>1.9999999999999999E-6</v>
      </c>
      <c r="P3631">
        <f t="shared" si="230"/>
        <v>1</v>
      </c>
      <c r="Q3631" t="s">
        <v>8317</v>
      </c>
      <c r="R3631" t="s">
        <v>8359</v>
      </c>
      <c r="S3631" s="9">
        <f t="shared" si="228"/>
        <v>42437.094490740739</v>
      </c>
      <c r="T3631" s="9">
        <f t="shared" si="229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7"/>
        <v>3.3333333333333332E-4</v>
      </c>
      <c r="P3632">
        <f t="shared" si="230"/>
        <v>1</v>
      </c>
      <c r="Q3632" t="s">
        <v>8317</v>
      </c>
      <c r="R3632" t="s">
        <v>8359</v>
      </c>
      <c r="S3632" s="9">
        <f t="shared" si="228"/>
        <v>41942.84710648148</v>
      </c>
      <c r="T3632" s="9">
        <f t="shared" si="229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7"/>
        <v>0.51023391812865493</v>
      </c>
      <c r="P3633">
        <f t="shared" si="230"/>
        <v>147.881</v>
      </c>
      <c r="Q3633" t="s">
        <v>8317</v>
      </c>
      <c r="R3633" t="s">
        <v>8359</v>
      </c>
      <c r="S3633" s="9">
        <f t="shared" si="228"/>
        <v>41880.753437499996</v>
      </c>
      <c r="T3633" s="9">
        <f t="shared" si="229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7"/>
        <v>0.2</v>
      </c>
      <c r="P3634">
        <f t="shared" si="230"/>
        <v>100</v>
      </c>
      <c r="Q3634" t="s">
        <v>8317</v>
      </c>
      <c r="R3634" t="s">
        <v>8359</v>
      </c>
      <c r="S3634" s="9">
        <f t="shared" si="228"/>
        <v>41946.936909722222</v>
      </c>
      <c r="T3634" s="9">
        <f t="shared" si="229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7"/>
        <v>0.35239999999999999</v>
      </c>
      <c r="P3635">
        <f t="shared" si="230"/>
        <v>56.838999999999999</v>
      </c>
      <c r="Q3635" t="s">
        <v>8317</v>
      </c>
      <c r="R3635" t="s">
        <v>8359</v>
      </c>
      <c r="S3635" s="9">
        <f t="shared" si="228"/>
        <v>42649.623460648145</v>
      </c>
      <c r="T3635" s="9">
        <f t="shared" si="229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7"/>
        <v>4.2466666666666666E-2</v>
      </c>
      <c r="P3636">
        <f t="shared" si="230"/>
        <v>176.94399999999999</v>
      </c>
      <c r="Q3636" t="s">
        <v>8317</v>
      </c>
      <c r="R3636" t="s">
        <v>8359</v>
      </c>
      <c r="S3636" s="9">
        <f t="shared" si="228"/>
        <v>42701.166365740741</v>
      </c>
      <c r="T3636" s="9">
        <f t="shared" si="229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7"/>
        <v>0.36457142857142855</v>
      </c>
      <c r="P3637">
        <f t="shared" si="230"/>
        <v>127.6</v>
      </c>
      <c r="Q3637" t="s">
        <v>8317</v>
      </c>
      <c r="R3637" t="s">
        <v>8359</v>
      </c>
      <c r="S3637" s="9">
        <f t="shared" si="228"/>
        <v>42450.88282407407</v>
      </c>
      <c r="T3637" s="9">
        <f t="shared" si="229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7"/>
        <v>0</v>
      </c>
      <c r="P3638">
        <f t="shared" si="230"/>
        <v>0</v>
      </c>
      <c r="Q3638" t="s">
        <v>8317</v>
      </c>
      <c r="R3638" t="s">
        <v>8359</v>
      </c>
      <c r="S3638" s="9">
        <f t="shared" si="228"/>
        <v>42226.694780092599</v>
      </c>
      <c r="T3638" s="9">
        <f t="shared" si="229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7"/>
        <v>0.30866666666666664</v>
      </c>
      <c r="P3639">
        <f t="shared" si="230"/>
        <v>66.143000000000001</v>
      </c>
      <c r="Q3639" t="s">
        <v>8317</v>
      </c>
      <c r="R3639" t="s">
        <v>8359</v>
      </c>
      <c r="S3639" s="9">
        <f t="shared" si="228"/>
        <v>41975.700636574074</v>
      </c>
      <c r="T3639" s="9">
        <f t="shared" si="229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7"/>
        <v>6.545454545454546E-2</v>
      </c>
      <c r="P3640">
        <f t="shared" si="230"/>
        <v>108</v>
      </c>
      <c r="Q3640" t="s">
        <v>8317</v>
      </c>
      <c r="R3640" t="s">
        <v>8359</v>
      </c>
      <c r="S3640" s="9">
        <f t="shared" si="228"/>
        <v>42053.672824074078</v>
      </c>
      <c r="T3640" s="9">
        <f t="shared" si="229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7"/>
        <v>4.0000000000000003E-5</v>
      </c>
      <c r="P3641">
        <f t="shared" si="230"/>
        <v>1</v>
      </c>
      <c r="Q3641" t="s">
        <v>8317</v>
      </c>
      <c r="R3641" t="s">
        <v>8359</v>
      </c>
      <c r="S3641" s="9">
        <f t="shared" si="228"/>
        <v>42590.677152777775</v>
      </c>
      <c r="T3641" s="9">
        <f t="shared" si="229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7"/>
        <v>5.5E-2</v>
      </c>
      <c r="P3642">
        <f t="shared" si="230"/>
        <v>18.332999999999998</v>
      </c>
      <c r="Q3642" t="s">
        <v>8317</v>
      </c>
      <c r="R3642" t="s">
        <v>8359</v>
      </c>
      <c r="S3642" s="9">
        <f t="shared" si="228"/>
        <v>42104.781597222223</v>
      </c>
      <c r="T3642" s="9">
        <f t="shared" si="229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7"/>
        <v>0</v>
      </c>
      <c r="P3643">
        <f t="shared" si="230"/>
        <v>0</v>
      </c>
      <c r="Q3643" t="s">
        <v>8317</v>
      </c>
      <c r="R3643" t="s">
        <v>8359</v>
      </c>
      <c r="S3643" s="9">
        <f t="shared" si="228"/>
        <v>41899.627071759263</v>
      </c>
      <c r="T3643" s="9">
        <f t="shared" si="229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7"/>
        <v>2.1428571428571429E-2</v>
      </c>
      <c r="P3644">
        <f t="shared" si="230"/>
        <v>7.5</v>
      </c>
      <c r="Q3644" t="s">
        <v>8317</v>
      </c>
      <c r="R3644" t="s">
        <v>8359</v>
      </c>
      <c r="S3644" s="9">
        <f t="shared" si="228"/>
        <v>42297.816284722227</v>
      </c>
      <c r="T3644" s="9">
        <f t="shared" si="229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7"/>
        <v>0</v>
      </c>
      <c r="P3645">
        <f t="shared" si="230"/>
        <v>0</v>
      </c>
      <c r="Q3645" t="s">
        <v>8317</v>
      </c>
      <c r="R3645" t="s">
        <v>8359</v>
      </c>
      <c r="S3645" s="9">
        <f t="shared" si="228"/>
        <v>42285.143969907411</v>
      </c>
      <c r="T3645" s="9">
        <f t="shared" si="229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7"/>
        <v>0.16420000000000001</v>
      </c>
      <c r="P3646">
        <f t="shared" si="230"/>
        <v>68.417000000000002</v>
      </c>
      <c r="Q3646" t="s">
        <v>8317</v>
      </c>
      <c r="R3646" t="s">
        <v>8359</v>
      </c>
      <c r="S3646" s="9">
        <f t="shared" si="228"/>
        <v>42409.241747685184</v>
      </c>
      <c r="T3646" s="9">
        <f t="shared" si="229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7"/>
        <v>1E-3</v>
      </c>
      <c r="P3647">
        <f t="shared" si="230"/>
        <v>1</v>
      </c>
      <c r="Q3647" t="s">
        <v>8317</v>
      </c>
      <c r="R3647" t="s">
        <v>8359</v>
      </c>
      <c r="S3647" s="9">
        <f t="shared" si="228"/>
        <v>42665.970347222217</v>
      </c>
      <c r="T3647" s="9">
        <f t="shared" si="229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7"/>
        <v>4.8099999999999997E-2</v>
      </c>
      <c r="P3648">
        <f t="shared" si="230"/>
        <v>60.125</v>
      </c>
      <c r="Q3648" t="s">
        <v>8317</v>
      </c>
      <c r="R3648" t="s">
        <v>8359</v>
      </c>
      <c r="S3648" s="9">
        <f t="shared" si="228"/>
        <v>42140.421319444446</v>
      </c>
      <c r="T3648" s="9">
        <f t="shared" si="229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7"/>
        <v>0.06</v>
      </c>
      <c r="P3649">
        <f t="shared" si="230"/>
        <v>15</v>
      </c>
      <c r="Q3649" t="s">
        <v>8317</v>
      </c>
      <c r="R3649" t="s">
        <v>8359</v>
      </c>
      <c r="S3649" s="9">
        <f t="shared" si="228"/>
        <v>42598.749155092592</v>
      </c>
      <c r="T3649" s="9">
        <f t="shared" si="229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7"/>
        <v>1.003825</v>
      </c>
      <c r="P3650">
        <f t="shared" si="230"/>
        <v>550.04100000000005</v>
      </c>
      <c r="Q3650" t="s">
        <v>8317</v>
      </c>
      <c r="R3650" t="s">
        <v>8318</v>
      </c>
      <c r="S3650" s="9">
        <f t="shared" si="228"/>
        <v>41887.292187500003</v>
      </c>
      <c r="T3650" s="9">
        <f t="shared" si="229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1">E3651/D3651</f>
        <v>1.04</v>
      </c>
      <c r="P3651">
        <f t="shared" si="230"/>
        <v>97.5</v>
      </c>
      <c r="Q3651" t="s">
        <v>8317</v>
      </c>
      <c r="R3651" t="s">
        <v>8318</v>
      </c>
      <c r="S3651" s="9">
        <f t="shared" ref="S3651:S3714" si="232">(((J3651/60)/60)/24)+DATE(1970,1,1)</f>
        <v>41780.712893518517</v>
      </c>
      <c r="T3651" s="9">
        <f t="shared" ref="T3651:T3714" si="233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1"/>
        <v>1</v>
      </c>
      <c r="P3652">
        <f t="shared" si="230"/>
        <v>29.411999999999999</v>
      </c>
      <c r="Q3652" t="s">
        <v>8317</v>
      </c>
      <c r="R3652" t="s">
        <v>8318</v>
      </c>
      <c r="S3652" s="9">
        <f t="shared" si="232"/>
        <v>42381.478981481487</v>
      </c>
      <c r="T3652" s="9">
        <f t="shared" si="233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1"/>
        <v>1.04</v>
      </c>
      <c r="P3653">
        <f t="shared" si="230"/>
        <v>57.777999999999999</v>
      </c>
      <c r="Q3653" t="s">
        <v>8317</v>
      </c>
      <c r="R3653" t="s">
        <v>8318</v>
      </c>
      <c r="S3653" s="9">
        <f t="shared" si="232"/>
        <v>41828.646319444444</v>
      </c>
      <c r="T3653" s="9">
        <f t="shared" si="233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1"/>
        <v>2.5066666666666668</v>
      </c>
      <c r="P3654">
        <f t="shared" si="230"/>
        <v>44.234999999999999</v>
      </c>
      <c r="Q3654" t="s">
        <v>8317</v>
      </c>
      <c r="R3654" t="s">
        <v>8318</v>
      </c>
      <c r="S3654" s="9">
        <f t="shared" si="232"/>
        <v>42596.644699074073</v>
      </c>
      <c r="T3654" s="9">
        <f t="shared" si="233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1"/>
        <v>1.0049999999999999</v>
      </c>
      <c r="P3655">
        <f t="shared" si="230"/>
        <v>60.908999999999999</v>
      </c>
      <c r="Q3655" t="s">
        <v>8317</v>
      </c>
      <c r="R3655" t="s">
        <v>8318</v>
      </c>
      <c r="S3655" s="9">
        <f t="shared" si="232"/>
        <v>42191.363506944443</v>
      </c>
      <c r="T3655" s="9">
        <f t="shared" si="233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1"/>
        <v>1.744</v>
      </c>
      <c r="P3656">
        <f t="shared" si="230"/>
        <v>68.841999999999999</v>
      </c>
      <c r="Q3656" t="s">
        <v>8317</v>
      </c>
      <c r="R3656" t="s">
        <v>8318</v>
      </c>
      <c r="S3656" s="9">
        <f t="shared" si="232"/>
        <v>42440.416504629626</v>
      </c>
      <c r="T3656" s="9">
        <f t="shared" si="233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1"/>
        <v>1.1626000000000001</v>
      </c>
      <c r="P3657">
        <f t="shared" ref="P3657:P3720" si="234">IF(L3657=0, 0, ROUND(E3657/L3657, 3))</f>
        <v>73.581999999999994</v>
      </c>
      <c r="Q3657" t="s">
        <v>8317</v>
      </c>
      <c r="R3657" t="s">
        <v>8318</v>
      </c>
      <c r="S3657" s="9">
        <f t="shared" si="232"/>
        <v>42173.803217592591</v>
      </c>
      <c r="T3657" s="9">
        <f t="shared" si="233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1"/>
        <v>1.0582</v>
      </c>
      <c r="P3658">
        <f t="shared" si="234"/>
        <v>115.02200000000001</v>
      </c>
      <c r="Q3658" t="s">
        <v>8317</v>
      </c>
      <c r="R3658" t="s">
        <v>8318</v>
      </c>
      <c r="S3658" s="9">
        <f t="shared" si="232"/>
        <v>42737.910138888896</v>
      </c>
      <c r="T3658" s="9">
        <f t="shared" si="233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1"/>
        <v>1.1074999999999999</v>
      </c>
      <c r="P3659">
        <f t="shared" si="234"/>
        <v>110.75</v>
      </c>
      <c r="Q3659" t="s">
        <v>8317</v>
      </c>
      <c r="R3659" t="s">
        <v>8318</v>
      </c>
      <c r="S3659" s="9">
        <f t="shared" si="232"/>
        <v>42499.629849537043</v>
      </c>
      <c r="T3659" s="9">
        <f t="shared" si="233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1"/>
        <v>1.0066666666666666</v>
      </c>
      <c r="P3660">
        <f t="shared" si="234"/>
        <v>75.5</v>
      </c>
      <c r="Q3660" t="s">
        <v>8317</v>
      </c>
      <c r="R3660" t="s">
        <v>8318</v>
      </c>
      <c r="S3660" s="9">
        <f t="shared" si="232"/>
        <v>41775.858564814815</v>
      </c>
      <c r="T3660" s="9">
        <f t="shared" si="233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1"/>
        <v>1.0203333333333333</v>
      </c>
      <c r="P3661">
        <f t="shared" si="234"/>
        <v>235.46199999999999</v>
      </c>
      <c r="Q3661" t="s">
        <v>8317</v>
      </c>
      <c r="R3661" t="s">
        <v>8318</v>
      </c>
      <c r="S3661" s="9">
        <f t="shared" si="232"/>
        <v>42055.277199074073</v>
      </c>
      <c r="T3661" s="9">
        <f t="shared" si="233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1"/>
        <v>1</v>
      </c>
      <c r="P3662">
        <f t="shared" si="234"/>
        <v>11.364000000000001</v>
      </c>
      <c r="Q3662" t="s">
        <v>8317</v>
      </c>
      <c r="R3662" t="s">
        <v>8318</v>
      </c>
      <c r="S3662" s="9">
        <f t="shared" si="232"/>
        <v>41971.881076388891</v>
      </c>
      <c r="T3662" s="9">
        <f t="shared" si="233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1"/>
        <v>1.1100000000000001</v>
      </c>
      <c r="P3663">
        <f t="shared" si="234"/>
        <v>92.5</v>
      </c>
      <c r="Q3663" t="s">
        <v>8317</v>
      </c>
      <c r="R3663" t="s">
        <v>8318</v>
      </c>
      <c r="S3663" s="9">
        <f t="shared" si="232"/>
        <v>42447.896666666667</v>
      </c>
      <c r="T3663" s="9">
        <f t="shared" si="233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1"/>
        <v>1.0142500000000001</v>
      </c>
      <c r="P3664">
        <f t="shared" si="234"/>
        <v>202.85</v>
      </c>
      <c r="Q3664" t="s">
        <v>8317</v>
      </c>
      <c r="R3664" t="s">
        <v>8318</v>
      </c>
      <c r="S3664" s="9">
        <f t="shared" si="232"/>
        <v>42064.220069444447</v>
      </c>
      <c r="T3664" s="9">
        <f t="shared" si="233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1"/>
        <v>1.04</v>
      </c>
      <c r="P3665">
        <f t="shared" si="234"/>
        <v>26</v>
      </c>
      <c r="Q3665" t="s">
        <v>8317</v>
      </c>
      <c r="R3665" t="s">
        <v>8318</v>
      </c>
      <c r="S3665" s="9">
        <f t="shared" si="232"/>
        <v>42665.451736111107</v>
      </c>
      <c r="T3665" s="9">
        <f t="shared" si="233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1"/>
        <v>1.09375</v>
      </c>
      <c r="P3666">
        <f t="shared" si="234"/>
        <v>46.052999999999997</v>
      </c>
      <c r="Q3666" t="s">
        <v>8317</v>
      </c>
      <c r="R3666" t="s">
        <v>8318</v>
      </c>
      <c r="S3666" s="9">
        <f t="shared" si="232"/>
        <v>42523.248715277776</v>
      </c>
      <c r="T3666" s="9">
        <f t="shared" si="233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1"/>
        <v>1.1516129032258065</v>
      </c>
      <c r="P3667">
        <f t="shared" si="234"/>
        <v>51</v>
      </c>
      <c r="Q3667" t="s">
        <v>8317</v>
      </c>
      <c r="R3667" t="s">
        <v>8318</v>
      </c>
      <c r="S3667" s="9">
        <f t="shared" si="232"/>
        <v>42294.808124999996</v>
      </c>
      <c r="T3667" s="9">
        <f t="shared" si="233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1"/>
        <v>1</v>
      </c>
      <c r="P3668">
        <f t="shared" si="234"/>
        <v>31.579000000000001</v>
      </c>
      <c r="Q3668" t="s">
        <v>8317</v>
      </c>
      <c r="R3668" t="s">
        <v>8318</v>
      </c>
      <c r="S3668" s="9">
        <f t="shared" si="232"/>
        <v>41822.90488425926</v>
      </c>
      <c r="T3668" s="9">
        <f t="shared" si="233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1"/>
        <v>1.0317033333333334</v>
      </c>
      <c r="P3669">
        <f t="shared" si="234"/>
        <v>53.363999999999997</v>
      </c>
      <c r="Q3669" t="s">
        <v>8317</v>
      </c>
      <c r="R3669" t="s">
        <v>8318</v>
      </c>
      <c r="S3669" s="9">
        <f t="shared" si="232"/>
        <v>42173.970127314817</v>
      </c>
      <c r="T3669" s="9">
        <f t="shared" si="233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1"/>
        <v>1.0349999999999999</v>
      </c>
      <c r="P3670">
        <f t="shared" si="234"/>
        <v>36.963999999999999</v>
      </c>
      <c r="Q3670" t="s">
        <v>8317</v>
      </c>
      <c r="R3670" t="s">
        <v>8318</v>
      </c>
      <c r="S3670" s="9">
        <f t="shared" si="232"/>
        <v>42185.556157407409</v>
      </c>
      <c r="T3670" s="9">
        <f t="shared" si="233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1"/>
        <v>1.3819999999999999</v>
      </c>
      <c r="P3671">
        <f t="shared" si="234"/>
        <v>81.293999999999997</v>
      </c>
      <c r="Q3671" t="s">
        <v>8317</v>
      </c>
      <c r="R3671" t="s">
        <v>8318</v>
      </c>
      <c r="S3671" s="9">
        <f t="shared" si="232"/>
        <v>42136.675196759257</v>
      </c>
      <c r="T3671" s="9">
        <f t="shared" si="233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1"/>
        <v>1.0954545454545455</v>
      </c>
      <c r="P3672">
        <f t="shared" si="234"/>
        <v>20.082999999999998</v>
      </c>
      <c r="Q3672" t="s">
        <v>8317</v>
      </c>
      <c r="R3672" t="s">
        <v>8318</v>
      </c>
      <c r="S3672" s="9">
        <f t="shared" si="232"/>
        <v>42142.514016203699</v>
      </c>
      <c r="T3672" s="9">
        <f t="shared" si="233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1"/>
        <v>1.0085714285714287</v>
      </c>
      <c r="P3673">
        <f t="shared" si="234"/>
        <v>88.25</v>
      </c>
      <c r="Q3673" t="s">
        <v>8317</v>
      </c>
      <c r="R3673" t="s">
        <v>8318</v>
      </c>
      <c r="S3673" s="9">
        <f t="shared" si="232"/>
        <v>41820.62809027778</v>
      </c>
      <c r="T3673" s="9">
        <f t="shared" si="233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1"/>
        <v>1.0153333333333334</v>
      </c>
      <c r="P3674">
        <f t="shared" si="234"/>
        <v>53.439</v>
      </c>
      <c r="Q3674" t="s">
        <v>8317</v>
      </c>
      <c r="R3674" t="s">
        <v>8318</v>
      </c>
      <c r="S3674" s="9">
        <f t="shared" si="232"/>
        <v>41878.946574074071</v>
      </c>
      <c r="T3674" s="9">
        <f t="shared" si="233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1"/>
        <v>1.13625</v>
      </c>
      <c r="P3675">
        <f t="shared" si="234"/>
        <v>39.868000000000002</v>
      </c>
      <c r="Q3675" t="s">
        <v>8317</v>
      </c>
      <c r="R3675" t="s">
        <v>8318</v>
      </c>
      <c r="S3675" s="9">
        <f t="shared" si="232"/>
        <v>41914.295104166667</v>
      </c>
      <c r="T3675" s="9">
        <f t="shared" si="233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1"/>
        <v>1</v>
      </c>
      <c r="P3676">
        <f t="shared" si="234"/>
        <v>145.161</v>
      </c>
      <c r="Q3676" t="s">
        <v>8317</v>
      </c>
      <c r="R3676" t="s">
        <v>8318</v>
      </c>
      <c r="S3676" s="9">
        <f t="shared" si="232"/>
        <v>42556.873020833329</v>
      </c>
      <c r="T3676" s="9">
        <f t="shared" si="233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1"/>
        <v>1.4</v>
      </c>
      <c r="P3677">
        <f t="shared" si="234"/>
        <v>23.332999999999998</v>
      </c>
      <c r="Q3677" t="s">
        <v>8317</v>
      </c>
      <c r="R3677" t="s">
        <v>8318</v>
      </c>
      <c r="S3677" s="9">
        <f t="shared" si="232"/>
        <v>42493.597013888888</v>
      </c>
      <c r="T3677" s="9">
        <f t="shared" si="233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1"/>
        <v>1.2875000000000001</v>
      </c>
      <c r="P3678">
        <f t="shared" si="234"/>
        <v>64.375</v>
      </c>
      <c r="Q3678" t="s">
        <v>8317</v>
      </c>
      <c r="R3678" t="s">
        <v>8318</v>
      </c>
      <c r="S3678" s="9">
        <f t="shared" si="232"/>
        <v>41876.815787037034</v>
      </c>
      <c r="T3678" s="9">
        <f t="shared" si="233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1"/>
        <v>1.0290416666666666</v>
      </c>
      <c r="P3679">
        <f t="shared" si="234"/>
        <v>62.052999999999997</v>
      </c>
      <c r="Q3679" t="s">
        <v>8317</v>
      </c>
      <c r="R3679" t="s">
        <v>8318</v>
      </c>
      <c r="S3679" s="9">
        <f t="shared" si="232"/>
        <v>41802.574282407404</v>
      </c>
      <c r="T3679" s="9">
        <f t="shared" si="233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1"/>
        <v>1.0249999999999999</v>
      </c>
      <c r="P3680">
        <f t="shared" si="234"/>
        <v>66.129000000000005</v>
      </c>
      <c r="Q3680" t="s">
        <v>8317</v>
      </c>
      <c r="R3680" t="s">
        <v>8318</v>
      </c>
      <c r="S3680" s="9">
        <f t="shared" si="232"/>
        <v>42120.531226851846</v>
      </c>
      <c r="T3680" s="9">
        <f t="shared" si="233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1"/>
        <v>1.101</v>
      </c>
      <c r="P3681">
        <f t="shared" si="234"/>
        <v>73.400000000000006</v>
      </c>
      <c r="Q3681" t="s">
        <v>8317</v>
      </c>
      <c r="R3681" t="s">
        <v>8318</v>
      </c>
      <c r="S3681" s="9">
        <f t="shared" si="232"/>
        <v>41786.761354166665</v>
      </c>
      <c r="T3681" s="9">
        <f t="shared" si="233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1"/>
        <v>1.1276666666666666</v>
      </c>
      <c r="P3682">
        <f t="shared" si="234"/>
        <v>99.5</v>
      </c>
      <c r="Q3682" t="s">
        <v>8317</v>
      </c>
      <c r="R3682" t="s">
        <v>8318</v>
      </c>
      <c r="S3682" s="9">
        <f t="shared" si="232"/>
        <v>42627.454097222217</v>
      </c>
      <c r="T3682" s="9">
        <f t="shared" si="233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1"/>
        <v>1.119</v>
      </c>
      <c r="P3683">
        <f t="shared" si="234"/>
        <v>62.167000000000002</v>
      </c>
      <c r="Q3683" t="s">
        <v>8317</v>
      </c>
      <c r="R3683" t="s">
        <v>8318</v>
      </c>
      <c r="S3683" s="9">
        <f t="shared" si="232"/>
        <v>42374.651504629626</v>
      </c>
      <c r="T3683" s="9">
        <f t="shared" si="233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1"/>
        <v>1.3919999999999999</v>
      </c>
      <c r="P3684">
        <f t="shared" si="234"/>
        <v>62.328000000000003</v>
      </c>
      <c r="Q3684" t="s">
        <v>8317</v>
      </c>
      <c r="R3684" t="s">
        <v>8318</v>
      </c>
      <c r="S3684" s="9">
        <f t="shared" si="232"/>
        <v>41772.685393518521</v>
      </c>
      <c r="T3684" s="9">
        <f t="shared" si="233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1"/>
        <v>1.1085714285714285</v>
      </c>
      <c r="P3685">
        <f t="shared" si="234"/>
        <v>58.787999999999997</v>
      </c>
      <c r="Q3685" t="s">
        <v>8317</v>
      </c>
      <c r="R3685" t="s">
        <v>8318</v>
      </c>
      <c r="S3685" s="9">
        <f t="shared" si="232"/>
        <v>42633.116851851853</v>
      </c>
      <c r="T3685" s="9">
        <f t="shared" si="233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1"/>
        <v>1.3906666666666667</v>
      </c>
      <c r="P3686">
        <f t="shared" si="234"/>
        <v>45.347999999999999</v>
      </c>
      <c r="Q3686" t="s">
        <v>8317</v>
      </c>
      <c r="R3686" t="s">
        <v>8318</v>
      </c>
      <c r="S3686" s="9">
        <f t="shared" si="232"/>
        <v>42219.180393518516</v>
      </c>
      <c r="T3686" s="9">
        <f t="shared" si="233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1"/>
        <v>1.0569999999999999</v>
      </c>
      <c r="P3687">
        <f t="shared" si="234"/>
        <v>41.944000000000003</v>
      </c>
      <c r="Q3687" t="s">
        <v>8317</v>
      </c>
      <c r="R3687" t="s">
        <v>8318</v>
      </c>
      <c r="S3687" s="9">
        <f t="shared" si="232"/>
        <v>41753.593275462961</v>
      </c>
      <c r="T3687" s="9">
        <f t="shared" si="233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1"/>
        <v>1.0142857142857142</v>
      </c>
      <c r="P3688">
        <f t="shared" si="234"/>
        <v>59.167000000000002</v>
      </c>
      <c r="Q3688" t="s">
        <v>8317</v>
      </c>
      <c r="R3688" t="s">
        <v>8318</v>
      </c>
      <c r="S3688" s="9">
        <f t="shared" si="232"/>
        <v>42230.662731481483</v>
      </c>
      <c r="T3688" s="9">
        <f t="shared" si="233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1"/>
        <v>1.0024500000000001</v>
      </c>
      <c r="P3689">
        <f t="shared" si="234"/>
        <v>200.49</v>
      </c>
      <c r="Q3689" t="s">
        <v>8317</v>
      </c>
      <c r="R3689" t="s">
        <v>8318</v>
      </c>
      <c r="S3689" s="9">
        <f t="shared" si="232"/>
        <v>41787.218229166669</v>
      </c>
      <c r="T3689" s="9">
        <f t="shared" si="233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1"/>
        <v>1.0916666666666666</v>
      </c>
      <c r="P3690">
        <f t="shared" si="234"/>
        <v>83.974000000000004</v>
      </c>
      <c r="Q3690" t="s">
        <v>8317</v>
      </c>
      <c r="R3690" t="s">
        <v>8318</v>
      </c>
      <c r="S3690" s="9">
        <f t="shared" si="232"/>
        <v>41829.787083333329</v>
      </c>
      <c r="T3690" s="9">
        <f t="shared" si="233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1"/>
        <v>1.1833333333333333</v>
      </c>
      <c r="P3691">
        <f t="shared" si="234"/>
        <v>57.258000000000003</v>
      </c>
      <c r="Q3691" t="s">
        <v>8317</v>
      </c>
      <c r="R3691" t="s">
        <v>8318</v>
      </c>
      <c r="S3691" s="9">
        <f t="shared" si="232"/>
        <v>42147.826840277776</v>
      </c>
      <c r="T3691" s="9">
        <f t="shared" si="233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1"/>
        <v>1.2</v>
      </c>
      <c r="P3692">
        <f t="shared" si="234"/>
        <v>58.064999999999998</v>
      </c>
      <c r="Q3692" t="s">
        <v>8317</v>
      </c>
      <c r="R3692" t="s">
        <v>8318</v>
      </c>
      <c r="S3692" s="9">
        <f t="shared" si="232"/>
        <v>41940.598182870373</v>
      </c>
      <c r="T3692" s="9">
        <f t="shared" si="233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1"/>
        <v>1.2796000000000001</v>
      </c>
      <c r="P3693">
        <f t="shared" si="234"/>
        <v>186.803</v>
      </c>
      <c r="Q3693" t="s">
        <v>8317</v>
      </c>
      <c r="R3693" t="s">
        <v>8318</v>
      </c>
      <c r="S3693" s="9">
        <f t="shared" si="232"/>
        <v>42020.700567129628</v>
      </c>
      <c r="T3693" s="9">
        <f t="shared" si="233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1"/>
        <v>1.26</v>
      </c>
      <c r="P3694">
        <f t="shared" si="234"/>
        <v>74.117999999999995</v>
      </c>
      <c r="Q3694" t="s">
        <v>8317</v>
      </c>
      <c r="R3694" t="s">
        <v>8318</v>
      </c>
      <c r="S3694" s="9">
        <f t="shared" si="232"/>
        <v>41891.96503472222</v>
      </c>
      <c r="T3694" s="9">
        <f t="shared" si="233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1"/>
        <v>1.2912912912912913</v>
      </c>
      <c r="P3695">
        <f t="shared" si="234"/>
        <v>30.713999999999999</v>
      </c>
      <c r="Q3695" t="s">
        <v>8317</v>
      </c>
      <c r="R3695" t="s">
        <v>8318</v>
      </c>
      <c r="S3695" s="9">
        <f t="shared" si="232"/>
        <v>42309.191307870366</v>
      </c>
      <c r="T3695" s="9">
        <f t="shared" si="233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1"/>
        <v>1.0742857142857143</v>
      </c>
      <c r="P3696">
        <f t="shared" si="234"/>
        <v>62.667000000000002</v>
      </c>
      <c r="Q3696" t="s">
        <v>8317</v>
      </c>
      <c r="R3696" t="s">
        <v>8318</v>
      </c>
      <c r="S3696" s="9">
        <f t="shared" si="232"/>
        <v>42490.133877314816</v>
      </c>
      <c r="T3696" s="9">
        <f t="shared" si="233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1"/>
        <v>1.00125</v>
      </c>
      <c r="P3697">
        <f t="shared" si="234"/>
        <v>121.364</v>
      </c>
      <c r="Q3697" t="s">
        <v>8317</v>
      </c>
      <c r="R3697" t="s">
        <v>8318</v>
      </c>
      <c r="S3697" s="9">
        <f t="shared" si="232"/>
        <v>41995.870486111111</v>
      </c>
      <c r="T3697" s="9">
        <f t="shared" si="233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1"/>
        <v>1.55</v>
      </c>
      <c r="P3698">
        <f t="shared" si="234"/>
        <v>39.744</v>
      </c>
      <c r="Q3698" t="s">
        <v>8317</v>
      </c>
      <c r="R3698" t="s">
        <v>8318</v>
      </c>
      <c r="S3698" s="9">
        <f t="shared" si="232"/>
        <v>41988.617083333331</v>
      </c>
      <c r="T3698" s="9">
        <f t="shared" si="233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1"/>
        <v>1.08</v>
      </c>
      <c r="P3699">
        <f t="shared" si="234"/>
        <v>72</v>
      </c>
      <c r="Q3699" t="s">
        <v>8317</v>
      </c>
      <c r="R3699" t="s">
        <v>8318</v>
      </c>
      <c r="S3699" s="9">
        <f t="shared" si="232"/>
        <v>42479.465833333335</v>
      </c>
      <c r="T3699" s="9">
        <f t="shared" si="233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1"/>
        <v>1.1052</v>
      </c>
      <c r="P3700">
        <f t="shared" si="234"/>
        <v>40.631999999999998</v>
      </c>
      <c r="Q3700" t="s">
        <v>8317</v>
      </c>
      <c r="R3700" t="s">
        <v>8318</v>
      </c>
      <c r="S3700" s="9">
        <f t="shared" si="232"/>
        <v>42401.806562500002</v>
      </c>
      <c r="T3700" s="9">
        <f t="shared" si="233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1"/>
        <v>1.008</v>
      </c>
      <c r="P3701">
        <f t="shared" si="234"/>
        <v>63</v>
      </c>
      <c r="Q3701" t="s">
        <v>8317</v>
      </c>
      <c r="R3701" t="s">
        <v>8318</v>
      </c>
      <c r="S3701" s="9">
        <f t="shared" si="232"/>
        <v>41897.602037037039</v>
      </c>
      <c r="T3701" s="9">
        <f t="shared" si="233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1"/>
        <v>1.212</v>
      </c>
      <c r="P3702">
        <f t="shared" si="234"/>
        <v>33.667000000000002</v>
      </c>
      <c r="Q3702" t="s">
        <v>8317</v>
      </c>
      <c r="R3702" t="s">
        <v>8318</v>
      </c>
      <c r="S3702" s="9">
        <f t="shared" si="232"/>
        <v>41882.585648148146</v>
      </c>
      <c r="T3702" s="9">
        <f t="shared" si="233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1"/>
        <v>1.0033333333333334</v>
      </c>
      <c r="P3703">
        <f t="shared" si="234"/>
        <v>38.590000000000003</v>
      </c>
      <c r="Q3703" t="s">
        <v>8317</v>
      </c>
      <c r="R3703" t="s">
        <v>8318</v>
      </c>
      <c r="S3703" s="9">
        <f t="shared" si="232"/>
        <v>42129.541585648149</v>
      </c>
      <c r="T3703" s="9">
        <f t="shared" si="233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1"/>
        <v>1.0916666666666666</v>
      </c>
      <c r="P3704">
        <f t="shared" si="234"/>
        <v>155.952</v>
      </c>
      <c r="Q3704" t="s">
        <v>8317</v>
      </c>
      <c r="R3704" t="s">
        <v>8318</v>
      </c>
      <c r="S3704" s="9">
        <f t="shared" si="232"/>
        <v>42524.53800925926</v>
      </c>
      <c r="T3704" s="9">
        <f t="shared" si="233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1"/>
        <v>1.2342857142857142</v>
      </c>
      <c r="P3705">
        <f t="shared" si="234"/>
        <v>43.2</v>
      </c>
      <c r="Q3705" t="s">
        <v>8317</v>
      </c>
      <c r="R3705" t="s">
        <v>8318</v>
      </c>
      <c r="S3705" s="9">
        <f t="shared" si="232"/>
        <v>42556.504490740743</v>
      </c>
      <c r="T3705" s="9">
        <f t="shared" si="233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1"/>
        <v>1.3633666666666666</v>
      </c>
      <c r="P3706">
        <f t="shared" si="234"/>
        <v>15.148999999999999</v>
      </c>
      <c r="Q3706" t="s">
        <v>8317</v>
      </c>
      <c r="R3706" t="s">
        <v>8318</v>
      </c>
      <c r="S3706" s="9">
        <f t="shared" si="232"/>
        <v>42461.689745370371</v>
      </c>
      <c r="T3706" s="9">
        <f t="shared" si="233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1"/>
        <v>1.0346657233816767</v>
      </c>
      <c r="P3707">
        <f t="shared" si="234"/>
        <v>83.570999999999998</v>
      </c>
      <c r="Q3707" t="s">
        <v>8317</v>
      </c>
      <c r="R3707" t="s">
        <v>8318</v>
      </c>
      <c r="S3707" s="9">
        <f t="shared" si="232"/>
        <v>41792.542986111112</v>
      </c>
      <c r="T3707" s="9">
        <f t="shared" si="233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1"/>
        <v>1.2133333333333334</v>
      </c>
      <c r="P3708">
        <f t="shared" si="234"/>
        <v>140</v>
      </c>
      <c r="Q3708" t="s">
        <v>8317</v>
      </c>
      <c r="R3708" t="s">
        <v>8318</v>
      </c>
      <c r="S3708" s="9">
        <f t="shared" si="232"/>
        <v>41879.913761574076</v>
      </c>
      <c r="T3708" s="9">
        <f t="shared" si="233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1"/>
        <v>1.86</v>
      </c>
      <c r="P3709">
        <f t="shared" si="234"/>
        <v>80.87</v>
      </c>
      <c r="Q3709" t="s">
        <v>8317</v>
      </c>
      <c r="R3709" t="s">
        <v>8318</v>
      </c>
      <c r="S3709" s="9">
        <f t="shared" si="232"/>
        <v>42552.048356481479</v>
      </c>
      <c r="T3709" s="9">
        <f t="shared" si="233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1"/>
        <v>3</v>
      </c>
      <c r="P3710">
        <f t="shared" si="234"/>
        <v>53.845999999999997</v>
      </c>
      <c r="Q3710" t="s">
        <v>8317</v>
      </c>
      <c r="R3710" t="s">
        <v>8318</v>
      </c>
      <c r="S3710" s="9">
        <f t="shared" si="232"/>
        <v>41810.142199074071</v>
      </c>
      <c r="T3710" s="9">
        <f t="shared" si="233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1"/>
        <v>1.0825</v>
      </c>
      <c r="P3711">
        <f t="shared" si="234"/>
        <v>30.928999999999998</v>
      </c>
      <c r="Q3711" t="s">
        <v>8317</v>
      </c>
      <c r="R3711" t="s">
        <v>8318</v>
      </c>
      <c r="S3711" s="9">
        <f t="shared" si="232"/>
        <v>41785.707708333335</v>
      </c>
      <c r="T3711" s="9">
        <f t="shared" si="233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1"/>
        <v>1.4115384615384616</v>
      </c>
      <c r="P3712">
        <f t="shared" si="234"/>
        <v>67.962999999999994</v>
      </c>
      <c r="Q3712" t="s">
        <v>8317</v>
      </c>
      <c r="R3712" t="s">
        <v>8318</v>
      </c>
      <c r="S3712" s="9">
        <f t="shared" si="232"/>
        <v>42072.576249999998</v>
      </c>
      <c r="T3712" s="9">
        <f t="shared" si="233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1"/>
        <v>1.1399999999999999</v>
      </c>
      <c r="P3713">
        <f t="shared" si="234"/>
        <v>27.143000000000001</v>
      </c>
      <c r="Q3713" t="s">
        <v>8317</v>
      </c>
      <c r="R3713" t="s">
        <v>8318</v>
      </c>
      <c r="S3713" s="9">
        <f t="shared" si="232"/>
        <v>41779.724224537036</v>
      </c>
      <c r="T3713" s="9">
        <f t="shared" si="233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1"/>
        <v>1.5373333333333334</v>
      </c>
      <c r="P3714">
        <f t="shared" si="234"/>
        <v>110.86499999999999</v>
      </c>
      <c r="Q3714" t="s">
        <v>8317</v>
      </c>
      <c r="R3714" t="s">
        <v>8318</v>
      </c>
      <c r="S3714" s="9">
        <f t="shared" si="232"/>
        <v>42134.172071759262</v>
      </c>
      <c r="T3714" s="9">
        <f t="shared" si="233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5">E3715/D3715</f>
        <v>1.0149999999999999</v>
      </c>
      <c r="P3715">
        <f t="shared" si="234"/>
        <v>106.842</v>
      </c>
      <c r="Q3715" t="s">
        <v>8317</v>
      </c>
      <c r="R3715" t="s">
        <v>8318</v>
      </c>
      <c r="S3715" s="9">
        <f t="shared" ref="S3715:S3778" si="236">(((J3715/60)/60)/24)+DATE(1970,1,1)</f>
        <v>42505.738032407404</v>
      </c>
      <c r="T3715" s="9">
        <f t="shared" ref="T3715:T3778" si="237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5"/>
        <v>1.0235000000000001</v>
      </c>
      <c r="P3716">
        <f t="shared" si="234"/>
        <v>105.515</v>
      </c>
      <c r="Q3716" t="s">
        <v>8317</v>
      </c>
      <c r="R3716" t="s">
        <v>8318</v>
      </c>
      <c r="S3716" s="9">
        <f t="shared" si="236"/>
        <v>42118.556331018524</v>
      </c>
      <c r="T3716" s="9">
        <f t="shared" si="237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5"/>
        <v>1.0257142857142858</v>
      </c>
      <c r="P3717">
        <f t="shared" si="234"/>
        <v>132.96299999999999</v>
      </c>
      <c r="Q3717" t="s">
        <v>8317</v>
      </c>
      <c r="R3717" t="s">
        <v>8318</v>
      </c>
      <c r="S3717" s="9">
        <f t="shared" si="236"/>
        <v>42036.995590277773</v>
      </c>
      <c r="T3717" s="9">
        <f t="shared" si="237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5"/>
        <v>1.5575000000000001</v>
      </c>
      <c r="P3718">
        <f t="shared" si="234"/>
        <v>51.917000000000002</v>
      </c>
      <c r="Q3718" t="s">
        <v>8317</v>
      </c>
      <c r="R3718" t="s">
        <v>8318</v>
      </c>
      <c r="S3718" s="9">
        <f t="shared" si="236"/>
        <v>42360.887835648144</v>
      </c>
      <c r="T3718" s="9">
        <f t="shared" si="237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5"/>
        <v>1.0075000000000001</v>
      </c>
      <c r="P3719">
        <f t="shared" si="234"/>
        <v>310</v>
      </c>
      <c r="Q3719" t="s">
        <v>8317</v>
      </c>
      <c r="R3719" t="s">
        <v>8318</v>
      </c>
      <c r="S3719" s="9">
        <f t="shared" si="236"/>
        <v>42102.866307870368</v>
      </c>
      <c r="T3719" s="9">
        <f t="shared" si="237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5"/>
        <v>2.3940000000000001</v>
      </c>
      <c r="P3720">
        <f t="shared" si="234"/>
        <v>26.021999999999998</v>
      </c>
      <c r="Q3720" t="s">
        <v>8317</v>
      </c>
      <c r="R3720" t="s">
        <v>8318</v>
      </c>
      <c r="S3720" s="9">
        <f t="shared" si="236"/>
        <v>42032.716145833328</v>
      </c>
      <c r="T3720" s="9">
        <f t="shared" si="237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5"/>
        <v>2.1</v>
      </c>
      <c r="P3721">
        <f t="shared" ref="P3721:P3784" si="238">IF(L3721=0, 0, ROUND(E3721/L3721, 3))</f>
        <v>105</v>
      </c>
      <c r="Q3721" t="s">
        <v>8317</v>
      </c>
      <c r="R3721" t="s">
        <v>8318</v>
      </c>
      <c r="S3721" s="9">
        <f t="shared" si="236"/>
        <v>42147.729930555557</v>
      </c>
      <c r="T3721" s="9">
        <f t="shared" si="237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5"/>
        <v>1.0451515151515152</v>
      </c>
      <c r="P3722">
        <f t="shared" si="238"/>
        <v>86.224999999999994</v>
      </c>
      <c r="Q3722" t="s">
        <v>8317</v>
      </c>
      <c r="R3722" t="s">
        <v>8318</v>
      </c>
      <c r="S3722" s="9">
        <f t="shared" si="236"/>
        <v>42165.993125000001</v>
      </c>
      <c r="T3722" s="9">
        <f t="shared" si="237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5"/>
        <v>1.008</v>
      </c>
      <c r="P3723">
        <f t="shared" si="238"/>
        <v>114.545</v>
      </c>
      <c r="Q3723" t="s">
        <v>8317</v>
      </c>
      <c r="R3723" t="s">
        <v>8318</v>
      </c>
      <c r="S3723" s="9">
        <f t="shared" si="236"/>
        <v>41927.936157407406</v>
      </c>
      <c r="T3723" s="9">
        <f t="shared" si="237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5"/>
        <v>1.1120000000000001</v>
      </c>
      <c r="P3724">
        <f t="shared" si="238"/>
        <v>47.656999999999996</v>
      </c>
      <c r="Q3724" t="s">
        <v>8317</v>
      </c>
      <c r="R3724" t="s">
        <v>8318</v>
      </c>
      <c r="S3724" s="9">
        <f t="shared" si="236"/>
        <v>42381.671840277777</v>
      </c>
      <c r="T3724" s="9">
        <f t="shared" si="237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5"/>
        <v>1.0204444444444445</v>
      </c>
      <c r="P3725">
        <f t="shared" si="238"/>
        <v>72.888999999999996</v>
      </c>
      <c r="Q3725" t="s">
        <v>8317</v>
      </c>
      <c r="R3725" t="s">
        <v>8318</v>
      </c>
      <c r="S3725" s="9">
        <f t="shared" si="236"/>
        <v>41943.753032407411</v>
      </c>
      <c r="T3725" s="9">
        <f t="shared" si="237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5"/>
        <v>1.0254767441860466</v>
      </c>
      <c r="P3726">
        <f t="shared" si="238"/>
        <v>49.545999999999999</v>
      </c>
      <c r="Q3726" t="s">
        <v>8317</v>
      </c>
      <c r="R3726" t="s">
        <v>8318</v>
      </c>
      <c r="S3726" s="9">
        <f t="shared" si="236"/>
        <v>42465.491435185191</v>
      </c>
      <c r="T3726" s="9">
        <f t="shared" si="237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5"/>
        <v>1.27</v>
      </c>
      <c r="P3727">
        <f t="shared" si="238"/>
        <v>25.4</v>
      </c>
      <c r="Q3727" t="s">
        <v>8317</v>
      </c>
      <c r="R3727" t="s">
        <v>8318</v>
      </c>
      <c r="S3727" s="9">
        <f t="shared" si="236"/>
        <v>42401.945219907408</v>
      </c>
      <c r="T3727" s="9">
        <f t="shared" si="237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5"/>
        <v>3.3870588235294119</v>
      </c>
      <c r="P3728">
        <f t="shared" si="238"/>
        <v>62.587000000000003</v>
      </c>
      <c r="Q3728" t="s">
        <v>8317</v>
      </c>
      <c r="R3728" t="s">
        <v>8318</v>
      </c>
      <c r="S3728" s="9">
        <f t="shared" si="236"/>
        <v>42462.140868055561</v>
      </c>
      <c r="T3728" s="9">
        <f t="shared" si="237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5"/>
        <v>1.0075000000000001</v>
      </c>
      <c r="P3729">
        <f t="shared" si="238"/>
        <v>61.061</v>
      </c>
      <c r="Q3729" t="s">
        <v>8317</v>
      </c>
      <c r="R3729" t="s">
        <v>8318</v>
      </c>
      <c r="S3729" s="9">
        <f t="shared" si="236"/>
        <v>42632.348310185189</v>
      </c>
      <c r="T3729" s="9">
        <f t="shared" si="237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5"/>
        <v>9.3100000000000002E-2</v>
      </c>
      <c r="P3730">
        <f t="shared" si="238"/>
        <v>60.064999999999998</v>
      </c>
      <c r="Q3730" t="s">
        <v>8317</v>
      </c>
      <c r="R3730" t="s">
        <v>8318</v>
      </c>
      <c r="S3730" s="9">
        <f t="shared" si="236"/>
        <v>42205.171018518522</v>
      </c>
      <c r="T3730" s="9">
        <f t="shared" si="237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5"/>
        <v>7.2400000000000006E-2</v>
      </c>
      <c r="P3731">
        <f t="shared" si="238"/>
        <v>72.400000000000006</v>
      </c>
      <c r="Q3731" t="s">
        <v>8317</v>
      </c>
      <c r="R3731" t="s">
        <v>8318</v>
      </c>
      <c r="S3731" s="9">
        <f t="shared" si="236"/>
        <v>42041.205000000002</v>
      </c>
      <c r="T3731" s="9">
        <f t="shared" si="237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5"/>
        <v>0.1</v>
      </c>
      <c r="P3732">
        <f t="shared" si="238"/>
        <v>100</v>
      </c>
      <c r="Q3732" t="s">
        <v>8317</v>
      </c>
      <c r="R3732" t="s">
        <v>8318</v>
      </c>
      <c r="S3732" s="9">
        <f t="shared" si="236"/>
        <v>42203.677766203706</v>
      </c>
      <c r="T3732" s="9">
        <f t="shared" si="237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5"/>
        <v>0.11272727272727273</v>
      </c>
      <c r="P3733">
        <f t="shared" si="238"/>
        <v>51.667000000000002</v>
      </c>
      <c r="Q3733" t="s">
        <v>8317</v>
      </c>
      <c r="R3733" t="s">
        <v>8318</v>
      </c>
      <c r="S3733" s="9">
        <f t="shared" si="236"/>
        <v>41983.752847222218</v>
      </c>
      <c r="T3733" s="9">
        <f t="shared" si="237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5"/>
        <v>0.15411764705882353</v>
      </c>
      <c r="P3734">
        <f t="shared" si="238"/>
        <v>32.75</v>
      </c>
      <c r="Q3734" t="s">
        <v>8317</v>
      </c>
      <c r="R3734" t="s">
        <v>8318</v>
      </c>
      <c r="S3734" s="9">
        <f t="shared" si="236"/>
        <v>41968.677465277782</v>
      </c>
      <c r="T3734" s="9">
        <f t="shared" si="237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5"/>
        <v>0</v>
      </c>
      <c r="P3735">
        <f t="shared" si="238"/>
        <v>0</v>
      </c>
      <c r="Q3735" t="s">
        <v>8317</v>
      </c>
      <c r="R3735" t="s">
        <v>8318</v>
      </c>
      <c r="S3735" s="9">
        <f t="shared" si="236"/>
        <v>42103.024398148147</v>
      </c>
      <c r="T3735" s="9">
        <f t="shared" si="237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5"/>
        <v>0.28466666666666668</v>
      </c>
      <c r="P3736">
        <f t="shared" si="238"/>
        <v>61</v>
      </c>
      <c r="Q3736" t="s">
        <v>8317</v>
      </c>
      <c r="R3736" t="s">
        <v>8318</v>
      </c>
      <c r="S3736" s="9">
        <f t="shared" si="236"/>
        <v>42089.901574074072</v>
      </c>
      <c r="T3736" s="9">
        <f t="shared" si="237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5"/>
        <v>0.13333333333333333</v>
      </c>
      <c r="P3737">
        <f t="shared" si="238"/>
        <v>10</v>
      </c>
      <c r="Q3737" t="s">
        <v>8317</v>
      </c>
      <c r="R3737" t="s">
        <v>8318</v>
      </c>
      <c r="S3737" s="9">
        <f t="shared" si="236"/>
        <v>42122.693159722221</v>
      </c>
      <c r="T3737" s="9">
        <f t="shared" si="237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5"/>
        <v>6.6666666666666671E-3</v>
      </c>
      <c r="P3738">
        <f t="shared" si="238"/>
        <v>10</v>
      </c>
      <c r="Q3738" t="s">
        <v>8317</v>
      </c>
      <c r="R3738" t="s">
        <v>8318</v>
      </c>
      <c r="S3738" s="9">
        <f t="shared" si="236"/>
        <v>42048.711724537032</v>
      </c>
      <c r="T3738" s="9">
        <f t="shared" si="237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5"/>
        <v>0.21428571428571427</v>
      </c>
      <c r="P3739">
        <f t="shared" si="238"/>
        <v>37.5</v>
      </c>
      <c r="Q3739" t="s">
        <v>8317</v>
      </c>
      <c r="R3739" t="s">
        <v>8318</v>
      </c>
      <c r="S3739" s="9">
        <f t="shared" si="236"/>
        <v>42297.691006944442</v>
      </c>
      <c r="T3739" s="9">
        <f t="shared" si="237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5"/>
        <v>0.18</v>
      </c>
      <c r="P3740">
        <f t="shared" si="238"/>
        <v>45</v>
      </c>
      <c r="Q3740" t="s">
        <v>8317</v>
      </c>
      <c r="R3740" t="s">
        <v>8318</v>
      </c>
      <c r="S3740" s="9">
        <f t="shared" si="236"/>
        <v>41813.938715277778</v>
      </c>
      <c r="T3740" s="9">
        <f t="shared" si="237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5"/>
        <v>0.20125000000000001</v>
      </c>
      <c r="P3741">
        <f t="shared" si="238"/>
        <v>100.625</v>
      </c>
      <c r="Q3741" t="s">
        <v>8317</v>
      </c>
      <c r="R3741" t="s">
        <v>8318</v>
      </c>
      <c r="S3741" s="9">
        <f t="shared" si="236"/>
        <v>42548.449861111112</v>
      </c>
      <c r="T3741" s="9">
        <f t="shared" si="237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5"/>
        <v>0.17899999999999999</v>
      </c>
      <c r="P3742">
        <f t="shared" si="238"/>
        <v>25.571000000000002</v>
      </c>
      <c r="Q3742" t="s">
        <v>8317</v>
      </c>
      <c r="R3742" t="s">
        <v>8318</v>
      </c>
      <c r="S3742" s="9">
        <f t="shared" si="236"/>
        <v>41833.089756944442</v>
      </c>
      <c r="T3742" s="9">
        <f t="shared" si="237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5"/>
        <v>0</v>
      </c>
      <c r="P3743">
        <f t="shared" si="238"/>
        <v>0</v>
      </c>
      <c r="Q3743" t="s">
        <v>8317</v>
      </c>
      <c r="R3743" t="s">
        <v>8318</v>
      </c>
      <c r="S3743" s="9">
        <f t="shared" si="236"/>
        <v>42325.920717592591</v>
      </c>
      <c r="T3743" s="9">
        <f t="shared" si="237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5"/>
        <v>0.02</v>
      </c>
      <c r="P3744">
        <f t="shared" si="238"/>
        <v>25</v>
      </c>
      <c r="Q3744" t="s">
        <v>8317</v>
      </c>
      <c r="R3744" t="s">
        <v>8318</v>
      </c>
      <c r="S3744" s="9">
        <f t="shared" si="236"/>
        <v>41858.214629629627</v>
      </c>
      <c r="T3744" s="9">
        <f t="shared" si="237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5"/>
        <v>0</v>
      </c>
      <c r="P3745">
        <f t="shared" si="238"/>
        <v>0</v>
      </c>
      <c r="Q3745" t="s">
        <v>8317</v>
      </c>
      <c r="R3745" t="s">
        <v>8318</v>
      </c>
      <c r="S3745" s="9">
        <f t="shared" si="236"/>
        <v>41793.710231481484</v>
      </c>
      <c r="T3745" s="9">
        <f t="shared" si="237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5"/>
        <v>0</v>
      </c>
      <c r="P3746">
        <f t="shared" si="238"/>
        <v>0</v>
      </c>
      <c r="Q3746" t="s">
        <v>8317</v>
      </c>
      <c r="R3746" t="s">
        <v>8318</v>
      </c>
      <c r="S3746" s="9">
        <f t="shared" si="236"/>
        <v>41793.814259259263</v>
      </c>
      <c r="T3746" s="9">
        <f t="shared" si="237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5"/>
        <v>0.1</v>
      </c>
      <c r="P3747">
        <f t="shared" si="238"/>
        <v>10</v>
      </c>
      <c r="Q3747" t="s">
        <v>8317</v>
      </c>
      <c r="R3747" t="s">
        <v>8318</v>
      </c>
      <c r="S3747" s="9">
        <f t="shared" si="236"/>
        <v>41831.697939814818</v>
      </c>
      <c r="T3747" s="9">
        <f t="shared" si="237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5"/>
        <v>2.3764705882352941E-2</v>
      </c>
      <c r="P3748">
        <f t="shared" si="238"/>
        <v>202</v>
      </c>
      <c r="Q3748" t="s">
        <v>8317</v>
      </c>
      <c r="R3748" t="s">
        <v>8318</v>
      </c>
      <c r="S3748" s="9">
        <f t="shared" si="236"/>
        <v>42621.389340277776</v>
      </c>
      <c r="T3748" s="9">
        <f t="shared" si="237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5"/>
        <v>0.01</v>
      </c>
      <c r="P3749">
        <f t="shared" si="238"/>
        <v>25</v>
      </c>
      <c r="Q3749" t="s">
        <v>8317</v>
      </c>
      <c r="R3749" t="s">
        <v>8318</v>
      </c>
      <c r="S3749" s="9">
        <f t="shared" si="236"/>
        <v>42164.299722222218</v>
      </c>
      <c r="T3749" s="9">
        <f t="shared" si="237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5"/>
        <v>1.0351999999999999</v>
      </c>
      <c r="P3750">
        <f t="shared" si="238"/>
        <v>99.537999999999997</v>
      </c>
      <c r="Q3750" t="s">
        <v>8317</v>
      </c>
      <c r="R3750" t="s">
        <v>8359</v>
      </c>
      <c r="S3750" s="9">
        <f t="shared" si="236"/>
        <v>42395.706435185188</v>
      </c>
      <c r="T3750" s="9">
        <f t="shared" si="237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5"/>
        <v>1.05</v>
      </c>
      <c r="P3751">
        <f t="shared" si="238"/>
        <v>75</v>
      </c>
      <c r="Q3751" t="s">
        <v>8317</v>
      </c>
      <c r="R3751" t="s">
        <v>8359</v>
      </c>
      <c r="S3751" s="9">
        <f t="shared" si="236"/>
        <v>42458.127175925925</v>
      </c>
      <c r="T3751" s="9">
        <f t="shared" si="237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5"/>
        <v>1.0044999999999999</v>
      </c>
      <c r="P3752">
        <f t="shared" si="238"/>
        <v>215.25</v>
      </c>
      <c r="Q3752" t="s">
        <v>8317</v>
      </c>
      <c r="R3752" t="s">
        <v>8359</v>
      </c>
      <c r="S3752" s="9">
        <f t="shared" si="236"/>
        <v>42016.981574074074</v>
      </c>
      <c r="T3752" s="9">
        <f t="shared" si="237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5"/>
        <v>1.3260000000000001</v>
      </c>
      <c r="P3753">
        <f t="shared" si="238"/>
        <v>120.545</v>
      </c>
      <c r="Q3753" t="s">
        <v>8317</v>
      </c>
      <c r="R3753" t="s">
        <v>8359</v>
      </c>
      <c r="S3753" s="9">
        <f t="shared" si="236"/>
        <v>42403.035567129627</v>
      </c>
      <c r="T3753" s="9">
        <f t="shared" si="237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5"/>
        <v>1.1299999999999999</v>
      </c>
      <c r="P3754">
        <f t="shared" si="238"/>
        <v>37.667000000000002</v>
      </c>
      <c r="Q3754" t="s">
        <v>8317</v>
      </c>
      <c r="R3754" t="s">
        <v>8359</v>
      </c>
      <c r="S3754" s="9">
        <f t="shared" si="236"/>
        <v>42619.802488425921</v>
      </c>
      <c r="T3754" s="9">
        <f t="shared" si="237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5"/>
        <v>1.0334000000000001</v>
      </c>
      <c r="P3755">
        <f t="shared" si="238"/>
        <v>172.233</v>
      </c>
      <c r="Q3755" t="s">
        <v>8317</v>
      </c>
      <c r="R3755" t="s">
        <v>8359</v>
      </c>
      <c r="S3755" s="9">
        <f t="shared" si="236"/>
        <v>42128.824074074073</v>
      </c>
      <c r="T3755" s="9">
        <f t="shared" si="237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5"/>
        <v>1.2</v>
      </c>
      <c r="P3756">
        <f t="shared" si="238"/>
        <v>111.111</v>
      </c>
      <c r="Q3756" t="s">
        <v>8317</v>
      </c>
      <c r="R3756" t="s">
        <v>8359</v>
      </c>
      <c r="S3756" s="9">
        <f t="shared" si="236"/>
        <v>41808.881215277775</v>
      </c>
      <c r="T3756" s="9">
        <f t="shared" si="237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5"/>
        <v>1.2963636363636364</v>
      </c>
      <c r="P3757">
        <f t="shared" si="238"/>
        <v>25.463999999999999</v>
      </c>
      <c r="Q3757" t="s">
        <v>8317</v>
      </c>
      <c r="R3757" t="s">
        <v>8359</v>
      </c>
      <c r="S3757" s="9">
        <f t="shared" si="236"/>
        <v>42445.866979166662</v>
      </c>
      <c r="T3757" s="9">
        <f t="shared" si="237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5"/>
        <v>1.0111111111111111</v>
      </c>
      <c r="P3758">
        <f t="shared" si="238"/>
        <v>267.64699999999999</v>
      </c>
      <c r="Q3758" t="s">
        <v>8317</v>
      </c>
      <c r="R3758" t="s">
        <v>8359</v>
      </c>
      <c r="S3758" s="9">
        <f t="shared" si="236"/>
        <v>41771.814791666664</v>
      </c>
      <c r="T3758" s="9">
        <f t="shared" si="237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5"/>
        <v>1.0851428571428572</v>
      </c>
      <c r="P3759">
        <f t="shared" si="238"/>
        <v>75.959999999999994</v>
      </c>
      <c r="Q3759" t="s">
        <v>8317</v>
      </c>
      <c r="R3759" t="s">
        <v>8359</v>
      </c>
      <c r="S3759" s="9">
        <f t="shared" si="236"/>
        <v>41954.850868055553</v>
      </c>
      <c r="T3759" s="9">
        <f t="shared" si="237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5"/>
        <v>1.0233333333333334</v>
      </c>
      <c r="P3760">
        <f t="shared" si="238"/>
        <v>59.037999999999997</v>
      </c>
      <c r="Q3760" t="s">
        <v>8317</v>
      </c>
      <c r="R3760" t="s">
        <v>8359</v>
      </c>
      <c r="S3760" s="9">
        <f t="shared" si="236"/>
        <v>41747.471504629626</v>
      </c>
      <c r="T3760" s="9">
        <f t="shared" si="237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5"/>
        <v>1.1024425000000002</v>
      </c>
      <c r="P3761">
        <f t="shared" si="238"/>
        <v>50.110999999999997</v>
      </c>
      <c r="Q3761" t="s">
        <v>8317</v>
      </c>
      <c r="R3761" t="s">
        <v>8359</v>
      </c>
      <c r="S3761" s="9">
        <f t="shared" si="236"/>
        <v>42182.108252314814</v>
      </c>
      <c r="T3761" s="9">
        <f t="shared" si="237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5"/>
        <v>1.010154</v>
      </c>
      <c r="P3762">
        <f t="shared" si="238"/>
        <v>55.503</v>
      </c>
      <c r="Q3762" t="s">
        <v>8317</v>
      </c>
      <c r="R3762" t="s">
        <v>8359</v>
      </c>
      <c r="S3762" s="9">
        <f t="shared" si="236"/>
        <v>41739.525300925925</v>
      </c>
      <c r="T3762" s="9">
        <f t="shared" si="237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5"/>
        <v>1</v>
      </c>
      <c r="P3763">
        <f t="shared" si="238"/>
        <v>166.667</v>
      </c>
      <c r="Q3763" t="s">
        <v>8317</v>
      </c>
      <c r="R3763" t="s">
        <v>8359</v>
      </c>
      <c r="S3763" s="9">
        <f t="shared" si="236"/>
        <v>42173.466863425929</v>
      </c>
      <c r="T3763" s="9">
        <f t="shared" si="237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5"/>
        <v>1.0624</v>
      </c>
      <c r="P3764">
        <f t="shared" si="238"/>
        <v>47.429000000000002</v>
      </c>
      <c r="Q3764" t="s">
        <v>8317</v>
      </c>
      <c r="R3764" t="s">
        <v>8359</v>
      </c>
      <c r="S3764" s="9">
        <f t="shared" si="236"/>
        <v>42193.813530092593</v>
      </c>
      <c r="T3764" s="9">
        <f t="shared" si="237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5"/>
        <v>1</v>
      </c>
      <c r="P3765">
        <f t="shared" si="238"/>
        <v>64.935000000000002</v>
      </c>
      <c r="Q3765" t="s">
        <v>8317</v>
      </c>
      <c r="R3765" t="s">
        <v>8359</v>
      </c>
      <c r="S3765" s="9">
        <f t="shared" si="236"/>
        <v>42065.750300925924</v>
      </c>
      <c r="T3765" s="9">
        <f t="shared" si="237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5"/>
        <v>1</v>
      </c>
      <c r="P3766">
        <f t="shared" si="238"/>
        <v>55.555999999999997</v>
      </c>
      <c r="Q3766" t="s">
        <v>8317</v>
      </c>
      <c r="R3766" t="s">
        <v>8359</v>
      </c>
      <c r="S3766" s="9">
        <f t="shared" si="236"/>
        <v>42499.842962962968</v>
      </c>
      <c r="T3766" s="9">
        <f t="shared" si="237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5"/>
        <v>1.1345714285714286</v>
      </c>
      <c r="P3767">
        <f t="shared" si="238"/>
        <v>74.224000000000004</v>
      </c>
      <c r="Q3767" t="s">
        <v>8317</v>
      </c>
      <c r="R3767" t="s">
        <v>8359</v>
      </c>
      <c r="S3767" s="9">
        <f t="shared" si="236"/>
        <v>41820.776412037041</v>
      </c>
      <c r="T3767" s="9">
        <f t="shared" si="237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5"/>
        <v>1.0265010000000001</v>
      </c>
      <c r="P3768">
        <f t="shared" si="238"/>
        <v>106.92700000000001</v>
      </c>
      <c r="Q3768" t="s">
        <v>8317</v>
      </c>
      <c r="R3768" t="s">
        <v>8359</v>
      </c>
      <c r="S3768" s="9">
        <f t="shared" si="236"/>
        <v>41788.167187500003</v>
      </c>
      <c r="T3768" s="9">
        <f t="shared" si="237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5"/>
        <v>1.1675</v>
      </c>
      <c r="P3769">
        <f t="shared" si="238"/>
        <v>41.695999999999998</v>
      </c>
      <c r="Q3769" t="s">
        <v>8317</v>
      </c>
      <c r="R3769" t="s">
        <v>8359</v>
      </c>
      <c r="S3769" s="9">
        <f t="shared" si="236"/>
        <v>42050.019641203704</v>
      </c>
      <c r="T3769" s="9">
        <f t="shared" si="237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5"/>
        <v>1.0765274999999999</v>
      </c>
      <c r="P3770">
        <f t="shared" si="238"/>
        <v>74.242999999999995</v>
      </c>
      <c r="Q3770" t="s">
        <v>8317</v>
      </c>
      <c r="R3770" t="s">
        <v>8359</v>
      </c>
      <c r="S3770" s="9">
        <f t="shared" si="236"/>
        <v>41772.727893518517</v>
      </c>
      <c r="T3770" s="9">
        <f t="shared" si="237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5"/>
        <v>1</v>
      </c>
      <c r="P3771">
        <f t="shared" si="238"/>
        <v>73.332999999999998</v>
      </c>
      <c r="Q3771" t="s">
        <v>8317</v>
      </c>
      <c r="R3771" t="s">
        <v>8359</v>
      </c>
      <c r="S3771" s="9">
        <f t="shared" si="236"/>
        <v>42445.598136574074</v>
      </c>
      <c r="T3771" s="9">
        <f t="shared" si="237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5"/>
        <v>1</v>
      </c>
      <c r="P3772">
        <f t="shared" si="238"/>
        <v>100</v>
      </c>
      <c r="Q3772" t="s">
        <v>8317</v>
      </c>
      <c r="R3772" t="s">
        <v>8359</v>
      </c>
      <c r="S3772" s="9">
        <f t="shared" si="236"/>
        <v>42138.930671296301</v>
      </c>
      <c r="T3772" s="9">
        <f t="shared" si="237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5"/>
        <v>1.46</v>
      </c>
      <c r="P3773">
        <f t="shared" si="238"/>
        <v>38.420999999999999</v>
      </c>
      <c r="Q3773" t="s">
        <v>8317</v>
      </c>
      <c r="R3773" t="s">
        <v>8359</v>
      </c>
      <c r="S3773" s="9">
        <f t="shared" si="236"/>
        <v>42493.857083333336</v>
      </c>
      <c r="T3773" s="9">
        <f t="shared" si="237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5"/>
        <v>1.1020000000000001</v>
      </c>
      <c r="P3774">
        <f t="shared" si="238"/>
        <v>166.97</v>
      </c>
      <c r="Q3774" t="s">
        <v>8317</v>
      </c>
      <c r="R3774" t="s">
        <v>8359</v>
      </c>
      <c r="S3774" s="9">
        <f t="shared" si="236"/>
        <v>42682.616967592592</v>
      </c>
      <c r="T3774" s="9">
        <f t="shared" si="237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5"/>
        <v>1.0820000000000001</v>
      </c>
      <c r="P3775">
        <f t="shared" si="238"/>
        <v>94.912000000000006</v>
      </c>
      <c r="Q3775" t="s">
        <v>8317</v>
      </c>
      <c r="R3775" t="s">
        <v>8359</v>
      </c>
      <c r="S3775" s="9">
        <f t="shared" si="236"/>
        <v>42656.005173611105</v>
      </c>
      <c r="T3775" s="9">
        <f t="shared" si="237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5"/>
        <v>1</v>
      </c>
      <c r="P3776">
        <f t="shared" si="238"/>
        <v>100</v>
      </c>
      <c r="Q3776" t="s">
        <v>8317</v>
      </c>
      <c r="R3776" t="s">
        <v>8359</v>
      </c>
      <c r="S3776" s="9">
        <f t="shared" si="236"/>
        <v>42087.792303240742</v>
      </c>
      <c r="T3776" s="9">
        <f t="shared" si="237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5"/>
        <v>1.0024999999999999</v>
      </c>
      <c r="P3777">
        <f t="shared" si="238"/>
        <v>143.214</v>
      </c>
      <c r="Q3777" t="s">
        <v>8317</v>
      </c>
      <c r="R3777" t="s">
        <v>8359</v>
      </c>
      <c r="S3777" s="9">
        <f t="shared" si="236"/>
        <v>42075.942627314813</v>
      </c>
      <c r="T3777" s="9">
        <f t="shared" si="237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5"/>
        <v>1.0671250000000001</v>
      </c>
      <c r="P3778">
        <f t="shared" si="238"/>
        <v>90.819000000000003</v>
      </c>
      <c r="Q3778" t="s">
        <v>8317</v>
      </c>
      <c r="R3778" t="s">
        <v>8359</v>
      </c>
      <c r="S3778" s="9">
        <f t="shared" si="236"/>
        <v>41814.367800925924</v>
      </c>
      <c r="T3778" s="9">
        <f t="shared" si="237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9">E3779/D3779</f>
        <v>1.4319999999999999</v>
      </c>
      <c r="P3779">
        <f t="shared" si="238"/>
        <v>48.542000000000002</v>
      </c>
      <c r="Q3779" t="s">
        <v>8317</v>
      </c>
      <c r="R3779" t="s">
        <v>8359</v>
      </c>
      <c r="S3779" s="9">
        <f t="shared" ref="S3779:S3842" si="240">(((J3779/60)/60)/24)+DATE(1970,1,1)</f>
        <v>41887.111354166671</v>
      </c>
      <c r="T3779" s="9">
        <f t="shared" ref="T3779:T3842" si="241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9"/>
        <v>1.0504166666666668</v>
      </c>
      <c r="P3780">
        <f t="shared" si="238"/>
        <v>70.028000000000006</v>
      </c>
      <c r="Q3780" t="s">
        <v>8317</v>
      </c>
      <c r="R3780" t="s">
        <v>8359</v>
      </c>
      <c r="S3780" s="9">
        <f t="shared" si="240"/>
        <v>41989.819212962961</v>
      </c>
      <c r="T3780" s="9">
        <f t="shared" si="241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9"/>
        <v>1.0398000000000001</v>
      </c>
      <c r="P3781">
        <f t="shared" si="238"/>
        <v>135.626</v>
      </c>
      <c r="Q3781" t="s">
        <v>8317</v>
      </c>
      <c r="R3781" t="s">
        <v>8359</v>
      </c>
      <c r="S3781" s="9">
        <f t="shared" si="240"/>
        <v>42425.735416666663</v>
      </c>
      <c r="T3781" s="9">
        <f t="shared" si="241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9"/>
        <v>1.2</v>
      </c>
      <c r="P3782">
        <f t="shared" si="238"/>
        <v>100</v>
      </c>
      <c r="Q3782" t="s">
        <v>8317</v>
      </c>
      <c r="R3782" t="s">
        <v>8359</v>
      </c>
      <c r="S3782" s="9">
        <f t="shared" si="240"/>
        <v>42166.219733796301</v>
      </c>
      <c r="T3782" s="9">
        <f t="shared" si="241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9"/>
        <v>1.0966666666666667</v>
      </c>
      <c r="P3783">
        <f t="shared" si="238"/>
        <v>94.903999999999996</v>
      </c>
      <c r="Q3783" t="s">
        <v>8317</v>
      </c>
      <c r="R3783" t="s">
        <v>8359</v>
      </c>
      <c r="S3783" s="9">
        <f t="shared" si="240"/>
        <v>41865.882928240739</v>
      </c>
      <c r="T3783" s="9">
        <f t="shared" si="241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9"/>
        <v>1.0175000000000001</v>
      </c>
      <c r="P3784">
        <f t="shared" si="238"/>
        <v>75.37</v>
      </c>
      <c r="Q3784" t="s">
        <v>8317</v>
      </c>
      <c r="R3784" t="s">
        <v>8359</v>
      </c>
      <c r="S3784" s="9">
        <f t="shared" si="240"/>
        <v>42546.862233796302</v>
      </c>
      <c r="T3784" s="9">
        <f t="shared" si="241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9"/>
        <v>1.2891666666666666</v>
      </c>
      <c r="P3785">
        <f t="shared" ref="P3785:P3848" si="242">IF(L3785=0, 0, ROUND(E3785/L3785, 3))</f>
        <v>64.457999999999998</v>
      </c>
      <c r="Q3785" t="s">
        <v>8317</v>
      </c>
      <c r="R3785" t="s">
        <v>8359</v>
      </c>
      <c r="S3785" s="9">
        <f t="shared" si="240"/>
        <v>42420.140277777777</v>
      </c>
      <c r="T3785" s="9">
        <f t="shared" si="241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9"/>
        <v>1.1499999999999999</v>
      </c>
      <c r="P3786">
        <f t="shared" si="242"/>
        <v>115</v>
      </c>
      <c r="Q3786" t="s">
        <v>8317</v>
      </c>
      <c r="R3786" t="s">
        <v>8359</v>
      </c>
      <c r="S3786" s="9">
        <f t="shared" si="240"/>
        <v>42531.980694444443</v>
      </c>
      <c r="T3786" s="9">
        <f t="shared" si="241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9"/>
        <v>1.5075000000000001</v>
      </c>
      <c r="P3787">
        <f t="shared" si="242"/>
        <v>100.5</v>
      </c>
      <c r="Q3787" t="s">
        <v>8317</v>
      </c>
      <c r="R3787" t="s">
        <v>8359</v>
      </c>
      <c r="S3787" s="9">
        <f t="shared" si="240"/>
        <v>42548.63853009259</v>
      </c>
      <c r="T3787" s="9">
        <f t="shared" si="241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9"/>
        <v>1.1096666666666666</v>
      </c>
      <c r="P3788">
        <f t="shared" si="242"/>
        <v>93.775000000000006</v>
      </c>
      <c r="Q3788" t="s">
        <v>8317</v>
      </c>
      <c r="R3788" t="s">
        <v>8359</v>
      </c>
      <c r="S3788" s="9">
        <f t="shared" si="240"/>
        <v>42487.037905092591</v>
      </c>
      <c r="T3788" s="9">
        <f t="shared" si="241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9"/>
        <v>1.0028571428571429</v>
      </c>
      <c r="P3789">
        <f t="shared" si="242"/>
        <v>35.1</v>
      </c>
      <c r="Q3789" t="s">
        <v>8317</v>
      </c>
      <c r="R3789" t="s">
        <v>8359</v>
      </c>
      <c r="S3789" s="9">
        <f t="shared" si="240"/>
        <v>42167.534791666665</v>
      </c>
      <c r="T3789" s="9">
        <f t="shared" si="241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9"/>
        <v>6.6666666666666671E-3</v>
      </c>
      <c r="P3790">
        <f t="shared" si="242"/>
        <v>500</v>
      </c>
      <c r="Q3790" t="s">
        <v>8317</v>
      </c>
      <c r="R3790" t="s">
        <v>8359</v>
      </c>
      <c r="S3790" s="9">
        <f t="shared" si="240"/>
        <v>42333.695821759262</v>
      </c>
      <c r="T3790" s="9">
        <f t="shared" si="241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9"/>
        <v>3.267605633802817E-2</v>
      </c>
      <c r="P3791">
        <f t="shared" si="242"/>
        <v>29</v>
      </c>
      <c r="Q3791" t="s">
        <v>8317</v>
      </c>
      <c r="R3791" t="s">
        <v>8359</v>
      </c>
      <c r="S3791" s="9">
        <f t="shared" si="240"/>
        <v>42138.798819444448</v>
      </c>
      <c r="T3791" s="9">
        <f t="shared" si="241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9"/>
        <v>0</v>
      </c>
      <c r="P3792">
        <f t="shared" si="242"/>
        <v>0</v>
      </c>
      <c r="Q3792" t="s">
        <v>8317</v>
      </c>
      <c r="R3792" t="s">
        <v>8359</v>
      </c>
      <c r="S3792" s="9">
        <f t="shared" si="240"/>
        <v>42666.666932870372</v>
      </c>
      <c r="T3792" s="9">
        <f t="shared" si="241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9"/>
        <v>0</v>
      </c>
      <c r="P3793">
        <f t="shared" si="242"/>
        <v>0</v>
      </c>
      <c r="Q3793" t="s">
        <v>8317</v>
      </c>
      <c r="R3793" t="s">
        <v>8359</v>
      </c>
      <c r="S3793" s="9">
        <f t="shared" si="240"/>
        <v>41766.692037037035</v>
      </c>
      <c r="T3793" s="9">
        <f t="shared" si="241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9"/>
        <v>2.8E-3</v>
      </c>
      <c r="P3794">
        <f t="shared" si="242"/>
        <v>17.5</v>
      </c>
      <c r="Q3794" t="s">
        <v>8317</v>
      </c>
      <c r="R3794" t="s">
        <v>8359</v>
      </c>
      <c r="S3794" s="9">
        <f t="shared" si="240"/>
        <v>42170.447013888886</v>
      </c>
      <c r="T3794" s="9">
        <f t="shared" si="241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9"/>
        <v>0.59657142857142853</v>
      </c>
      <c r="P3795">
        <f t="shared" si="242"/>
        <v>174</v>
      </c>
      <c r="Q3795" t="s">
        <v>8317</v>
      </c>
      <c r="R3795" t="s">
        <v>8359</v>
      </c>
      <c r="S3795" s="9">
        <f t="shared" si="240"/>
        <v>41968.938993055555</v>
      </c>
      <c r="T3795" s="9">
        <f t="shared" si="241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9"/>
        <v>0.01</v>
      </c>
      <c r="P3796">
        <f t="shared" si="242"/>
        <v>50</v>
      </c>
      <c r="Q3796" t="s">
        <v>8317</v>
      </c>
      <c r="R3796" t="s">
        <v>8359</v>
      </c>
      <c r="S3796" s="9">
        <f t="shared" si="240"/>
        <v>42132.58048611111</v>
      </c>
      <c r="T3796" s="9">
        <f t="shared" si="241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9"/>
        <v>1.6666666666666666E-2</v>
      </c>
      <c r="P3797">
        <f t="shared" si="242"/>
        <v>5</v>
      </c>
      <c r="Q3797" t="s">
        <v>8317</v>
      </c>
      <c r="R3797" t="s">
        <v>8359</v>
      </c>
      <c r="S3797" s="9">
        <f t="shared" si="240"/>
        <v>42201.436226851853</v>
      </c>
      <c r="T3797" s="9">
        <f t="shared" si="241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9"/>
        <v>4.4444444444444447E-5</v>
      </c>
      <c r="P3798">
        <f t="shared" si="242"/>
        <v>1</v>
      </c>
      <c r="Q3798" t="s">
        <v>8317</v>
      </c>
      <c r="R3798" t="s">
        <v>8359</v>
      </c>
      <c r="S3798" s="9">
        <f t="shared" si="240"/>
        <v>42689.029583333337</v>
      </c>
      <c r="T3798" s="9">
        <f t="shared" si="241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9"/>
        <v>0.89666666666666661</v>
      </c>
      <c r="P3799">
        <f t="shared" si="242"/>
        <v>145.405</v>
      </c>
      <c r="Q3799" t="s">
        <v>8317</v>
      </c>
      <c r="R3799" t="s">
        <v>8359</v>
      </c>
      <c r="S3799" s="9">
        <f t="shared" si="240"/>
        <v>42084.881539351853</v>
      </c>
      <c r="T3799" s="9">
        <f t="shared" si="241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9"/>
        <v>1.4642857142857143E-2</v>
      </c>
      <c r="P3800">
        <f t="shared" si="242"/>
        <v>205</v>
      </c>
      <c r="Q3800" t="s">
        <v>8317</v>
      </c>
      <c r="R3800" t="s">
        <v>8359</v>
      </c>
      <c r="S3800" s="9">
        <f t="shared" si="240"/>
        <v>41831.722777777781</v>
      </c>
      <c r="T3800" s="9">
        <f t="shared" si="241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9"/>
        <v>4.02E-2</v>
      </c>
      <c r="P3801">
        <f t="shared" si="242"/>
        <v>100.5</v>
      </c>
      <c r="Q3801" t="s">
        <v>8317</v>
      </c>
      <c r="R3801" t="s">
        <v>8359</v>
      </c>
      <c r="S3801" s="9">
        <f t="shared" si="240"/>
        <v>42410.93105324074</v>
      </c>
      <c r="T3801" s="9">
        <f t="shared" si="241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9"/>
        <v>4.0045454545454544E-2</v>
      </c>
      <c r="P3802">
        <f t="shared" si="242"/>
        <v>55.063000000000002</v>
      </c>
      <c r="Q3802" t="s">
        <v>8317</v>
      </c>
      <c r="R3802" t="s">
        <v>8359</v>
      </c>
      <c r="S3802" s="9">
        <f t="shared" si="240"/>
        <v>41982.737071759257</v>
      </c>
      <c r="T3802" s="9">
        <f t="shared" si="241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9"/>
        <v>8.5199999999999998E-2</v>
      </c>
      <c r="P3803">
        <f t="shared" si="242"/>
        <v>47.332999999999998</v>
      </c>
      <c r="Q3803" t="s">
        <v>8317</v>
      </c>
      <c r="R3803" t="s">
        <v>8359</v>
      </c>
      <c r="S3803" s="9">
        <f t="shared" si="240"/>
        <v>41975.676111111112</v>
      </c>
      <c r="T3803" s="9">
        <f t="shared" si="241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9"/>
        <v>0</v>
      </c>
      <c r="P3804">
        <f t="shared" si="242"/>
        <v>0</v>
      </c>
      <c r="Q3804" t="s">
        <v>8317</v>
      </c>
      <c r="R3804" t="s">
        <v>8359</v>
      </c>
      <c r="S3804" s="9">
        <f t="shared" si="240"/>
        <v>42269.126226851848</v>
      </c>
      <c r="T3804" s="9">
        <f t="shared" si="241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9"/>
        <v>0.19650000000000001</v>
      </c>
      <c r="P3805">
        <f t="shared" si="242"/>
        <v>58.95</v>
      </c>
      <c r="Q3805" t="s">
        <v>8317</v>
      </c>
      <c r="R3805" t="s">
        <v>8359</v>
      </c>
      <c r="S3805" s="9">
        <f t="shared" si="240"/>
        <v>42403.971851851849</v>
      </c>
      <c r="T3805" s="9">
        <f t="shared" si="241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9"/>
        <v>0</v>
      </c>
      <c r="P3806">
        <f t="shared" si="242"/>
        <v>0</v>
      </c>
      <c r="Q3806" t="s">
        <v>8317</v>
      </c>
      <c r="R3806" t="s">
        <v>8359</v>
      </c>
      <c r="S3806" s="9">
        <f t="shared" si="240"/>
        <v>42527.00953703704</v>
      </c>
      <c r="T3806" s="9">
        <f t="shared" si="241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9"/>
        <v>2.0000000000000002E-5</v>
      </c>
      <c r="P3807">
        <f t="shared" si="242"/>
        <v>1.5</v>
      </c>
      <c r="Q3807" t="s">
        <v>8317</v>
      </c>
      <c r="R3807" t="s">
        <v>8359</v>
      </c>
      <c r="S3807" s="9">
        <f t="shared" si="240"/>
        <v>41849.887037037035</v>
      </c>
      <c r="T3807" s="9">
        <f t="shared" si="241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9"/>
        <v>6.6666666666666664E-4</v>
      </c>
      <c r="P3808">
        <f t="shared" si="242"/>
        <v>5</v>
      </c>
      <c r="Q3808" t="s">
        <v>8317</v>
      </c>
      <c r="R3808" t="s">
        <v>8359</v>
      </c>
      <c r="S3808" s="9">
        <f t="shared" si="240"/>
        <v>41799.259039351848</v>
      </c>
      <c r="T3808" s="9">
        <f t="shared" si="241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9"/>
        <v>0.30333333333333334</v>
      </c>
      <c r="P3809">
        <f t="shared" si="242"/>
        <v>50.555999999999997</v>
      </c>
      <c r="Q3809" t="s">
        <v>8317</v>
      </c>
      <c r="R3809" t="s">
        <v>8359</v>
      </c>
      <c r="S3809" s="9">
        <f t="shared" si="240"/>
        <v>42090.909016203703</v>
      </c>
      <c r="T3809" s="9">
        <f t="shared" si="241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9"/>
        <v>1</v>
      </c>
      <c r="P3810">
        <f t="shared" si="242"/>
        <v>41.667000000000002</v>
      </c>
      <c r="Q3810" t="s">
        <v>8317</v>
      </c>
      <c r="R3810" t="s">
        <v>8318</v>
      </c>
      <c r="S3810" s="9">
        <f t="shared" si="240"/>
        <v>42059.453923611116</v>
      </c>
      <c r="T3810" s="9">
        <f t="shared" si="241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9"/>
        <v>1.0125</v>
      </c>
      <c r="P3811">
        <f t="shared" si="242"/>
        <v>53.289000000000001</v>
      </c>
      <c r="Q3811" t="s">
        <v>8317</v>
      </c>
      <c r="R3811" t="s">
        <v>8318</v>
      </c>
      <c r="S3811" s="9">
        <f t="shared" si="240"/>
        <v>41800.526701388888</v>
      </c>
      <c r="T3811" s="9">
        <f t="shared" si="241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9"/>
        <v>1.2173333333333334</v>
      </c>
      <c r="P3812">
        <f t="shared" si="242"/>
        <v>70.230999999999995</v>
      </c>
      <c r="Q3812" t="s">
        <v>8317</v>
      </c>
      <c r="R3812" t="s">
        <v>8318</v>
      </c>
      <c r="S3812" s="9">
        <f t="shared" si="240"/>
        <v>42054.849050925928</v>
      </c>
      <c r="T3812" s="9">
        <f t="shared" si="241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9"/>
        <v>3.3</v>
      </c>
      <c r="P3813">
        <f t="shared" si="242"/>
        <v>43.420999999999999</v>
      </c>
      <c r="Q3813" t="s">
        <v>8317</v>
      </c>
      <c r="R3813" t="s">
        <v>8318</v>
      </c>
      <c r="S3813" s="9">
        <f t="shared" si="240"/>
        <v>42487.62700231481</v>
      </c>
      <c r="T3813" s="9">
        <f t="shared" si="241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9"/>
        <v>1.0954999999999999</v>
      </c>
      <c r="P3814">
        <f t="shared" si="242"/>
        <v>199.18199999999999</v>
      </c>
      <c r="Q3814" t="s">
        <v>8317</v>
      </c>
      <c r="R3814" t="s">
        <v>8318</v>
      </c>
      <c r="S3814" s="9">
        <f t="shared" si="240"/>
        <v>42109.751250000001</v>
      </c>
      <c r="T3814" s="9">
        <f t="shared" si="241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9"/>
        <v>1.0095190476190474</v>
      </c>
      <c r="P3815">
        <f t="shared" si="242"/>
        <v>78.518000000000001</v>
      </c>
      <c r="Q3815" t="s">
        <v>8317</v>
      </c>
      <c r="R3815" t="s">
        <v>8318</v>
      </c>
      <c r="S3815" s="9">
        <f t="shared" si="240"/>
        <v>42497.275706018518</v>
      </c>
      <c r="T3815" s="9">
        <f t="shared" si="241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9"/>
        <v>1.4013333333333333</v>
      </c>
      <c r="P3816">
        <f t="shared" si="242"/>
        <v>61.823999999999998</v>
      </c>
      <c r="Q3816" t="s">
        <v>8317</v>
      </c>
      <c r="R3816" t="s">
        <v>8318</v>
      </c>
      <c r="S3816" s="9">
        <f t="shared" si="240"/>
        <v>42058.904074074075</v>
      </c>
      <c r="T3816" s="9">
        <f t="shared" si="241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9"/>
        <v>1.0000100000000001</v>
      </c>
      <c r="P3817">
        <f t="shared" si="242"/>
        <v>50.000999999999998</v>
      </c>
      <c r="Q3817" t="s">
        <v>8317</v>
      </c>
      <c r="R3817" t="s">
        <v>8318</v>
      </c>
      <c r="S3817" s="9">
        <f t="shared" si="240"/>
        <v>42207.259918981479</v>
      </c>
      <c r="T3817" s="9">
        <f t="shared" si="241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9"/>
        <v>1.19238</v>
      </c>
      <c r="P3818">
        <f t="shared" si="242"/>
        <v>48.34</v>
      </c>
      <c r="Q3818" t="s">
        <v>8317</v>
      </c>
      <c r="R3818" t="s">
        <v>8318</v>
      </c>
      <c r="S3818" s="9">
        <f t="shared" si="240"/>
        <v>41807.690081018518</v>
      </c>
      <c r="T3818" s="9">
        <f t="shared" si="241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9"/>
        <v>1.0725</v>
      </c>
      <c r="P3819">
        <f t="shared" si="242"/>
        <v>107.25</v>
      </c>
      <c r="Q3819" t="s">
        <v>8317</v>
      </c>
      <c r="R3819" t="s">
        <v>8318</v>
      </c>
      <c r="S3819" s="9">
        <f t="shared" si="240"/>
        <v>42284.69694444444</v>
      </c>
      <c r="T3819" s="9">
        <f t="shared" si="241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9"/>
        <v>2.2799999999999998</v>
      </c>
      <c r="P3820">
        <f t="shared" si="242"/>
        <v>57</v>
      </c>
      <c r="Q3820" t="s">
        <v>8317</v>
      </c>
      <c r="R3820" t="s">
        <v>8318</v>
      </c>
      <c r="S3820" s="9">
        <f t="shared" si="240"/>
        <v>42045.84238425926</v>
      </c>
      <c r="T3820" s="9">
        <f t="shared" si="241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9"/>
        <v>1.0640000000000001</v>
      </c>
      <c r="P3821">
        <f t="shared" si="242"/>
        <v>40.923000000000002</v>
      </c>
      <c r="Q3821" t="s">
        <v>8317</v>
      </c>
      <c r="R3821" t="s">
        <v>8318</v>
      </c>
      <c r="S3821" s="9">
        <f t="shared" si="240"/>
        <v>42184.209537037037</v>
      </c>
      <c r="T3821" s="9">
        <f t="shared" si="241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9"/>
        <v>1.4333333333333333</v>
      </c>
      <c r="P3822">
        <f t="shared" si="242"/>
        <v>21.5</v>
      </c>
      <c r="Q3822" t="s">
        <v>8317</v>
      </c>
      <c r="R3822" t="s">
        <v>8318</v>
      </c>
      <c r="S3822" s="9">
        <f t="shared" si="240"/>
        <v>42160.651817129634</v>
      </c>
      <c r="T3822" s="9">
        <f t="shared" si="241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9"/>
        <v>1.0454285714285714</v>
      </c>
      <c r="P3823">
        <f t="shared" si="242"/>
        <v>79.543000000000006</v>
      </c>
      <c r="Q3823" t="s">
        <v>8317</v>
      </c>
      <c r="R3823" t="s">
        <v>8318</v>
      </c>
      <c r="S3823" s="9">
        <f t="shared" si="240"/>
        <v>42341.180636574078</v>
      </c>
      <c r="T3823" s="9">
        <f t="shared" si="241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9"/>
        <v>1.1002000000000001</v>
      </c>
      <c r="P3824">
        <f t="shared" si="242"/>
        <v>72.382000000000005</v>
      </c>
      <c r="Q3824" t="s">
        <v>8317</v>
      </c>
      <c r="R3824" t="s">
        <v>8318</v>
      </c>
      <c r="S3824" s="9">
        <f t="shared" si="240"/>
        <v>42329.838159722218</v>
      </c>
      <c r="T3824" s="9">
        <f t="shared" si="241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9"/>
        <v>1.06</v>
      </c>
      <c r="P3825">
        <f t="shared" si="242"/>
        <v>64.634</v>
      </c>
      <c r="Q3825" t="s">
        <v>8317</v>
      </c>
      <c r="R3825" t="s">
        <v>8318</v>
      </c>
      <c r="S3825" s="9">
        <f t="shared" si="240"/>
        <v>42170.910231481481</v>
      </c>
      <c r="T3825" s="9">
        <f t="shared" si="241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9"/>
        <v>1.08</v>
      </c>
      <c r="P3826">
        <f t="shared" si="242"/>
        <v>38.570999999999998</v>
      </c>
      <c r="Q3826" t="s">
        <v>8317</v>
      </c>
      <c r="R3826" t="s">
        <v>8318</v>
      </c>
      <c r="S3826" s="9">
        <f t="shared" si="240"/>
        <v>42571.626192129625</v>
      </c>
      <c r="T3826" s="9">
        <f t="shared" si="241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9"/>
        <v>1.0542</v>
      </c>
      <c r="P3827">
        <f t="shared" si="242"/>
        <v>107.571</v>
      </c>
      <c r="Q3827" t="s">
        <v>8317</v>
      </c>
      <c r="R3827" t="s">
        <v>8318</v>
      </c>
      <c r="S3827" s="9">
        <f t="shared" si="240"/>
        <v>42151.069606481484</v>
      </c>
      <c r="T3827" s="9">
        <f t="shared" si="241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9"/>
        <v>1.1916666666666667</v>
      </c>
      <c r="P3828">
        <f t="shared" si="242"/>
        <v>27.5</v>
      </c>
      <c r="Q3828" t="s">
        <v>8317</v>
      </c>
      <c r="R3828" t="s">
        <v>8318</v>
      </c>
      <c r="S3828" s="9">
        <f t="shared" si="240"/>
        <v>42101.423541666663</v>
      </c>
      <c r="T3828" s="9">
        <f t="shared" si="241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9"/>
        <v>1.5266666666666666</v>
      </c>
      <c r="P3829">
        <f t="shared" si="242"/>
        <v>70.462000000000003</v>
      </c>
      <c r="Q3829" t="s">
        <v>8317</v>
      </c>
      <c r="R3829" t="s">
        <v>8318</v>
      </c>
      <c r="S3829" s="9">
        <f t="shared" si="240"/>
        <v>42034.928252314814</v>
      </c>
      <c r="T3829" s="9">
        <f t="shared" si="241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9"/>
        <v>1</v>
      </c>
      <c r="P3830">
        <f t="shared" si="242"/>
        <v>178.571</v>
      </c>
      <c r="Q3830" t="s">
        <v>8317</v>
      </c>
      <c r="R3830" t="s">
        <v>8318</v>
      </c>
      <c r="S3830" s="9">
        <f t="shared" si="240"/>
        <v>41944.527627314819</v>
      </c>
      <c r="T3830" s="9">
        <f t="shared" si="241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9"/>
        <v>1.002</v>
      </c>
      <c r="P3831">
        <f t="shared" si="242"/>
        <v>62.625</v>
      </c>
      <c r="Q3831" t="s">
        <v>8317</v>
      </c>
      <c r="R3831" t="s">
        <v>8318</v>
      </c>
      <c r="S3831" s="9">
        <f t="shared" si="240"/>
        <v>42593.865405092598</v>
      </c>
      <c r="T3831" s="9">
        <f t="shared" si="241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9"/>
        <v>2.25</v>
      </c>
      <c r="P3832">
        <f t="shared" si="242"/>
        <v>75</v>
      </c>
      <c r="Q3832" t="s">
        <v>8317</v>
      </c>
      <c r="R3832" t="s">
        <v>8318</v>
      </c>
      <c r="S3832" s="9">
        <f t="shared" si="240"/>
        <v>42503.740868055553</v>
      </c>
      <c r="T3832" s="9">
        <f t="shared" si="241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9"/>
        <v>1.0602199999999999</v>
      </c>
      <c r="P3833">
        <f t="shared" si="242"/>
        <v>58.901000000000003</v>
      </c>
      <c r="Q3833" t="s">
        <v>8317</v>
      </c>
      <c r="R3833" t="s">
        <v>8318</v>
      </c>
      <c r="S3833" s="9">
        <f t="shared" si="240"/>
        <v>41927.848900462966</v>
      </c>
      <c r="T3833" s="9">
        <f t="shared" si="241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9"/>
        <v>1.0466666666666666</v>
      </c>
      <c r="P3834">
        <f t="shared" si="242"/>
        <v>139.55600000000001</v>
      </c>
      <c r="Q3834" t="s">
        <v>8317</v>
      </c>
      <c r="R3834" t="s">
        <v>8318</v>
      </c>
      <c r="S3834" s="9">
        <f t="shared" si="240"/>
        <v>42375.114988425921</v>
      </c>
      <c r="T3834" s="9">
        <f t="shared" si="241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9"/>
        <v>1.1666666666666667</v>
      </c>
      <c r="P3835">
        <f t="shared" si="242"/>
        <v>70</v>
      </c>
      <c r="Q3835" t="s">
        <v>8317</v>
      </c>
      <c r="R3835" t="s">
        <v>8318</v>
      </c>
      <c r="S3835" s="9">
        <f t="shared" si="240"/>
        <v>41963.872361111105</v>
      </c>
      <c r="T3835" s="9">
        <f t="shared" si="241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9"/>
        <v>1.0903333333333334</v>
      </c>
      <c r="P3836">
        <f t="shared" si="242"/>
        <v>57.386000000000003</v>
      </c>
      <c r="Q3836" t="s">
        <v>8317</v>
      </c>
      <c r="R3836" t="s">
        <v>8318</v>
      </c>
      <c r="S3836" s="9">
        <f t="shared" si="240"/>
        <v>42143.445219907408</v>
      </c>
      <c r="T3836" s="9">
        <f t="shared" si="241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9"/>
        <v>1.6</v>
      </c>
      <c r="P3837">
        <f t="shared" si="242"/>
        <v>40</v>
      </c>
      <c r="Q3837" t="s">
        <v>8317</v>
      </c>
      <c r="R3837" t="s">
        <v>8318</v>
      </c>
      <c r="S3837" s="9">
        <f t="shared" si="240"/>
        <v>42460.94222222222</v>
      </c>
      <c r="T3837" s="9">
        <f t="shared" si="241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9"/>
        <v>1.125</v>
      </c>
      <c r="P3838">
        <f t="shared" si="242"/>
        <v>64.286000000000001</v>
      </c>
      <c r="Q3838" t="s">
        <v>8317</v>
      </c>
      <c r="R3838" t="s">
        <v>8318</v>
      </c>
      <c r="S3838" s="9">
        <f t="shared" si="240"/>
        <v>42553.926527777774</v>
      </c>
      <c r="T3838" s="9">
        <f t="shared" si="241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9"/>
        <v>1.0209999999999999</v>
      </c>
      <c r="P3839">
        <f t="shared" si="242"/>
        <v>120.11799999999999</v>
      </c>
      <c r="Q3839" t="s">
        <v>8317</v>
      </c>
      <c r="R3839" t="s">
        <v>8318</v>
      </c>
      <c r="S3839" s="9">
        <f t="shared" si="240"/>
        <v>42152.765717592592</v>
      </c>
      <c r="T3839" s="9">
        <f t="shared" si="241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9"/>
        <v>1.00824</v>
      </c>
      <c r="P3840">
        <f t="shared" si="242"/>
        <v>1008.24</v>
      </c>
      <c r="Q3840" t="s">
        <v>8317</v>
      </c>
      <c r="R3840" t="s">
        <v>8318</v>
      </c>
      <c r="S3840" s="9">
        <f t="shared" si="240"/>
        <v>42116.710752314815</v>
      </c>
      <c r="T3840" s="9">
        <f t="shared" si="241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9"/>
        <v>1.0125</v>
      </c>
      <c r="P3841">
        <f t="shared" si="242"/>
        <v>63.280999999999999</v>
      </c>
      <c r="Q3841" t="s">
        <v>8317</v>
      </c>
      <c r="R3841" t="s">
        <v>8318</v>
      </c>
      <c r="S3841" s="9">
        <f t="shared" si="240"/>
        <v>42155.142638888887</v>
      </c>
      <c r="T3841" s="9">
        <f t="shared" si="241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9"/>
        <v>65</v>
      </c>
      <c r="P3842">
        <f t="shared" si="242"/>
        <v>21.667000000000002</v>
      </c>
      <c r="Q3842" t="s">
        <v>8317</v>
      </c>
      <c r="R3842" t="s">
        <v>8318</v>
      </c>
      <c r="S3842" s="9">
        <f t="shared" si="240"/>
        <v>42432.701724537037</v>
      </c>
      <c r="T3842" s="9">
        <f t="shared" si="241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3">E3843/D3843</f>
        <v>8.72E-2</v>
      </c>
      <c r="P3843">
        <f t="shared" si="242"/>
        <v>25.646999999999998</v>
      </c>
      <c r="Q3843" t="s">
        <v>8317</v>
      </c>
      <c r="R3843" t="s">
        <v>8318</v>
      </c>
      <c r="S3843" s="9">
        <f t="shared" ref="S3843:S3906" si="244">(((J3843/60)/60)/24)+DATE(1970,1,1)</f>
        <v>41780.785729166666</v>
      </c>
      <c r="T3843" s="9">
        <f t="shared" ref="T3843:T3906" si="24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3"/>
        <v>0.21940000000000001</v>
      </c>
      <c r="P3844">
        <f t="shared" si="242"/>
        <v>47.695999999999998</v>
      </c>
      <c r="Q3844" t="s">
        <v>8317</v>
      </c>
      <c r="R3844" t="s">
        <v>8318</v>
      </c>
      <c r="S3844" s="9">
        <f t="shared" si="244"/>
        <v>41740.493657407409</v>
      </c>
      <c r="T3844" s="9">
        <f t="shared" si="24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3"/>
        <v>0.21299999999999999</v>
      </c>
      <c r="P3845">
        <f t="shared" si="242"/>
        <v>56.052999999999997</v>
      </c>
      <c r="Q3845" t="s">
        <v>8317</v>
      </c>
      <c r="R3845" t="s">
        <v>8318</v>
      </c>
      <c r="S3845" s="9">
        <f t="shared" si="244"/>
        <v>41766.072500000002</v>
      </c>
      <c r="T3845" s="9">
        <f t="shared" si="24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3"/>
        <v>0.41489795918367345</v>
      </c>
      <c r="P3846">
        <f t="shared" si="242"/>
        <v>81.319999999999993</v>
      </c>
      <c r="Q3846" t="s">
        <v>8317</v>
      </c>
      <c r="R3846" t="s">
        <v>8318</v>
      </c>
      <c r="S3846" s="9">
        <f t="shared" si="244"/>
        <v>41766.617291666669</v>
      </c>
      <c r="T3846" s="9">
        <f t="shared" si="24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3"/>
        <v>2.1049999999999999E-2</v>
      </c>
      <c r="P3847">
        <f t="shared" si="242"/>
        <v>70.167000000000002</v>
      </c>
      <c r="Q3847" t="s">
        <v>8317</v>
      </c>
      <c r="R3847" t="s">
        <v>8318</v>
      </c>
      <c r="S3847" s="9">
        <f t="shared" si="244"/>
        <v>42248.627013888887</v>
      </c>
      <c r="T3847" s="9">
        <f t="shared" si="24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3"/>
        <v>2.7E-2</v>
      </c>
      <c r="P3848">
        <f t="shared" si="242"/>
        <v>23.625</v>
      </c>
      <c r="Q3848" t="s">
        <v>8317</v>
      </c>
      <c r="R3848" t="s">
        <v>8318</v>
      </c>
      <c r="S3848" s="9">
        <f t="shared" si="244"/>
        <v>41885.221550925926</v>
      </c>
      <c r="T3848" s="9">
        <f t="shared" si="24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3"/>
        <v>0.16161904761904761</v>
      </c>
      <c r="P3849">
        <f t="shared" ref="P3849:P3912" si="246">IF(L3849=0, 0, ROUND(E3849/L3849, 3))</f>
        <v>188.55600000000001</v>
      </c>
      <c r="Q3849" t="s">
        <v>8317</v>
      </c>
      <c r="R3849" t="s">
        <v>8318</v>
      </c>
      <c r="S3849" s="9">
        <f t="shared" si="244"/>
        <v>42159.224432870367</v>
      </c>
      <c r="T3849" s="9">
        <f t="shared" si="24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3"/>
        <v>0.16376923076923078</v>
      </c>
      <c r="P3850">
        <f t="shared" si="246"/>
        <v>49.512</v>
      </c>
      <c r="Q3850" t="s">
        <v>8317</v>
      </c>
      <c r="R3850" t="s">
        <v>8318</v>
      </c>
      <c r="S3850" s="9">
        <f t="shared" si="244"/>
        <v>42265.817002314812</v>
      </c>
      <c r="T3850" s="9">
        <f t="shared" si="24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3"/>
        <v>7.0433333333333334E-2</v>
      </c>
      <c r="P3851">
        <f t="shared" si="246"/>
        <v>75.463999999999999</v>
      </c>
      <c r="Q3851" t="s">
        <v>8317</v>
      </c>
      <c r="R3851" t="s">
        <v>8318</v>
      </c>
      <c r="S3851" s="9">
        <f t="shared" si="244"/>
        <v>42136.767175925925</v>
      </c>
      <c r="T3851" s="9">
        <f t="shared" si="24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3"/>
        <v>3.7999999999999999E-2</v>
      </c>
      <c r="P3852">
        <f t="shared" si="246"/>
        <v>9.5</v>
      </c>
      <c r="Q3852" t="s">
        <v>8317</v>
      </c>
      <c r="R3852" t="s">
        <v>8318</v>
      </c>
      <c r="S3852" s="9">
        <f t="shared" si="244"/>
        <v>41975.124340277776</v>
      </c>
      <c r="T3852" s="9">
        <f t="shared" si="24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3"/>
        <v>0.34079999999999999</v>
      </c>
      <c r="P3853">
        <f t="shared" si="246"/>
        <v>35.5</v>
      </c>
      <c r="Q3853" t="s">
        <v>8317</v>
      </c>
      <c r="R3853" t="s">
        <v>8318</v>
      </c>
      <c r="S3853" s="9">
        <f t="shared" si="244"/>
        <v>42172.439571759256</v>
      </c>
      <c r="T3853" s="9">
        <f t="shared" si="24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3"/>
        <v>2E-3</v>
      </c>
      <c r="P3854">
        <f t="shared" si="246"/>
        <v>10</v>
      </c>
      <c r="Q3854" t="s">
        <v>8317</v>
      </c>
      <c r="R3854" t="s">
        <v>8318</v>
      </c>
      <c r="S3854" s="9">
        <f t="shared" si="244"/>
        <v>42065.190694444449</v>
      </c>
      <c r="T3854" s="9">
        <f t="shared" si="24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3"/>
        <v>2.5999999999999998E-4</v>
      </c>
      <c r="P3855">
        <f t="shared" si="246"/>
        <v>13</v>
      </c>
      <c r="Q3855" t="s">
        <v>8317</v>
      </c>
      <c r="R3855" t="s">
        <v>8318</v>
      </c>
      <c r="S3855" s="9">
        <f t="shared" si="244"/>
        <v>41848.84002314815</v>
      </c>
      <c r="T3855" s="9">
        <f t="shared" si="24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3"/>
        <v>0.16254545454545455</v>
      </c>
      <c r="P3856">
        <f t="shared" si="246"/>
        <v>89.4</v>
      </c>
      <c r="Q3856" t="s">
        <v>8317</v>
      </c>
      <c r="R3856" t="s">
        <v>8318</v>
      </c>
      <c r="S3856" s="9">
        <f t="shared" si="244"/>
        <v>42103.884930555556</v>
      </c>
      <c r="T3856" s="9">
        <f t="shared" si="24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3"/>
        <v>2.5000000000000001E-2</v>
      </c>
      <c r="P3857">
        <f t="shared" si="246"/>
        <v>25</v>
      </c>
      <c r="Q3857" t="s">
        <v>8317</v>
      </c>
      <c r="R3857" t="s">
        <v>8318</v>
      </c>
      <c r="S3857" s="9">
        <f t="shared" si="244"/>
        <v>42059.970729166671</v>
      </c>
      <c r="T3857" s="9">
        <f t="shared" si="24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3"/>
        <v>2.0000000000000001E-4</v>
      </c>
      <c r="P3858">
        <f t="shared" si="246"/>
        <v>1</v>
      </c>
      <c r="Q3858" t="s">
        <v>8317</v>
      </c>
      <c r="R3858" t="s">
        <v>8318</v>
      </c>
      <c r="S3858" s="9">
        <f t="shared" si="244"/>
        <v>42041.743090277778</v>
      </c>
      <c r="T3858" s="9">
        <f t="shared" si="24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3"/>
        <v>5.1999999999999998E-2</v>
      </c>
      <c r="P3859">
        <f t="shared" si="246"/>
        <v>65</v>
      </c>
      <c r="Q3859" t="s">
        <v>8317</v>
      </c>
      <c r="R3859" t="s">
        <v>8318</v>
      </c>
      <c r="S3859" s="9">
        <f t="shared" si="244"/>
        <v>41829.73715277778</v>
      </c>
      <c r="T3859" s="9">
        <f t="shared" si="24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3"/>
        <v>0.02</v>
      </c>
      <c r="P3860">
        <f t="shared" si="246"/>
        <v>10</v>
      </c>
      <c r="Q3860" t="s">
        <v>8317</v>
      </c>
      <c r="R3860" t="s">
        <v>8318</v>
      </c>
      <c r="S3860" s="9">
        <f t="shared" si="244"/>
        <v>42128.431064814817</v>
      </c>
      <c r="T3860" s="9">
        <f t="shared" si="24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3"/>
        <v>4.0000000000000002E-4</v>
      </c>
      <c r="P3861">
        <f t="shared" si="246"/>
        <v>1</v>
      </c>
      <c r="Q3861" t="s">
        <v>8317</v>
      </c>
      <c r="R3861" t="s">
        <v>8318</v>
      </c>
      <c r="S3861" s="9">
        <f t="shared" si="244"/>
        <v>41789.893599537041</v>
      </c>
      <c r="T3861" s="9">
        <f t="shared" si="24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3"/>
        <v>0.17666666666666667</v>
      </c>
      <c r="P3862">
        <f t="shared" si="246"/>
        <v>81.537999999999997</v>
      </c>
      <c r="Q3862" t="s">
        <v>8317</v>
      </c>
      <c r="R3862" t="s">
        <v>8318</v>
      </c>
      <c r="S3862" s="9">
        <f t="shared" si="244"/>
        <v>41833.660995370366</v>
      </c>
      <c r="T3862" s="9">
        <f t="shared" si="24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3"/>
        <v>0.05</v>
      </c>
      <c r="P3863">
        <f t="shared" si="246"/>
        <v>100</v>
      </c>
      <c r="Q3863" t="s">
        <v>8317</v>
      </c>
      <c r="R3863" t="s">
        <v>8318</v>
      </c>
      <c r="S3863" s="9">
        <f t="shared" si="244"/>
        <v>41914.590011574073</v>
      </c>
      <c r="T3863" s="9">
        <f t="shared" si="24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3"/>
        <v>1.3333333333333334E-4</v>
      </c>
      <c r="P3864">
        <f t="shared" si="246"/>
        <v>1</v>
      </c>
      <c r="Q3864" t="s">
        <v>8317</v>
      </c>
      <c r="R3864" t="s">
        <v>8318</v>
      </c>
      <c r="S3864" s="9">
        <f t="shared" si="244"/>
        <v>42611.261064814811</v>
      </c>
      <c r="T3864" s="9">
        <f t="shared" si="24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3"/>
        <v>0</v>
      </c>
      <c r="P3865">
        <f t="shared" si="246"/>
        <v>0</v>
      </c>
      <c r="Q3865" t="s">
        <v>8317</v>
      </c>
      <c r="R3865" t="s">
        <v>8318</v>
      </c>
      <c r="S3865" s="9">
        <f t="shared" si="244"/>
        <v>42253.633159722223</v>
      </c>
      <c r="T3865" s="9">
        <f t="shared" si="24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3"/>
        <v>1.2E-2</v>
      </c>
      <c r="P3866">
        <f t="shared" si="246"/>
        <v>20</v>
      </c>
      <c r="Q3866" t="s">
        <v>8317</v>
      </c>
      <c r="R3866" t="s">
        <v>8318</v>
      </c>
      <c r="S3866" s="9">
        <f t="shared" si="244"/>
        <v>42295.891828703709</v>
      </c>
      <c r="T3866" s="9">
        <f t="shared" si="24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3"/>
        <v>0.26937422295897223</v>
      </c>
      <c r="P3867">
        <f t="shared" si="246"/>
        <v>46.429000000000002</v>
      </c>
      <c r="Q3867" t="s">
        <v>8317</v>
      </c>
      <c r="R3867" t="s">
        <v>8318</v>
      </c>
      <c r="S3867" s="9">
        <f t="shared" si="244"/>
        <v>41841.651597222226</v>
      </c>
      <c r="T3867" s="9">
        <f t="shared" si="24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3"/>
        <v>5.4999999999999997E-3</v>
      </c>
      <c r="P3868">
        <f t="shared" si="246"/>
        <v>5.5</v>
      </c>
      <c r="Q3868" t="s">
        <v>8317</v>
      </c>
      <c r="R3868" t="s">
        <v>8318</v>
      </c>
      <c r="S3868" s="9">
        <f t="shared" si="244"/>
        <v>42402.947002314817</v>
      </c>
      <c r="T3868" s="9">
        <f t="shared" si="24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3"/>
        <v>0.1255</v>
      </c>
      <c r="P3869">
        <f t="shared" si="246"/>
        <v>50.2</v>
      </c>
      <c r="Q3869" t="s">
        <v>8317</v>
      </c>
      <c r="R3869" t="s">
        <v>8318</v>
      </c>
      <c r="S3869" s="9">
        <f t="shared" si="244"/>
        <v>42509.814108796301</v>
      </c>
      <c r="T3869" s="9">
        <f t="shared" si="24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3"/>
        <v>2E-3</v>
      </c>
      <c r="P3870">
        <f t="shared" si="246"/>
        <v>10</v>
      </c>
      <c r="Q3870" t="s">
        <v>8317</v>
      </c>
      <c r="R3870" t="s">
        <v>8359</v>
      </c>
      <c r="S3870" s="9">
        <f t="shared" si="244"/>
        <v>41865.659780092588</v>
      </c>
      <c r="T3870" s="9">
        <f t="shared" si="24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3"/>
        <v>3.44748684310884E-2</v>
      </c>
      <c r="P3871">
        <f t="shared" si="246"/>
        <v>30.132999999999999</v>
      </c>
      <c r="Q3871" t="s">
        <v>8317</v>
      </c>
      <c r="R3871" t="s">
        <v>8359</v>
      </c>
      <c r="S3871" s="9">
        <f t="shared" si="244"/>
        <v>42047.724444444444</v>
      </c>
      <c r="T3871" s="9">
        <f t="shared" si="24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3"/>
        <v>0.15</v>
      </c>
      <c r="P3872">
        <f t="shared" si="246"/>
        <v>150</v>
      </c>
      <c r="Q3872" t="s">
        <v>8317</v>
      </c>
      <c r="R3872" t="s">
        <v>8359</v>
      </c>
      <c r="S3872" s="9">
        <f t="shared" si="244"/>
        <v>41793.17219907407</v>
      </c>
      <c r="T3872" s="9">
        <f t="shared" si="24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3"/>
        <v>2.6666666666666668E-2</v>
      </c>
      <c r="P3873">
        <f t="shared" si="246"/>
        <v>13.333</v>
      </c>
      <c r="Q3873" t="s">
        <v>8317</v>
      </c>
      <c r="R3873" t="s">
        <v>8359</v>
      </c>
      <c r="S3873" s="9">
        <f t="shared" si="244"/>
        <v>42763.780671296292</v>
      </c>
      <c r="T3873" s="9">
        <f t="shared" si="24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3"/>
        <v>0</v>
      </c>
      <c r="P3874">
        <f t="shared" si="246"/>
        <v>0</v>
      </c>
      <c r="Q3874" t="s">
        <v>8317</v>
      </c>
      <c r="R3874" t="s">
        <v>8359</v>
      </c>
      <c r="S3874" s="9">
        <f t="shared" si="244"/>
        <v>42180.145787037036</v>
      </c>
      <c r="T3874" s="9">
        <f t="shared" si="24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3"/>
        <v>0</v>
      </c>
      <c r="P3875">
        <f t="shared" si="246"/>
        <v>0</v>
      </c>
      <c r="Q3875" t="s">
        <v>8317</v>
      </c>
      <c r="R3875" t="s">
        <v>8359</v>
      </c>
      <c r="S3875" s="9">
        <f t="shared" si="244"/>
        <v>42255.696006944447</v>
      </c>
      <c r="T3875" s="9">
        <f t="shared" si="24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3"/>
        <v>0</v>
      </c>
      <c r="P3876">
        <f t="shared" si="246"/>
        <v>0</v>
      </c>
      <c r="Q3876" t="s">
        <v>8317</v>
      </c>
      <c r="R3876" t="s">
        <v>8359</v>
      </c>
      <c r="S3876" s="9">
        <f t="shared" si="244"/>
        <v>42007.016458333332</v>
      </c>
      <c r="T3876" s="9">
        <f t="shared" si="24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3"/>
        <v>0</v>
      </c>
      <c r="P3877">
        <f t="shared" si="246"/>
        <v>0</v>
      </c>
      <c r="Q3877" t="s">
        <v>8317</v>
      </c>
      <c r="R3877" t="s">
        <v>8359</v>
      </c>
      <c r="S3877" s="9">
        <f t="shared" si="244"/>
        <v>42615.346817129626</v>
      </c>
      <c r="T3877" s="9">
        <f t="shared" si="24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3"/>
        <v>0.52794871794871789</v>
      </c>
      <c r="P3878">
        <f t="shared" si="246"/>
        <v>44.761000000000003</v>
      </c>
      <c r="Q3878" t="s">
        <v>8317</v>
      </c>
      <c r="R3878" t="s">
        <v>8359</v>
      </c>
      <c r="S3878" s="9">
        <f t="shared" si="244"/>
        <v>42372.624166666668</v>
      </c>
      <c r="T3878" s="9">
        <f t="shared" si="24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3"/>
        <v>4.9639999999999997E-2</v>
      </c>
      <c r="P3879">
        <f t="shared" si="246"/>
        <v>88.643000000000001</v>
      </c>
      <c r="Q3879" t="s">
        <v>8317</v>
      </c>
      <c r="R3879" t="s">
        <v>8359</v>
      </c>
      <c r="S3879" s="9">
        <f t="shared" si="244"/>
        <v>42682.67768518519</v>
      </c>
      <c r="T3879" s="9">
        <f t="shared" si="24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3"/>
        <v>5.5555555555555556E-4</v>
      </c>
      <c r="P3880">
        <f t="shared" si="246"/>
        <v>10</v>
      </c>
      <c r="Q3880" t="s">
        <v>8317</v>
      </c>
      <c r="R3880" t="s">
        <v>8359</v>
      </c>
      <c r="S3880" s="9">
        <f t="shared" si="244"/>
        <v>42154.818819444445</v>
      </c>
      <c r="T3880" s="9">
        <f t="shared" si="24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3"/>
        <v>0</v>
      </c>
      <c r="P3881">
        <f t="shared" si="246"/>
        <v>0</v>
      </c>
      <c r="Q3881" t="s">
        <v>8317</v>
      </c>
      <c r="R3881" t="s">
        <v>8359</v>
      </c>
      <c r="S3881" s="9">
        <f t="shared" si="244"/>
        <v>41999.861064814817</v>
      </c>
      <c r="T3881" s="9">
        <f t="shared" si="24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3"/>
        <v>0.13066666666666665</v>
      </c>
      <c r="P3882">
        <f t="shared" si="246"/>
        <v>57.646999999999998</v>
      </c>
      <c r="Q3882" t="s">
        <v>8317</v>
      </c>
      <c r="R3882" t="s">
        <v>8359</v>
      </c>
      <c r="S3882" s="9">
        <f t="shared" si="244"/>
        <v>41815.815046296295</v>
      </c>
      <c r="T3882" s="9">
        <f t="shared" si="24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3"/>
        <v>0.05</v>
      </c>
      <c r="P3883">
        <f t="shared" si="246"/>
        <v>25</v>
      </c>
      <c r="Q3883" t="s">
        <v>8317</v>
      </c>
      <c r="R3883" t="s">
        <v>8359</v>
      </c>
      <c r="S3883" s="9">
        <f t="shared" si="244"/>
        <v>42756.018506944441</v>
      </c>
      <c r="T3883" s="9">
        <f t="shared" si="24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3"/>
        <v>0</v>
      </c>
      <c r="P3884">
        <f t="shared" si="246"/>
        <v>0</v>
      </c>
      <c r="Q3884" t="s">
        <v>8317</v>
      </c>
      <c r="R3884" t="s">
        <v>8359</v>
      </c>
      <c r="S3884" s="9">
        <f t="shared" si="244"/>
        <v>42373.983449074076</v>
      </c>
      <c r="T3884" s="9">
        <f t="shared" si="24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3"/>
        <v>0</v>
      </c>
      <c r="P3885">
        <f t="shared" si="246"/>
        <v>0</v>
      </c>
      <c r="Q3885" t="s">
        <v>8317</v>
      </c>
      <c r="R3885" t="s">
        <v>8359</v>
      </c>
      <c r="S3885" s="9">
        <f t="shared" si="244"/>
        <v>41854.602650462963</v>
      </c>
      <c r="T3885" s="9">
        <f t="shared" si="24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3"/>
        <v>0</v>
      </c>
      <c r="P3886">
        <f t="shared" si="246"/>
        <v>0</v>
      </c>
      <c r="Q3886" t="s">
        <v>8317</v>
      </c>
      <c r="R3886" t="s">
        <v>8359</v>
      </c>
      <c r="S3886" s="9">
        <f t="shared" si="244"/>
        <v>42065.791574074072</v>
      </c>
      <c r="T3886" s="9">
        <f t="shared" si="24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3"/>
        <v>0</v>
      </c>
      <c r="P3887">
        <f t="shared" si="246"/>
        <v>0</v>
      </c>
      <c r="Q3887" t="s">
        <v>8317</v>
      </c>
      <c r="R3887" t="s">
        <v>8359</v>
      </c>
      <c r="S3887" s="9">
        <f t="shared" si="244"/>
        <v>42469.951284722221</v>
      </c>
      <c r="T3887" s="9">
        <f t="shared" si="24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3"/>
        <v>0</v>
      </c>
      <c r="P3888">
        <f t="shared" si="246"/>
        <v>0</v>
      </c>
      <c r="Q3888" t="s">
        <v>8317</v>
      </c>
      <c r="R3888" t="s">
        <v>8359</v>
      </c>
      <c r="S3888" s="9">
        <f t="shared" si="244"/>
        <v>41954.228032407409</v>
      </c>
      <c r="T3888" s="9">
        <f t="shared" si="24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3"/>
        <v>1.7500000000000002E-2</v>
      </c>
      <c r="P3889">
        <f t="shared" si="246"/>
        <v>17.5</v>
      </c>
      <c r="Q3889" t="s">
        <v>8317</v>
      </c>
      <c r="R3889" t="s">
        <v>8359</v>
      </c>
      <c r="S3889" s="9">
        <f t="shared" si="244"/>
        <v>42079.857974537037</v>
      </c>
      <c r="T3889" s="9">
        <f t="shared" si="24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3"/>
        <v>0.27100000000000002</v>
      </c>
      <c r="P3890">
        <f t="shared" si="246"/>
        <v>38.713999999999999</v>
      </c>
      <c r="Q3890" t="s">
        <v>8317</v>
      </c>
      <c r="R3890" t="s">
        <v>8318</v>
      </c>
      <c r="S3890" s="9">
        <f t="shared" si="244"/>
        <v>42762.545810185184</v>
      </c>
      <c r="T3890" s="9">
        <f t="shared" si="24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3"/>
        <v>1.4749999999999999E-2</v>
      </c>
      <c r="P3891">
        <f t="shared" si="246"/>
        <v>13.111000000000001</v>
      </c>
      <c r="Q3891" t="s">
        <v>8317</v>
      </c>
      <c r="R3891" t="s">
        <v>8318</v>
      </c>
      <c r="S3891" s="9">
        <f t="shared" si="244"/>
        <v>41977.004976851851</v>
      </c>
      <c r="T3891" s="9">
        <f t="shared" si="24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3"/>
        <v>0.16826666666666668</v>
      </c>
      <c r="P3892">
        <f t="shared" si="246"/>
        <v>315.5</v>
      </c>
      <c r="Q3892" t="s">
        <v>8317</v>
      </c>
      <c r="R3892" t="s">
        <v>8318</v>
      </c>
      <c r="S3892" s="9">
        <f t="shared" si="244"/>
        <v>42171.758611111116</v>
      </c>
      <c r="T3892" s="9">
        <f t="shared" si="24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3"/>
        <v>0.32500000000000001</v>
      </c>
      <c r="P3893">
        <f t="shared" si="246"/>
        <v>37.143000000000001</v>
      </c>
      <c r="Q3893" t="s">
        <v>8317</v>
      </c>
      <c r="R3893" t="s">
        <v>8318</v>
      </c>
      <c r="S3893" s="9">
        <f t="shared" si="244"/>
        <v>42056.1324537037</v>
      </c>
      <c r="T3893" s="9">
        <f t="shared" si="24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3"/>
        <v>0</v>
      </c>
      <c r="P3894">
        <f t="shared" si="246"/>
        <v>0</v>
      </c>
      <c r="Q3894" t="s">
        <v>8317</v>
      </c>
      <c r="R3894" t="s">
        <v>8318</v>
      </c>
      <c r="S3894" s="9">
        <f t="shared" si="244"/>
        <v>41867.652280092596</v>
      </c>
      <c r="T3894" s="9">
        <f t="shared" si="24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3"/>
        <v>0.2155</v>
      </c>
      <c r="P3895">
        <f t="shared" si="246"/>
        <v>128.274</v>
      </c>
      <c r="Q3895" t="s">
        <v>8317</v>
      </c>
      <c r="R3895" t="s">
        <v>8318</v>
      </c>
      <c r="S3895" s="9">
        <f t="shared" si="244"/>
        <v>41779.657870370371</v>
      </c>
      <c r="T3895" s="9">
        <f t="shared" si="24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3"/>
        <v>3.4666666666666665E-2</v>
      </c>
      <c r="P3896">
        <f t="shared" si="246"/>
        <v>47.273000000000003</v>
      </c>
      <c r="Q3896" t="s">
        <v>8317</v>
      </c>
      <c r="R3896" t="s">
        <v>8318</v>
      </c>
      <c r="S3896" s="9">
        <f t="shared" si="244"/>
        <v>42679.958472222221</v>
      </c>
      <c r="T3896" s="9">
        <f t="shared" si="24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3"/>
        <v>0.05</v>
      </c>
      <c r="P3897">
        <f t="shared" si="246"/>
        <v>50</v>
      </c>
      <c r="Q3897" t="s">
        <v>8317</v>
      </c>
      <c r="R3897" t="s">
        <v>8318</v>
      </c>
      <c r="S3897" s="9">
        <f t="shared" si="244"/>
        <v>42032.250208333338</v>
      </c>
      <c r="T3897" s="9">
        <f t="shared" si="24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3"/>
        <v>0.10625</v>
      </c>
      <c r="P3898">
        <f t="shared" si="246"/>
        <v>42.5</v>
      </c>
      <c r="Q3898" t="s">
        <v>8317</v>
      </c>
      <c r="R3898" t="s">
        <v>8318</v>
      </c>
      <c r="S3898" s="9">
        <f t="shared" si="244"/>
        <v>41793.191875000004</v>
      </c>
      <c r="T3898" s="9">
        <f t="shared" si="24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3"/>
        <v>0.17599999999999999</v>
      </c>
      <c r="P3899">
        <f t="shared" si="246"/>
        <v>44</v>
      </c>
      <c r="Q3899" t="s">
        <v>8317</v>
      </c>
      <c r="R3899" t="s">
        <v>8318</v>
      </c>
      <c r="S3899" s="9">
        <f t="shared" si="244"/>
        <v>41982.87364583333</v>
      </c>
      <c r="T3899" s="9">
        <f t="shared" si="24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3"/>
        <v>0.3256</v>
      </c>
      <c r="P3900">
        <f t="shared" si="246"/>
        <v>50.875</v>
      </c>
      <c r="Q3900" t="s">
        <v>8317</v>
      </c>
      <c r="R3900" t="s">
        <v>8318</v>
      </c>
      <c r="S3900" s="9">
        <f t="shared" si="244"/>
        <v>42193.482291666667</v>
      </c>
      <c r="T3900" s="9">
        <f t="shared" si="24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3"/>
        <v>1.2500000000000001E-2</v>
      </c>
      <c r="P3901">
        <f t="shared" si="246"/>
        <v>62.5</v>
      </c>
      <c r="Q3901" t="s">
        <v>8317</v>
      </c>
      <c r="R3901" t="s">
        <v>8318</v>
      </c>
      <c r="S3901" s="9">
        <f t="shared" si="244"/>
        <v>41843.775011574071</v>
      </c>
      <c r="T3901" s="9">
        <f t="shared" si="24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3"/>
        <v>5.3999999999999999E-2</v>
      </c>
      <c r="P3902">
        <f t="shared" si="246"/>
        <v>27</v>
      </c>
      <c r="Q3902" t="s">
        <v>8317</v>
      </c>
      <c r="R3902" t="s">
        <v>8318</v>
      </c>
      <c r="S3902" s="9">
        <f t="shared" si="244"/>
        <v>42136.092488425929</v>
      </c>
      <c r="T3902" s="9">
        <f t="shared" si="24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3"/>
        <v>8.3333333333333332E-3</v>
      </c>
      <c r="P3903">
        <f t="shared" si="246"/>
        <v>25</v>
      </c>
      <c r="Q3903" t="s">
        <v>8317</v>
      </c>
      <c r="R3903" t="s">
        <v>8318</v>
      </c>
      <c r="S3903" s="9">
        <f t="shared" si="244"/>
        <v>42317.826377314821</v>
      </c>
      <c r="T3903" s="9">
        <f t="shared" si="24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3"/>
        <v>0.48833333333333334</v>
      </c>
      <c r="P3904">
        <f t="shared" si="246"/>
        <v>47.258000000000003</v>
      </c>
      <c r="Q3904" t="s">
        <v>8317</v>
      </c>
      <c r="R3904" t="s">
        <v>8318</v>
      </c>
      <c r="S3904" s="9">
        <f t="shared" si="244"/>
        <v>42663.468078703707</v>
      </c>
      <c r="T3904" s="9">
        <f t="shared" si="24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3"/>
        <v>0</v>
      </c>
      <c r="P3905">
        <f t="shared" si="246"/>
        <v>0</v>
      </c>
      <c r="Q3905" t="s">
        <v>8317</v>
      </c>
      <c r="R3905" t="s">
        <v>8318</v>
      </c>
      <c r="S3905" s="9">
        <f t="shared" si="244"/>
        <v>42186.01116898148</v>
      </c>
      <c r="T3905" s="9">
        <f t="shared" si="24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3"/>
        <v>2.9999999999999997E-4</v>
      </c>
      <c r="P3906">
        <f t="shared" si="246"/>
        <v>1.5</v>
      </c>
      <c r="Q3906" t="s">
        <v>8317</v>
      </c>
      <c r="R3906" t="s">
        <v>8318</v>
      </c>
      <c r="S3906" s="9">
        <f t="shared" si="244"/>
        <v>42095.229166666672</v>
      </c>
      <c r="T3906" s="9">
        <f t="shared" si="24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7">E3907/D3907</f>
        <v>0.11533333333333333</v>
      </c>
      <c r="P3907">
        <f t="shared" si="246"/>
        <v>24.713999999999999</v>
      </c>
      <c r="Q3907" t="s">
        <v>8317</v>
      </c>
      <c r="R3907" t="s">
        <v>8318</v>
      </c>
      <c r="S3907" s="9">
        <f t="shared" ref="S3907:S3970" si="248">(((J3907/60)/60)/24)+DATE(1970,1,1)</f>
        <v>42124.623877314814</v>
      </c>
      <c r="T3907" s="9">
        <f t="shared" ref="T3907:T3970" si="249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7"/>
        <v>0.67333333333333334</v>
      </c>
      <c r="P3908">
        <f t="shared" si="246"/>
        <v>63.125</v>
      </c>
      <c r="Q3908" t="s">
        <v>8317</v>
      </c>
      <c r="R3908" t="s">
        <v>8318</v>
      </c>
      <c r="S3908" s="9">
        <f t="shared" si="248"/>
        <v>42143.917743055557</v>
      </c>
      <c r="T3908" s="9">
        <f t="shared" si="249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7"/>
        <v>0.153</v>
      </c>
      <c r="P3909">
        <f t="shared" si="246"/>
        <v>38.25</v>
      </c>
      <c r="Q3909" t="s">
        <v>8317</v>
      </c>
      <c r="R3909" t="s">
        <v>8318</v>
      </c>
      <c r="S3909" s="9">
        <f t="shared" si="248"/>
        <v>41906.819513888891</v>
      </c>
      <c r="T3909" s="9">
        <f t="shared" si="249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7"/>
        <v>8.666666666666667E-2</v>
      </c>
      <c r="P3910">
        <f t="shared" si="246"/>
        <v>16.25</v>
      </c>
      <c r="Q3910" t="s">
        <v>8317</v>
      </c>
      <c r="R3910" t="s">
        <v>8318</v>
      </c>
      <c r="S3910" s="9">
        <f t="shared" si="248"/>
        <v>41834.135370370372</v>
      </c>
      <c r="T3910" s="9">
        <f t="shared" si="249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7"/>
        <v>2.2499999999999998E-3</v>
      </c>
      <c r="P3911">
        <f t="shared" si="246"/>
        <v>33.75</v>
      </c>
      <c r="Q3911" t="s">
        <v>8317</v>
      </c>
      <c r="R3911" t="s">
        <v>8318</v>
      </c>
      <c r="S3911" s="9">
        <f t="shared" si="248"/>
        <v>41863.359282407408</v>
      </c>
      <c r="T3911" s="9">
        <f t="shared" si="24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7"/>
        <v>3.0833333333333334E-2</v>
      </c>
      <c r="P3912">
        <f t="shared" si="246"/>
        <v>61.667000000000002</v>
      </c>
      <c r="Q3912" t="s">
        <v>8317</v>
      </c>
      <c r="R3912" t="s">
        <v>8318</v>
      </c>
      <c r="S3912" s="9">
        <f t="shared" si="248"/>
        <v>42224.756909722222</v>
      </c>
      <c r="T3912" s="9">
        <f t="shared" si="24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7"/>
        <v>0.37412499999999999</v>
      </c>
      <c r="P3913">
        <f t="shared" ref="P3913:P3976" si="250">IF(L3913=0, 0, ROUND(E3913/L3913, 3))</f>
        <v>83.138999999999996</v>
      </c>
      <c r="Q3913" t="s">
        <v>8317</v>
      </c>
      <c r="R3913" t="s">
        <v>8318</v>
      </c>
      <c r="S3913" s="9">
        <f t="shared" si="248"/>
        <v>41939.8122337963</v>
      </c>
      <c r="T3913" s="9">
        <f t="shared" si="24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7"/>
        <v>6.666666666666667E-5</v>
      </c>
      <c r="P3914">
        <f t="shared" si="250"/>
        <v>1</v>
      </c>
      <c r="Q3914" t="s">
        <v>8317</v>
      </c>
      <c r="R3914" t="s">
        <v>8318</v>
      </c>
      <c r="S3914" s="9">
        <f t="shared" si="248"/>
        <v>42059.270023148143</v>
      </c>
      <c r="T3914" s="9">
        <f t="shared" si="24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7"/>
        <v>0.1</v>
      </c>
      <c r="P3915">
        <f t="shared" si="250"/>
        <v>142.857</v>
      </c>
      <c r="Q3915" t="s">
        <v>8317</v>
      </c>
      <c r="R3915" t="s">
        <v>8318</v>
      </c>
      <c r="S3915" s="9">
        <f t="shared" si="248"/>
        <v>42308.211215277777</v>
      </c>
      <c r="T3915" s="9">
        <f t="shared" si="24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7"/>
        <v>0.36359999999999998</v>
      </c>
      <c r="P3916">
        <f t="shared" si="250"/>
        <v>33.667000000000002</v>
      </c>
      <c r="Q3916" t="s">
        <v>8317</v>
      </c>
      <c r="R3916" t="s">
        <v>8318</v>
      </c>
      <c r="S3916" s="9">
        <f t="shared" si="248"/>
        <v>42114.818935185183</v>
      </c>
      <c r="T3916" s="9">
        <f t="shared" si="24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7"/>
        <v>3.3333333333333335E-3</v>
      </c>
      <c r="P3917">
        <f t="shared" si="250"/>
        <v>5</v>
      </c>
      <c r="Q3917" t="s">
        <v>8317</v>
      </c>
      <c r="R3917" t="s">
        <v>8318</v>
      </c>
      <c r="S3917" s="9">
        <f t="shared" si="248"/>
        <v>42492.98505787037</v>
      </c>
      <c r="T3917" s="9">
        <f t="shared" si="24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7"/>
        <v>0</v>
      </c>
      <c r="P3918">
        <f t="shared" si="250"/>
        <v>0</v>
      </c>
      <c r="Q3918" t="s">
        <v>8317</v>
      </c>
      <c r="R3918" t="s">
        <v>8318</v>
      </c>
      <c r="S3918" s="9">
        <f t="shared" si="248"/>
        <v>42494.471666666665</v>
      </c>
      <c r="T3918" s="9">
        <f t="shared" si="24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7"/>
        <v>2.8571428571428571E-3</v>
      </c>
      <c r="P3919">
        <f t="shared" si="250"/>
        <v>10</v>
      </c>
      <c r="Q3919" t="s">
        <v>8317</v>
      </c>
      <c r="R3919" t="s">
        <v>8318</v>
      </c>
      <c r="S3919" s="9">
        <f t="shared" si="248"/>
        <v>41863.527326388888</v>
      </c>
      <c r="T3919" s="9">
        <f t="shared" si="24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7"/>
        <v>2E-3</v>
      </c>
      <c r="P3920">
        <f t="shared" si="250"/>
        <v>40</v>
      </c>
      <c r="Q3920" t="s">
        <v>8317</v>
      </c>
      <c r="R3920" t="s">
        <v>8318</v>
      </c>
      <c r="S3920" s="9">
        <f t="shared" si="248"/>
        <v>41843.664618055554</v>
      </c>
      <c r="T3920" s="9">
        <f t="shared" si="24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7"/>
        <v>1.7999999999999999E-2</v>
      </c>
      <c r="P3921">
        <f t="shared" si="250"/>
        <v>30</v>
      </c>
      <c r="Q3921" t="s">
        <v>8317</v>
      </c>
      <c r="R3921" t="s">
        <v>8318</v>
      </c>
      <c r="S3921" s="9">
        <f t="shared" si="248"/>
        <v>42358.684872685189</v>
      </c>
      <c r="T3921" s="9">
        <f t="shared" si="24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7"/>
        <v>5.3999999999999999E-2</v>
      </c>
      <c r="P3922">
        <f t="shared" si="250"/>
        <v>45</v>
      </c>
      <c r="Q3922" t="s">
        <v>8317</v>
      </c>
      <c r="R3922" t="s">
        <v>8318</v>
      </c>
      <c r="S3922" s="9">
        <f t="shared" si="248"/>
        <v>42657.38726851852</v>
      </c>
      <c r="T3922" s="9">
        <f t="shared" si="24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7"/>
        <v>0</v>
      </c>
      <c r="P3923">
        <f t="shared" si="250"/>
        <v>0</v>
      </c>
      <c r="Q3923" t="s">
        <v>8317</v>
      </c>
      <c r="R3923" t="s">
        <v>8318</v>
      </c>
      <c r="S3923" s="9">
        <f t="shared" si="248"/>
        <v>41926.542303240742</v>
      </c>
      <c r="T3923" s="9">
        <f t="shared" si="24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7"/>
        <v>8.1333333333333327E-2</v>
      </c>
      <c r="P3924">
        <f t="shared" si="250"/>
        <v>10.167</v>
      </c>
      <c r="Q3924" t="s">
        <v>8317</v>
      </c>
      <c r="R3924" t="s">
        <v>8318</v>
      </c>
      <c r="S3924" s="9">
        <f t="shared" si="248"/>
        <v>42020.768634259264</v>
      </c>
      <c r="T3924" s="9">
        <f t="shared" si="24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7"/>
        <v>0.12034782608695652</v>
      </c>
      <c r="P3925">
        <f t="shared" si="250"/>
        <v>81.412000000000006</v>
      </c>
      <c r="Q3925" t="s">
        <v>8317</v>
      </c>
      <c r="R3925" t="s">
        <v>8318</v>
      </c>
      <c r="S3925" s="9">
        <f t="shared" si="248"/>
        <v>42075.979988425926</v>
      </c>
      <c r="T3925" s="9">
        <f t="shared" si="24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7"/>
        <v>0.15266666666666667</v>
      </c>
      <c r="P3926">
        <f t="shared" si="250"/>
        <v>57.25</v>
      </c>
      <c r="Q3926" t="s">
        <v>8317</v>
      </c>
      <c r="R3926" t="s">
        <v>8318</v>
      </c>
      <c r="S3926" s="9">
        <f t="shared" si="248"/>
        <v>41786.959745370368</v>
      </c>
      <c r="T3926" s="9">
        <f t="shared" si="24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7"/>
        <v>0.1</v>
      </c>
      <c r="P3927">
        <f t="shared" si="250"/>
        <v>5</v>
      </c>
      <c r="Q3927" t="s">
        <v>8317</v>
      </c>
      <c r="R3927" t="s">
        <v>8318</v>
      </c>
      <c r="S3927" s="9">
        <f t="shared" si="248"/>
        <v>41820.870821759258</v>
      </c>
      <c r="T3927" s="9">
        <f t="shared" si="24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7"/>
        <v>3.0000000000000001E-3</v>
      </c>
      <c r="P3928">
        <f t="shared" si="250"/>
        <v>15</v>
      </c>
      <c r="Q3928" t="s">
        <v>8317</v>
      </c>
      <c r="R3928" t="s">
        <v>8318</v>
      </c>
      <c r="S3928" s="9">
        <f t="shared" si="248"/>
        <v>41970.085046296299</v>
      </c>
      <c r="T3928" s="9">
        <f t="shared" si="24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7"/>
        <v>0.01</v>
      </c>
      <c r="P3929">
        <f t="shared" si="250"/>
        <v>12.5</v>
      </c>
      <c r="Q3929" t="s">
        <v>8317</v>
      </c>
      <c r="R3929" t="s">
        <v>8318</v>
      </c>
      <c r="S3929" s="9">
        <f t="shared" si="248"/>
        <v>41830.267407407409</v>
      </c>
      <c r="T3929" s="9">
        <f t="shared" si="24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7"/>
        <v>0.13020000000000001</v>
      </c>
      <c r="P3930">
        <f t="shared" si="250"/>
        <v>93</v>
      </c>
      <c r="Q3930" t="s">
        <v>8317</v>
      </c>
      <c r="R3930" t="s">
        <v>8318</v>
      </c>
      <c r="S3930" s="9">
        <f t="shared" si="248"/>
        <v>42265.683182870373</v>
      </c>
      <c r="T3930" s="9">
        <f t="shared" si="24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7"/>
        <v>2.265E-2</v>
      </c>
      <c r="P3931">
        <f t="shared" si="250"/>
        <v>32.356999999999999</v>
      </c>
      <c r="Q3931" t="s">
        <v>8317</v>
      </c>
      <c r="R3931" t="s">
        <v>8318</v>
      </c>
      <c r="S3931" s="9">
        <f t="shared" si="248"/>
        <v>42601.827141203699</v>
      </c>
      <c r="T3931" s="9">
        <f t="shared" si="24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7"/>
        <v>0</v>
      </c>
      <c r="P3932">
        <f t="shared" si="250"/>
        <v>0</v>
      </c>
      <c r="Q3932" t="s">
        <v>8317</v>
      </c>
      <c r="R3932" t="s">
        <v>8318</v>
      </c>
      <c r="S3932" s="9">
        <f t="shared" si="248"/>
        <v>42433.338749999995</v>
      </c>
      <c r="T3932" s="9">
        <f t="shared" si="24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7"/>
        <v>0</v>
      </c>
      <c r="P3933">
        <f t="shared" si="250"/>
        <v>0</v>
      </c>
      <c r="Q3933" t="s">
        <v>8317</v>
      </c>
      <c r="R3933" t="s">
        <v>8318</v>
      </c>
      <c r="S3933" s="9">
        <f t="shared" si="248"/>
        <v>42228.151701388888</v>
      </c>
      <c r="T3933" s="9">
        <f t="shared" si="24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7"/>
        <v>8.3333333333333331E-5</v>
      </c>
      <c r="P3934">
        <f t="shared" si="250"/>
        <v>1</v>
      </c>
      <c r="Q3934" t="s">
        <v>8317</v>
      </c>
      <c r="R3934" t="s">
        <v>8318</v>
      </c>
      <c r="S3934" s="9">
        <f t="shared" si="248"/>
        <v>42415.168564814812</v>
      </c>
      <c r="T3934" s="9">
        <f t="shared" si="24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7"/>
        <v>0.15742857142857142</v>
      </c>
      <c r="P3935">
        <f t="shared" si="250"/>
        <v>91.832999999999998</v>
      </c>
      <c r="Q3935" t="s">
        <v>8317</v>
      </c>
      <c r="R3935" t="s">
        <v>8318</v>
      </c>
      <c r="S3935" s="9">
        <f t="shared" si="248"/>
        <v>42538.968310185184</v>
      </c>
      <c r="T3935" s="9">
        <f t="shared" si="24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7"/>
        <v>0.11</v>
      </c>
      <c r="P3936">
        <f t="shared" si="250"/>
        <v>45.832999999999998</v>
      </c>
      <c r="Q3936" t="s">
        <v>8317</v>
      </c>
      <c r="R3936" t="s">
        <v>8318</v>
      </c>
      <c r="S3936" s="9">
        <f t="shared" si="248"/>
        <v>42233.671747685185</v>
      </c>
      <c r="T3936" s="9">
        <f t="shared" si="24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7"/>
        <v>0.43833333333333335</v>
      </c>
      <c r="P3937">
        <f t="shared" si="250"/>
        <v>57.173999999999999</v>
      </c>
      <c r="Q3937" t="s">
        <v>8317</v>
      </c>
      <c r="R3937" t="s">
        <v>8318</v>
      </c>
      <c r="S3937" s="9">
        <f t="shared" si="248"/>
        <v>42221.656782407401</v>
      </c>
      <c r="T3937" s="9">
        <f t="shared" si="24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7"/>
        <v>0</v>
      </c>
      <c r="P3938">
        <f t="shared" si="250"/>
        <v>0</v>
      </c>
      <c r="Q3938" t="s">
        <v>8317</v>
      </c>
      <c r="R3938" t="s">
        <v>8318</v>
      </c>
      <c r="S3938" s="9">
        <f t="shared" si="248"/>
        <v>42675.262962962966</v>
      </c>
      <c r="T3938" s="9">
        <f t="shared" si="24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7"/>
        <v>0.86135181975736563</v>
      </c>
      <c r="P3939">
        <f t="shared" si="250"/>
        <v>248.5</v>
      </c>
      <c r="Q3939" t="s">
        <v>8317</v>
      </c>
      <c r="R3939" t="s">
        <v>8318</v>
      </c>
      <c r="S3939" s="9">
        <f t="shared" si="248"/>
        <v>42534.631481481483</v>
      </c>
      <c r="T3939" s="9">
        <f t="shared" si="24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7"/>
        <v>0.12196620583717357</v>
      </c>
      <c r="P3940">
        <f t="shared" si="250"/>
        <v>79.400000000000006</v>
      </c>
      <c r="Q3940" t="s">
        <v>8317</v>
      </c>
      <c r="R3940" t="s">
        <v>8318</v>
      </c>
      <c r="S3940" s="9">
        <f t="shared" si="248"/>
        <v>42151.905717592599</v>
      </c>
      <c r="T3940" s="9">
        <f t="shared" si="24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7"/>
        <v>1E-3</v>
      </c>
      <c r="P3941">
        <f t="shared" si="250"/>
        <v>5</v>
      </c>
      <c r="Q3941" t="s">
        <v>8317</v>
      </c>
      <c r="R3941" t="s">
        <v>8318</v>
      </c>
      <c r="S3941" s="9">
        <f t="shared" si="248"/>
        <v>41915.400219907409</v>
      </c>
      <c r="T3941" s="9">
        <f t="shared" si="24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7"/>
        <v>2.2000000000000001E-3</v>
      </c>
      <c r="P3942">
        <f t="shared" si="250"/>
        <v>5.5</v>
      </c>
      <c r="Q3942" t="s">
        <v>8317</v>
      </c>
      <c r="R3942" t="s">
        <v>8318</v>
      </c>
      <c r="S3942" s="9">
        <f t="shared" si="248"/>
        <v>41961.492488425924</v>
      </c>
      <c r="T3942" s="9">
        <f t="shared" si="24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7"/>
        <v>9.0909090909090905E-3</v>
      </c>
      <c r="P3943">
        <f t="shared" si="250"/>
        <v>25</v>
      </c>
      <c r="Q3943" t="s">
        <v>8317</v>
      </c>
      <c r="R3943" t="s">
        <v>8318</v>
      </c>
      <c r="S3943" s="9">
        <f t="shared" si="248"/>
        <v>41940.587233796294</v>
      </c>
      <c r="T3943" s="9">
        <f t="shared" si="24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7"/>
        <v>0</v>
      </c>
      <c r="P3944">
        <f t="shared" si="250"/>
        <v>0</v>
      </c>
      <c r="Q3944" t="s">
        <v>8317</v>
      </c>
      <c r="R3944" t="s">
        <v>8318</v>
      </c>
      <c r="S3944" s="9">
        <f t="shared" si="248"/>
        <v>42111.904097222221</v>
      </c>
      <c r="T3944" s="9">
        <f t="shared" si="24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7"/>
        <v>0.35639999999999999</v>
      </c>
      <c r="P3945">
        <f t="shared" si="250"/>
        <v>137.077</v>
      </c>
      <c r="Q3945" t="s">
        <v>8317</v>
      </c>
      <c r="R3945" t="s">
        <v>8318</v>
      </c>
      <c r="S3945" s="9">
        <f t="shared" si="248"/>
        <v>42279.778564814813</v>
      </c>
      <c r="T3945" s="9">
        <f t="shared" si="24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7"/>
        <v>0</v>
      </c>
      <c r="P3946">
        <f t="shared" si="250"/>
        <v>0</v>
      </c>
      <c r="Q3946" t="s">
        <v>8317</v>
      </c>
      <c r="R3946" t="s">
        <v>8318</v>
      </c>
      <c r="S3946" s="9">
        <f t="shared" si="248"/>
        <v>42213.662905092591</v>
      </c>
      <c r="T3946" s="9">
        <f t="shared" si="24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7"/>
        <v>2.5000000000000001E-3</v>
      </c>
      <c r="P3947">
        <f t="shared" si="250"/>
        <v>5</v>
      </c>
      <c r="Q3947" t="s">
        <v>8317</v>
      </c>
      <c r="R3947" t="s">
        <v>8318</v>
      </c>
      <c r="S3947" s="9">
        <f t="shared" si="248"/>
        <v>42109.801712962959</v>
      </c>
      <c r="T3947" s="9">
        <f t="shared" si="24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7"/>
        <v>3.2500000000000001E-2</v>
      </c>
      <c r="P3948">
        <f t="shared" si="250"/>
        <v>39</v>
      </c>
      <c r="Q3948" t="s">
        <v>8317</v>
      </c>
      <c r="R3948" t="s">
        <v>8318</v>
      </c>
      <c r="S3948" s="9">
        <f t="shared" si="248"/>
        <v>42031.833587962959</v>
      </c>
      <c r="T3948" s="9">
        <f t="shared" si="24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7"/>
        <v>3.3666666666666664E-2</v>
      </c>
      <c r="P3949">
        <f t="shared" si="250"/>
        <v>50.5</v>
      </c>
      <c r="Q3949" t="s">
        <v>8317</v>
      </c>
      <c r="R3949" t="s">
        <v>8318</v>
      </c>
      <c r="S3949" s="9">
        <f t="shared" si="248"/>
        <v>42615.142870370371</v>
      </c>
      <c r="T3949" s="9">
        <f t="shared" si="24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7"/>
        <v>0</v>
      </c>
      <c r="P3950">
        <f t="shared" si="250"/>
        <v>0</v>
      </c>
      <c r="Q3950" t="s">
        <v>8317</v>
      </c>
      <c r="R3950" t="s">
        <v>8318</v>
      </c>
      <c r="S3950" s="9">
        <f t="shared" si="248"/>
        <v>41829.325497685182</v>
      </c>
      <c r="T3950" s="9">
        <f t="shared" si="24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7"/>
        <v>0.15770000000000001</v>
      </c>
      <c r="P3951">
        <f t="shared" si="250"/>
        <v>49.280999999999999</v>
      </c>
      <c r="Q3951" t="s">
        <v>8317</v>
      </c>
      <c r="R3951" t="s">
        <v>8318</v>
      </c>
      <c r="S3951" s="9">
        <f t="shared" si="248"/>
        <v>42016.120613425926</v>
      </c>
      <c r="T3951" s="9">
        <f t="shared" si="24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7"/>
        <v>6.2500000000000003E-3</v>
      </c>
      <c r="P3952">
        <f t="shared" si="250"/>
        <v>25</v>
      </c>
      <c r="Q3952" t="s">
        <v>8317</v>
      </c>
      <c r="R3952" t="s">
        <v>8318</v>
      </c>
      <c r="S3952" s="9">
        <f t="shared" si="248"/>
        <v>42439.702314814815</v>
      </c>
      <c r="T3952" s="9">
        <f t="shared" si="24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7"/>
        <v>5.0000000000000004E-6</v>
      </c>
      <c r="P3953">
        <f t="shared" si="250"/>
        <v>1</v>
      </c>
      <c r="Q3953" t="s">
        <v>8317</v>
      </c>
      <c r="R3953" t="s">
        <v>8318</v>
      </c>
      <c r="S3953" s="9">
        <f t="shared" si="248"/>
        <v>42433.825717592597</v>
      </c>
      <c r="T3953" s="9">
        <f t="shared" si="24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7"/>
        <v>9.6153846153846159E-4</v>
      </c>
      <c r="P3954">
        <f t="shared" si="250"/>
        <v>25</v>
      </c>
      <c r="Q3954" t="s">
        <v>8317</v>
      </c>
      <c r="R3954" t="s">
        <v>8318</v>
      </c>
      <c r="S3954" s="9">
        <f t="shared" si="248"/>
        <v>42243.790393518517</v>
      </c>
      <c r="T3954" s="9">
        <f t="shared" si="24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7"/>
        <v>0</v>
      </c>
      <c r="P3955">
        <f t="shared" si="250"/>
        <v>0</v>
      </c>
      <c r="Q3955" t="s">
        <v>8317</v>
      </c>
      <c r="R3955" t="s">
        <v>8318</v>
      </c>
      <c r="S3955" s="9">
        <f t="shared" si="248"/>
        <v>42550.048449074078</v>
      </c>
      <c r="T3955" s="9">
        <f t="shared" si="24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7"/>
        <v>0</v>
      </c>
      <c r="P3956">
        <f t="shared" si="250"/>
        <v>0</v>
      </c>
      <c r="Q3956" t="s">
        <v>8317</v>
      </c>
      <c r="R3956" t="s">
        <v>8318</v>
      </c>
      <c r="S3956" s="9">
        <f t="shared" si="248"/>
        <v>41774.651203703703</v>
      </c>
      <c r="T3956" s="9">
        <f t="shared" si="24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7"/>
        <v>0.24285714285714285</v>
      </c>
      <c r="P3957">
        <f t="shared" si="250"/>
        <v>53.125</v>
      </c>
      <c r="Q3957" t="s">
        <v>8317</v>
      </c>
      <c r="R3957" t="s">
        <v>8318</v>
      </c>
      <c r="S3957" s="9">
        <f t="shared" si="248"/>
        <v>42306.848854166667</v>
      </c>
      <c r="T3957" s="9">
        <f t="shared" si="24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7"/>
        <v>0</v>
      </c>
      <c r="P3958">
        <f t="shared" si="250"/>
        <v>0</v>
      </c>
      <c r="Q3958" t="s">
        <v>8317</v>
      </c>
      <c r="R3958" t="s">
        <v>8318</v>
      </c>
      <c r="S3958" s="9">
        <f t="shared" si="248"/>
        <v>42457.932025462964</v>
      </c>
      <c r="T3958" s="9">
        <f t="shared" si="24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7"/>
        <v>2.5000000000000001E-4</v>
      </c>
      <c r="P3959">
        <f t="shared" si="250"/>
        <v>7</v>
      </c>
      <c r="Q3959" t="s">
        <v>8317</v>
      </c>
      <c r="R3959" t="s">
        <v>8318</v>
      </c>
      <c r="S3959" s="9">
        <f t="shared" si="248"/>
        <v>42513.976319444439</v>
      </c>
      <c r="T3959" s="9">
        <f t="shared" si="24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7"/>
        <v>0.32050000000000001</v>
      </c>
      <c r="P3960">
        <f t="shared" si="250"/>
        <v>40.063000000000002</v>
      </c>
      <c r="Q3960" t="s">
        <v>8317</v>
      </c>
      <c r="R3960" t="s">
        <v>8318</v>
      </c>
      <c r="S3960" s="9">
        <f t="shared" si="248"/>
        <v>41816.950370370374</v>
      </c>
      <c r="T3960" s="9">
        <f t="shared" si="24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7"/>
        <v>0.24333333333333335</v>
      </c>
      <c r="P3961">
        <f t="shared" si="250"/>
        <v>24.332999999999998</v>
      </c>
      <c r="Q3961" t="s">
        <v>8317</v>
      </c>
      <c r="R3961" t="s">
        <v>8318</v>
      </c>
      <c r="S3961" s="9">
        <f t="shared" si="248"/>
        <v>41880.788842592592</v>
      </c>
      <c r="T3961" s="9">
        <f t="shared" si="24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7"/>
        <v>1.4999999999999999E-2</v>
      </c>
      <c r="P3962">
        <f t="shared" si="250"/>
        <v>11.25</v>
      </c>
      <c r="Q3962" t="s">
        <v>8317</v>
      </c>
      <c r="R3962" t="s">
        <v>8318</v>
      </c>
      <c r="S3962" s="9">
        <f t="shared" si="248"/>
        <v>42342.845555555556</v>
      </c>
      <c r="T3962" s="9">
        <f t="shared" si="24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7"/>
        <v>4.1999999999999997E-3</v>
      </c>
      <c r="P3963">
        <f t="shared" si="250"/>
        <v>10.5</v>
      </c>
      <c r="Q3963" t="s">
        <v>8317</v>
      </c>
      <c r="R3963" t="s">
        <v>8318</v>
      </c>
      <c r="S3963" s="9">
        <f t="shared" si="248"/>
        <v>41745.891319444447</v>
      </c>
      <c r="T3963" s="9">
        <f t="shared" si="24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7"/>
        <v>3.214285714285714E-2</v>
      </c>
      <c r="P3964">
        <f t="shared" si="250"/>
        <v>15</v>
      </c>
      <c r="Q3964" t="s">
        <v>8317</v>
      </c>
      <c r="R3964" t="s">
        <v>8318</v>
      </c>
      <c r="S3964" s="9">
        <f t="shared" si="248"/>
        <v>42311.621458333335</v>
      </c>
      <c r="T3964" s="9">
        <f t="shared" si="24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7"/>
        <v>0</v>
      </c>
      <c r="P3965">
        <f t="shared" si="250"/>
        <v>0</v>
      </c>
      <c r="Q3965" t="s">
        <v>8317</v>
      </c>
      <c r="R3965" t="s">
        <v>8318</v>
      </c>
      <c r="S3965" s="9">
        <f t="shared" si="248"/>
        <v>42296.154131944444</v>
      </c>
      <c r="T3965" s="9">
        <f t="shared" si="24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7"/>
        <v>6.3E-2</v>
      </c>
      <c r="P3966">
        <f t="shared" si="250"/>
        <v>42</v>
      </c>
      <c r="Q3966" t="s">
        <v>8317</v>
      </c>
      <c r="R3966" t="s">
        <v>8318</v>
      </c>
      <c r="S3966" s="9">
        <f t="shared" si="248"/>
        <v>42053.722060185188</v>
      </c>
      <c r="T3966" s="9">
        <f t="shared" si="24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7"/>
        <v>0.14249999999999999</v>
      </c>
      <c r="P3967">
        <f t="shared" si="250"/>
        <v>71.25</v>
      </c>
      <c r="Q3967" t="s">
        <v>8317</v>
      </c>
      <c r="R3967" t="s">
        <v>8318</v>
      </c>
      <c r="S3967" s="9">
        <f t="shared" si="248"/>
        <v>42414.235879629632</v>
      </c>
      <c r="T3967" s="9">
        <f t="shared" si="24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7"/>
        <v>6.0000000000000001E-3</v>
      </c>
      <c r="P3968">
        <f t="shared" si="250"/>
        <v>22.5</v>
      </c>
      <c r="Q3968" t="s">
        <v>8317</v>
      </c>
      <c r="R3968" t="s">
        <v>8318</v>
      </c>
      <c r="S3968" s="9">
        <f t="shared" si="248"/>
        <v>41801.711550925924</v>
      </c>
      <c r="T3968" s="9">
        <f t="shared" si="24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7"/>
        <v>0.2411764705882353</v>
      </c>
      <c r="P3969">
        <f t="shared" si="250"/>
        <v>41</v>
      </c>
      <c r="Q3969" t="s">
        <v>8317</v>
      </c>
      <c r="R3969" t="s">
        <v>8318</v>
      </c>
      <c r="S3969" s="9">
        <f t="shared" si="248"/>
        <v>42770.290590277778</v>
      </c>
      <c r="T3969" s="9">
        <f t="shared" si="24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7"/>
        <v>0.10539999999999999</v>
      </c>
      <c r="P3970">
        <f t="shared" si="250"/>
        <v>47.908999999999999</v>
      </c>
      <c r="Q3970" t="s">
        <v>8317</v>
      </c>
      <c r="R3970" t="s">
        <v>8318</v>
      </c>
      <c r="S3970" s="9">
        <f t="shared" si="248"/>
        <v>42452.815659722226</v>
      </c>
      <c r="T3970" s="9">
        <f t="shared" si="24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1">E3971/D3971</f>
        <v>7.4690265486725665E-2</v>
      </c>
      <c r="P3971">
        <f t="shared" si="250"/>
        <v>35.167000000000002</v>
      </c>
      <c r="Q3971" t="s">
        <v>8317</v>
      </c>
      <c r="R3971" t="s">
        <v>8318</v>
      </c>
      <c r="S3971" s="9">
        <f t="shared" ref="S3971:S4034" si="252">(((J3971/60)/60)/24)+DATE(1970,1,1)</f>
        <v>42601.854699074072</v>
      </c>
      <c r="T3971" s="9">
        <f t="shared" ref="T3971:T4034" si="253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1"/>
        <v>7.3333333333333334E-4</v>
      </c>
      <c r="P3972">
        <f t="shared" si="250"/>
        <v>5.5</v>
      </c>
      <c r="Q3972" t="s">
        <v>8317</v>
      </c>
      <c r="R3972" t="s">
        <v>8318</v>
      </c>
      <c r="S3972" s="9">
        <f t="shared" si="252"/>
        <v>42447.863553240735</v>
      </c>
      <c r="T3972" s="9">
        <f t="shared" si="253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1"/>
        <v>9.7142857142857135E-3</v>
      </c>
      <c r="P3973">
        <f t="shared" si="250"/>
        <v>22.667000000000002</v>
      </c>
      <c r="Q3973" t="s">
        <v>8317</v>
      </c>
      <c r="R3973" t="s">
        <v>8318</v>
      </c>
      <c r="S3973" s="9">
        <f t="shared" si="252"/>
        <v>41811.536180555559</v>
      </c>
      <c r="T3973" s="9">
        <f t="shared" si="253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1"/>
        <v>0.21099999999999999</v>
      </c>
      <c r="P3974">
        <f t="shared" si="250"/>
        <v>26.375</v>
      </c>
      <c r="Q3974" t="s">
        <v>8317</v>
      </c>
      <c r="R3974" t="s">
        <v>8318</v>
      </c>
      <c r="S3974" s="9">
        <f t="shared" si="252"/>
        <v>41981.067523148144</v>
      </c>
      <c r="T3974" s="9">
        <f t="shared" si="253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1"/>
        <v>0.78100000000000003</v>
      </c>
      <c r="P3975">
        <f t="shared" si="250"/>
        <v>105.541</v>
      </c>
      <c r="Q3975" t="s">
        <v>8317</v>
      </c>
      <c r="R3975" t="s">
        <v>8318</v>
      </c>
      <c r="S3975" s="9">
        <f t="shared" si="252"/>
        <v>42469.68414351852</v>
      </c>
      <c r="T3975" s="9">
        <f t="shared" si="253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1"/>
        <v>0.32</v>
      </c>
      <c r="P3976">
        <f t="shared" si="250"/>
        <v>29.091000000000001</v>
      </c>
      <c r="Q3976" t="s">
        <v>8317</v>
      </c>
      <c r="R3976" t="s">
        <v>8318</v>
      </c>
      <c r="S3976" s="9">
        <f t="shared" si="252"/>
        <v>42493.546851851846</v>
      </c>
      <c r="T3976" s="9">
        <f t="shared" si="253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1"/>
        <v>0</v>
      </c>
      <c r="P3977">
        <f t="shared" ref="P3977:P4040" si="254">IF(L3977=0, 0, ROUND(E3977/L3977, 3))</f>
        <v>0</v>
      </c>
      <c r="Q3977" t="s">
        <v>8317</v>
      </c>
      <c r="R3977" t="s">
        <v>8318</v>
      </c>
      <c r="S3977" s="9">
        <f t="shared" si="252"/>
        <v>42534.866875</v>
      </c>
      <c r="T3977" s="9">
        <f t="shared" si="253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1"/>
        <v>0.47692307692307695</v>
      </c>
      <c r="P3978">
        <f t="shared" si="254"/>
        <v>62</v>
      </c>
      <c r="Q3978" t="s">
        <v>8317</v>
      </c>
      <c r="R3978" t="s">
        <v>8318</v>
      </c>
      <c r="S3978" s="9">
        <f t="shared" si="252"/>
        <v>41830.858344907407</v>
      </c>
      <c r="T3978" s="9">
        <f t="shared" si="253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1"/>
        <v>1.4500000000000001E-2</v>
      </c>
      <c r="P3979">
        <f t="shared" si="254"/>
        <v>217.5</v>
      </c>
      <c r="Q3979" t="s">
        <v>8317</v>
      </c>
      <c r="R3979" t="s">
        <v>8318</v>
      </c>
      <c r="S3979" s="9">
        <f t="shared" si="252"/>
        <v>42543.788564814815</v>
      </c>
      <c r="T3979" s="9">
        <f t="shared" si="253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1"/>
        <v>0.107</v>
      </c>
      <c r="P3980">
        <f t="shared" si="254"/>
        <v>26.75</v>
      </c>
      <c r="Q3980" t="s">
        <v>8317</v>
      </c>
      <c r="R3980" t="s">
        <v>8318</v>
      </c>
      <c r="S3980" s="9">
        <f t="shared" si="252"/>
        <v>41975.642974537041</v>
      </c>
      <c r="T3980" s="9">
        <f t="shared" si="253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1"/>
        <v>1.8333333333333333E-2</v>
      </c>
      <c r="P3981">
        <f t="shared" si="254"/>
        <v>18.332999999999998</v>
      </c>
      <c r="Q3981" t="s">
        <v>8317</v>
      </c>
      <c r="R3981" t="s">
        <v>8318</v>
      </c>
      <c r="S3981" s="9">
        <f t="shared" si="252"/>
        <v>42069.903437500005</v>
      </c>
      <c r="T3981" s="9">
        <f t="shared" si="253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1"/>
        <v>0.18</v>
      </c>
      <c r="P3982">
        <f t="shared" si="254"/>
        <v>64.286000000000001</v>
      </c>
      <c r="Q3982" t="s">
        <v>8317</v>
      </c>
      <c r="R3982" t="s">
        <v>8318</v>
      </c>
      <c r="S3982" s="9">
        <f t="shared" si="252"/>
        <v>41795.598923611113</v>
      </c>
      <c r="T3982" s="9">
        <f t="shared" si="253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1"/>
        <v>4.0833333333333333E-2</v>
      </c>
      <c r="P3983">
        <f t="shared" si="254"/>
        <v>175</v>
      </c>
      <c r="Q3983" t="s">
        <v>8317</v>
      </c>
      <c r="R3983" t="s">
        <v>8318</v>
      </c>
      <c r="S3983" s="9">
        <f t="shared" si="252"/>
        <v>42508.179965277777</v>
      </c>
      <c r="T3983" s="9">
        <f t="shared" si="253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1"/>
        <v>0.2</v>
      </c>
      <c r="P3984">
        <f t="shared" si="254"/>
        <v>34</v>
      </c>
      <c r="Q3984" t="s">
        <v>8317</v>
      </c>
      <c r="R3984" t="s">
        <v>8318</v>
      </c>
      <c r="S3984" s="9">
        <f t="shared" si="252"/>
        <v>42132.809953703705</v>
      </c>
      <c r="T3984" s="9">
        <f t="shared" si="253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1"/>
        <v>0.34802513464991025</v>
      </c>
      <c r="P3985">
        <f t="shared" si="254"/>
        <v>84.283000000000001</v>
      </c>
      <c r="Q3985" t="s">
        <v>8317</v>
      </c>
      <c r="R3985" t="s">
        <v>8318</v>
      </c>
      <c r="S3985" s="9">
        <f t="shared" si="252"/>
        <v>41747.86986111111</v>
      </c>
      <c r="T3985" s="9">
        <f t="shared" si="253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1"/>
        <v>6.3333333333333339E-2</v>
      </c>
      <c r="P3986">
        <f t="shared" si="254"/>
        <v>9.5</v>
      </c>
      <c r="Q3986" t="s">
        <v>8317</v>
      </c>
      <c r="R3986" t="s">
        <v>8318</v>
      </c>
      <c r="S3986" s="9">
        <f t="shared" si="252"/>
        <v>41920.963472222218</v>
      </c>
      <c r="T3986" s="9">
        <f t="shared" si="253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1"/>
        <v>0.32050000000000001</v>
      </c>
      <c r="P3987">
        <f t="shared" si="254"/>
        <v>33.737000000000002</v>
      </c>
      <c r="Q3987" t="s">
        <v>8317</v>
      </c>
      <c r="R3987" t="s">
        <v>8318</v>
      </c>
      <c r="S3987" s="9">
        <f t="shared" si="252"/>
        <v>42399.707407407404</v>
      </c>
      <c r="T3987" s="9">
        <f t="shared" si="253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1"/>
        <v>9.7600000000000006E-2</v>
      </c>
      <c r="P3988">
        <f t="shared" si="254"/>
        <v>37.537999999999997</v>
      </c>
      <c r="Q3988" t="s">
        <v>8317</v>
      </c>
      <c r="R3988" t="s">
        <v>8318</v>
      </c>
      <c r="S3988" s="9">
        <f t="shared" si="252"/>
        <v>42467.548541666663</v>
      </c>
      <c r="T3988" s="9">
        <f t="shared" si="253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1"/>
        <v>0.3775</v>
      </c>
      <c r="P3989">
        <f t="shared" si="254"/>
        <v>11.615</v>
      </c>
      <c r="Q3989" t="s">
        <v>8317</v>
      </c>
      <c r="R3989" t="s">
        <v>8318</v>
      </c>
      <c r="S3989" s="9">
        <f t="shared" si="252"/>
        <v>41765.92465277778</v>
      </c>
      <c r="T3989" s="9">
        <f t="shared" si="253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1"/>
        <v>2.1333333333333333E-2</v>
      </c>
      <c r="P3990">
        <f t="shared" si="254"/>
        <v>8</v>
      </c>
      <c r="Q3990" t="s">
        <v>8317</v>
      </c>
      <c r="R3990" t="s">
        <v>8318</v>
      </c>
      <c r="S3990" s="9">
        <f t="shared" si="252"/>
        <v>42230.08116898148</v>
      </c>
      <c r="T3990" s="9">
        <f t="shared" si="253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1"/>
        <v>0</v>
      </c>
      <c r="P3991">
        <f t="shared" si="254"/>
        <v>0</v>
      </c>
      <c r="Q3991" t="s">
        <v>8317</v>
      </c>
      <c r="R3991" t="s">
        <v>8318</v>
      </c>
      <c r="S3991" s="9">
        <f t="shared" si="252"/>
        <v>42286.749780092592</v>
      </c>
      <c r="T3991" s="9">
        <f t="shared" si="253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1"/>
        <v>4.1818181818181817E-2</v>
      </c>
      <c r="P3992">
        <f t="shared" si="254"/>
        <v>23</v>
      </c>
      <c r="Q3992" t="s">
        <v>8317</v>
      </c>
      <c r="R3992" t="s">
        <v>8318</v>
      </c>
      <c r="S3992" s="9">
        <f t="shared" si="252"/>
        <v>42401.672372685185</v>
      </c>
      <c r="T3992" s="9">
        <f t="shared" si="253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1"/>
        <v>0.2</v>
      </c>
      <c r="P3993">
        <f t="shared" si="254"/>
        <v>100</v>
      </c>
      <c r="Q3993" t="s">
        <v>8317</v>
      </c>
      <c r="R3993" t="s">
        <v>8318</v>
      </c>
      <c r="S3993" s="9">
        <f t="shared" si="252"/>
        <v>42125.644467592589</v>
      </c>
      <c r="T3993" s="9">
        <f t="shared" si="253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1"/>
        <v>5.4100000000000002E-2</v>
      </c>
      <c r="P3994">
        <f t="shared" si="254"/>
        <v>60.110999999999997</v>
      </c>
      <c r="Q3994" t="s">
        <v>8317</v>
      </c>
      <c r="R3994" t="s">
        <v>8318</v>
      </c>
      <c r="S3994" s="9">
        <f t="shared" si="252"/>
        <v>42289.94049768518</v>
      </c>
      <c r="T3994" s="9">
        <f t="shared" si="253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1"/>
        <v>6.0000000000000002E-5</v>
      </c>
      <c r="P3995">
        <f t="shared" si="254"/>
        <v>3</v>
      </c>
      <c r="Q3995" t="s">
        <v>8317</v>
      </c>
      <c r="R3995" t="s">
        <v>8318</v>
      </c>
      <c r="S3995" s="9">
        <f t="shared" si="252"/>
        <v>42107.864722222221</v>
      </c>
      <c r="T3995" s="9">
        <f t="shared" si="253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1"/>
        <v>2.5000000000000001E-3</v>
      </c>
      <c r="P3996">
        <f t="shared" si="254"/>
        <v>5</v>
      </c>
      <c r="Q3996" t="s">
        <v>8317</v>
      </c>
      <c r="R3996" t="s">
        <v>8318</v>
      </c>
      <c r="S3996" s="9">
        <f t="shared" si="252"/>
        <v>41809.389930555553</v>
      </c>
      <c r="T3996" s="9">
        <f t="shared" si="253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1"/>
        <v>0.35</v>
      </c>
      <c r="P3997">
        <f t="shared" si="254"/>
        <v>17.5</v>
      </c>
      <c r="Q3997" t="s">
        <v>8317</v>
      </c>
      <c r="R3997" t="s">
        <v>8318</v>
      </c>
      <c r="S3997" s="9">
        <f t="shared" si="252"/>
        <v>42019.683761574073</v>
      </c>
      <c r="T3997" s="9">
        <f t="shared" si="253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1"/>
        <v>0.16566666666666666</v>
      </c>
      <c r="P3998">
        <f t="shared" si="254"/>
        <v>29.234999999999999</v>
      </c>
      <c r="Q3998" t="s">
        <v>8317</v>
      </c>
      <c r="R3998" t="s">
        <v>8318</v>
      </c>
      <c r="S3998" s="9">
        <f t="shared" si="252"/>
        <v>41950.26694444444</v>
      </c>
      <c r="T3998" s="9">
        <f t="shared" si="253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1"/>
        <v>0</v>
      </c>
      <c r="P3999">
        <f t="shared" si="254"/>
        <v>0</v>
      </c>
      <c r="Q3999" t="s">
        <v>8317</v>
      </c>
      <c r="R3999" t="s">
        <v>8318</v>
      </c>
      <c r="S3999" s="9">
        <f t="shared" si="252"/>
        <v>42069.391446759255</v>
      </c>
      <c r="T3999" s="9">
        <f t="shared" si="253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1"/>
        <v>0.57199999999999995</v>
      </c>
      <c r="P4000">
        <f t="shared" si="254"/>
        <v>59.582999999999998</v>
      </c>
      <c r="Q4000" t="s">
        <v>8317</v>
      </c>
      <c r="R4000" t="s">
        <v>8318</v>
      </c>
      <c r="S4000" s="9">
        <f t="shared" si="252"/>
        <v>42061.963263888887</v>
      </c>
      <c r="T4000" s="9">
        <f t="shared" si="253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1"/>
        <v>0.16514285714285715</v>
      </c>
      <c r="P4001">
        <f t="shared" si="254"/>
        <v>82.570999999999998</v>
      </c>
      <c r="Q4001" t="s">
        <v>8317</v>
      </c>
      <c r="R4001" t="s">
        <v>8318</v>
      </c>
      <c r="S4001" s="9">
        <f t="shared" si="252"/>
        <v>41842.828680555554</v>
      </c>
      <c r="T4001" s="9">
        <f t="shared" si="253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1"/>
        <v>1.25E-3</v>
      </c>
      <c r="P4002">
        <f t="shared" si="254"/>
        <v>10</v>
      </c>
      <c r="Q4002" t="s">
        <v>8317</v>
      </c>
      <c r="R4002" t="s">
        <v>8318</v>
      </c>
      <c r="S4002" s="9">
        <f t="shared" si="252"/>
        <v>42437.64534722222</v>
      </c>
      <c r="T4002" s="9">
        <f t="shared" si="253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1"/>
        <v>0.3775</v>
      </c>
      <c r="P4003">
        <f t="shared" si="254"/>
        <v>32.356999999999999</v>
      </c>
      <c r="Q4003" t="s">
        <v>8317</v>
      </c>
      <c r="R4003" t="s">
        <v>8318</v>
      </c>
      <c r="S4003" s="9">
        <f t="shared" si="252"/>
        <v>42775.964212962965</v>
      </c>
      <c r="T4003" s="9">
        <f t="shared" si="253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1"/>
        <v>1.84E-2</v>
      </c>
      <c r="P4004">
        <f t="shared" si="254"/>
        <v>5.75</v>
      </c>
      <c r="Q4004" t="s">
        <v>8317</v>
      </c>
      <c r="R4004" t="s">
        <v>8318</v>
      </c>
      <c r="S4004" s="9">
        <f t="shared" si="252"/>
        <v>41879.043530092589</v>
      </c>
      <c r="T4004" s="9">
        <f t="shared" si="253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1"/>
        <v>0.10050000000000001</v>
      </c>
      <c r="P4005">
        <f t="shared" si="254"/>
        <v>100.5</v>
      </c>
      <c r="Q4005" t="s">
        <v>8317</v>
      </c>
      <c r="R4005" t="s">
        <v>8318</v>
      </c>
      <c r="S4005" s="9">
        <f t="shared" si="252"/>
        <v>42020.587349537032</v>
      </c>
      <c r="T4005" s="9">
        <f t="shared" si="253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1"/>
        <v>2E-3</v>
      </c>
      <c r="P4006">
        <f t="shared" si="254"/>
        <v>1</v>
      </c>
      <c r="Q4006" t="s">
        <v>8317</v>
      </c>
      <c r="R4006" t="s">
        <v>8318</v>
      </c>
      <c r="S4006" s="9">
        <f t="shared" si="252"/>
        <v>41890.16269675926</v>
      </c>
      <c r="T4006" s="9">
        <f t="shared" si="253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1"/>
        <v>1.3333333333333334E-2</v>
      </c>
      <c r="P4007">
        <f t="shared" si="254"/>
        <v>20</v>
      </c>
      <c r="Q4007" t="s">
        <v>8317</v>
      </c>
      <c r="R4007" t="s">
        <v>8318</v>
      </c>
      <c r="S4007" s="9">
        <f t="shared" si="252"/>
        <v>41872.807696759257</v>
      </c>
      <c r="T4007" s="9">
        <f t="shared" si="253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1"/>
        <v>6.666666666666667E-5</v>
      </c>
      <c r="P4008">
        <f t="shared" si="254"/>
        <v>2</v>
      </c>
      <c r="Q4008" t="s">
        <v>8317</v>
      </c>
      <c r="R4008" t="s">
        <v>8318</v>
      </c>
      <c r="S4008" s="9">
        <f t="shared" si="252"/>
        <v>42391.772997685184</v>
      </c>
      <c r="T4008" s="9">
        <f t="shared" si="253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1"/>
        <v>2.5000000000000001E-3</v>
      </c>
      <c r="P4009">
        <f t="shared" si="254"/>
        <v>5</v>
      </c>
      <c r="Q4009" t="s">
        <v>8317</v>
      </c>
      <c r="R4009" t="s">
        <v>8318</v>
      </c>
      <c r="S4009" s="9">
        <f t="shared" si="252"/>
        <v>41848.772928240738</v>
      </c>
      <c r="T4009" s="9">
        <f t="shared" si="253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1"/>
        <v>0.06</v>
      </c>
      <c r="P4010">
        <f t="shared" si="254"/>
        <v>15</v>
      </c>
      <c r="Q4010" t="s">
        <v>8317</v>
      </c>
      <c r="R4010" t="s">
        <v>8318</v>
      </c>
      <c r="S4010" s="9">
        <f t="shared" si="252"/>
        <v>42177.964201388888</v>
      </c>
      <c r="T4010" s="9">
        <f t="shared" si="253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1"/>
        <v>3.8860103626943004E-2</v>
      </c>
      <c r="P4011">
        <f t="shared" si="254"/>
        <v>25</v>
      </c>
      <c r="Q4011" t="s">
        <v>8317</v>
      </c>
      <c r="R4011" t="s">
        <v>8318</v>
      </c>
      <c r="S4011" s="9">
        <f t="shared" si="252"/>
        <v>41851.700925925928</v>
      </c>
      <c r="T4011" s="9">
        <f t="shared" si="253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1"/>
        <v>0.24194444444444443</v>
      </c>
      <c r="P4012">
        <f t="shared" si="254"/>
        <v>45.841999999999999</v>
      </c>
      <c r="Q4012" t="s">
        <v>8317</v>
      </c>
      <c r="R4012" t="s">
        <v>8318</v>
      </c>
      <c r="S4012" s="9">
        <f t="shared" si="252"/>
        <v>41921.770439814813</v>
      </c>
      <c r="T4012" s="9">
        <f t="shared" si="253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1"/>
        <v>7.5999999999999998E-2</v>
      </c>
      <c r="P4013">
        <f t="shared" si="254"/>
        <v>4.75</v>
      </c>
      <c r="Q4013" t="s">
        <v>8317</v>
      </c>
      <c r="R4013" t="s">
        <v>8318</v>
      </c>
      <c r="S4013" s="9">
        <f t="shared" si="252"/>
        <v>42002.54488425926</v>
      </c>
      <c r="T4013" s="9">
        <f t="shared" si="253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1"/>
        <v>0</v>
      </c>
      <c r="P4014">
        <f t="shared" si="254"/>
        <v>0</v>
      </c>
      <c r="Q4014" t="s">
        <v>8317</v>
      </c>
      <c r="R4014" t="s">
        <v>8318</v>
      </c>
      <c r="S4014" s="9">
        <f t="shared" si="252"/>
        <v>42096.544548611113</v>
      </c>
      <c r="T4014" s="9">
        <f t="shared" si="253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1"/>
        <v>1.2999999999999999E-2</v>
      </c>
      <c r="P4015">
        <f t="shared" si="254"/>
        <v>13</v>
      </c>
      <c r="Q4015" t="s">
        <v>8317</v>
      </c>
      <c r="R4015" t="s">
        <v>8318</v>
      </c>
      <c r="S4015" s="9">
        <f t="shared" si="252"/>
        <v>42021.301192129627</v>
      </c>
      <c r="T4015" s="9">
        <f t="shared" si="253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1"/>
        <v>0</v>
      </c>
      <c r="P4016">
        <f t="shared" si="254"/>
        <v>0</v>
      </c>
      <c r="Q4016" t="s">
        <v>8317</v>
      </c>
      <c r="R4016" t="s">
        <v>8318</v>
      </c>
      <c r="S4016" s="9">
        <f t="shared" si="252"/>
        <v>42419.246168981481</v>
      </c>
      <c r="T4016" s="9">
        <f t="shared" si="253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1"/>
        <v>1.4285714285714287E-4</v>
      </c>
      <c r="P4017">
        <f t="shared" si="254"/>
        <v>1</v>
      </c>
      <c r="Q4017" t="s">
        <v>8317</v>
      </c>
      <c r="R4017" t="s">
        <v>8318</v>
      </c>
      <c r="S4017" s="9">
        <f t="shared" si="252"/>
        <v>42174.780821759254</v>
      </c>
      <c r="T4017" s="9">
        <f t="shared" si="253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1"/>
        <v>0.14000000000000001</v>
      </c>
      <c r="P4018">
        <f t="shared" si="254"/>
        <v>10</v>
      </c>
      <c r="Q4018" t="s">
        <v>8317</v>
      </c>
      <c r="R4018" t="s">
        <v>8318</v>
      </c>
      <c r="S4018" s="9">
        <f t="shared" si="252"/>
        <v>41869.872685185182</v>
      </c>
      <c r="T4018" s="9">
        <f t="shared" si="253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1"/>
        <v>1.0500000000000001E-2</v>
      </c>
      <c r="P4019">
        <f t="shared" si="254"/>
        <v>52.5</v>
      </c>
      <c r="Q4019" t="s">
        <v>8317</v>
      </c>
      <c r="R4019" t="s">
        <v>8318</v>
      </c>
      <c r="S4019" s="9">
        <f t="shared" si="252"/>
        <v>41856.672152777777</v>
      </c>
      <c r="T4019" s="9">
        <f t="shared" si="253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1"/>
        <v>8.666666666666667E-2</v>
      </c>
      <c r="P4020">
        <f t="shared" si="254"/>
        <v>32.5</v>
      </c>
      <c r="Q4020" t="s">
        <v>8317</v>
      </c>
      <c r="R4020" t="s">
        <v>8318</v>
      </c>
      <c r="S4020" s="9">
        <f t="shared" si="252"/>
        <v>42620.91097222222</v>
      </c>
      <c r="T4020" s="9">
        <f t="shared" si="253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1"/>
        <v>8.2857142857142851E-3</v>
      </c>
      <c r="P4021">
        <f t="shared" si="254"/>
        <v>7.25</v>
      </c>
      <c r="Q4021" t="s">
        <v>8317</v>
      </c>
      <c r="R4021" t="s">
        <v>8318</v>
      </c>
      <c r="S4021" s="9">
        <f t="shared" si="252"/>
        <v>42417.675879629634</v>
      </c>
      <c r="T4021" s="9">
        <f t="shared" si="253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1"/>
        <v>0.16666666666666666</v>
      </c>
      <c r="P4022">
        <f t="shared" si="254"/>
        <v>33.332999999999998</v>
      </c>
      <c r="Q4022" t="s">
        <v>8317</v>
      </c>
      <c r="R4022" t="s">
        <v>8318</v>
      </c>
      <c r="S4022" s="9">
        <f t="shared" si="252"/>
        <v>42057.190960648149</v>
      </c>
      <c r="T4022" s="9">
        <f t="shared" si="253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1"/>
        <v>8.3333333333333332E-3</v>
      </c>
      <c r="P4023">
        <f t="shared" si="254"/>
        <v>62.5</v>
      </c>
      <c r="Q4023" t="s">
        <v>8317</v>
      </c>
      <c r="R4023" t="s">
        <v>8318</v>
      </c>
      <c r="S4023" s="9">
        <f t="shared" si="252"/>
        <v>41878.911550925928</v>
      </c>
      <c r="T4023" s="9">
        <f t="shared" si="253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1"/>
        <v>0.69561111111111107</v>
      </c>
      <c r="P4024">
        <f t="shared" si="254"/>
        <v>63.558</v>
      </c>
      <c r="Q4024" t="s">
        <v>8317</v>
      </c>
      <c r="R4024" t="s">
        <v>8318</v>
      </c>
      <c r="S4024" s="9">
        <f t="shared" si="252"/>
        <v>41990.584108796291</v>
      </c>
      <c r="T4024" s="9">
        <f t="shared" si="253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1"/>
        <v>0</v>
      </c>
      <c r="P4025">
        <f t="shared" si="254"/>
        <v>0</v>
      </c>
      <c r="Q4025" t="s">
        <v>8317</v>
      </c>
      <c r="R4025" t="s">
        <v>8318</v>
      </c>
      <c r="S4025" s="9">
        <f t="shared" si="252"/>
        <v>42408.999571759254</v>
      </c>
      <c r="T4025" s="9">
        <f t="shared" si="253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1"/>
        <v>1.2500000000000001E-2</v>
      </c>
      <c r="P4026">
        <f t="shared" si="254"/>
        <v>10</v>
      </c>
      <c r="Q4026" t="s">
        <v>8317</v>
      </c>
      <c r="R4026" t="s">
        <v>8318</v>
      </c>
      <c r="S4026" s="9">
        <f t="shared" si="252"/>
        <v>42217.670104166667</v>
      </c>
      <c r="T4026" s="9">
        <f t="shared" si="253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1"/>
        <v>0.05</v>
      </c>
      <c r="P4027">
        <f t="shared" si="254"/>
        <v>62.5</v>
      </c>
      <c r="Q4027" t="s">
        <v>8317</v>
      </c>
      <c r="R4027" t="s">
        <v>8318</v>
      </c>
      <c r="S4027" s="9">
        <f t="shared" si="252"/>
        <v>42151.237685185188</v>
      </c>
      <c r="T4027" s="9">
        <f t="shared" si="253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1"/>
        <v>0</v>
      </c>
      <c r="P4028">
        <f t="shared" si="254"/>
        <v>0</v>
      </c>
      <c r="Q4028" t="s">
        <v>8317</v>
      </c>
      <c r="R4028" t="s">
        <v>8318</v>
      </c>
      <c r="S4028" s="9">
        <f t="shared" si="252"/>
        <v>42282.655543981484</v>
      </c>
      <c r="T4028" s="9">
        <f t="shared" si="253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1"/>
        <v>7.166666666666667E-2</v>
      </c>
      <c r="P4029">
        <f t="shared" si="254"/>
        <v>30.713999999999999</v>
      </c>
      <c r="Q4029" t="s">
        <v>8317</v>
      </c>
      <c r="R4029" t="s">
        <v>8318</v>
      </c>
      <c r="S4029" s="9">
        <f t="shared" si="252"/>
        <v>42768.97084490741</v>
      </c>
      <c r="T4029" s="9">
        <f t="shared" si="253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1"/>
        <v>0.28050000000000003</v>
      </c>
      <c r="P4030">
        <f t="shared" si="254"/>
        <v>51</v>
      </c>
      <c r="Q4030" t="s">
        <v>8317</v>
      </c>
      <c r="R4030" t="s">
        <v>8318</v>
      </c>
      <c r="S4030" s="9">
        <f t="shared" si="252"/>
        <v>41765.938657407409</v>
      </c>
      <c r="T4030" s="9">
        <f t="shared" si="253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1"/>
        <v>0</v>
      </c>
      <c r="P4031">
        <f t="shared" si="254"/>
        <v>0</v>
      </c>
      <c r="Q4031" t="s">
        <v>8317</v>
      </c>
      <c r="R4031" t="s">
        <v>8318</v>
      </c>
      <c r="S4031" s="9">
        <f t="shared" si="252"/>
        <v>42322.025115740747</v>
      </c>
      <c r="T4031" s="9">
        <f t="shared" si="253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1"/>
        <v>0.16</v>
      </c>
      <c r="P4032">
        <f t="shared" si="254"/>
        <v>66.667000000000002</v>
      </c>
      <c r="Q4032" t="s">
        <v>8317</v>
      </c>
      <c r="R4032" t="s">
        <v>8318</v>
      </c>
      <c r="S4032" s="9">
        <f t="shared" si="252"/>
        <v>42374.655081018514</v>
      </c>
      <c r="T4032" s="9">
        <f t="shared" si="253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1"/>
        <v>0</v>
      </c>
      <c r="P4033">
        <f t="shared" si="254"/>
        <v>0</v>
      </c>
      <c r="Q4033" t="s">
        <v>8317</v>
      </c>
      <c r="R4033" t="s">
        <v>8318</v>
      </c>
      <c r="S4033" s="9">
        <f t="shared" si="252"/>
        <v>41941.585231481484</v>
      </c>
      <c r="T4033" s="9">
        <f t="shared" si="253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1"/>
        <v>6.8287037037037035E-2</v>
      </c>
      <c r="P4034">
        <f t="shared" si="254"/>
        <v>59</v>
      </c>
      <c r="Q4034" t="s">
        <v>8317</v>
      </c>
      <c r="R4034" t="s">
        <v>8318</v>
      </c>
      <c r="S4034" s="9">
        <f t="shared" si="252"/>
        <v>42293.809212962966</v>
      </c>
      <c r="T4034" s="9">
        <f t="shared" si="253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5">E4035/D4035</f>
        <v>0.25698702928870293</v>
      </c>
      <c r="P4035">
        <f t="shared" si="254"/>
        <v>65.34</v>
      </c>
      <c r="Q4035" t="s">
        <v>8317</v>
      </c>
      <c r="R4035" t="s">
        <v>8318</v>
      </c>
      <c r="S4035" s="9">
        <f t="shared" ref="S4035:S4098" si="256">(((J4035/60)/60)/24)+DATE(1970,1,1)</f>
        <v>42614.268796296295</v>
      </c>
      <c r="T4035" s="9">
        <f t="shared" ref="T4035:T4098" si="257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5"/>
        <v>1.4814814814814815E-2</v>
      </c>
      <c r="P4036">
        <f t="shared" si="254"/>
        <v>100</v>
      </c>
      <c r="Q4036" t="s">
        <v>8317</v>
      </c>
      <c r="R4036" t="s">
        <v>8318</v>
      </c>
      <c r="S4036" s="9">
        <f t="shared" si="256"/>
        <v>42067.947337962964</v>
      </c>
      <c r="T4036" s="9">
        <f t="shared" si="257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5"/>
        <v>0.36849999999999999</v>
      </c>
      <c r="P4037">
        <f t="shared" si="254"/>
        <v>147.4</v>
      </c>
      <c r="Q4037" t="s">
        <v>8317</v>
      </c>
      <c r="R4037" t="s">
        <v>8318</v>
      </c>
      <c r="S4037" s="9">
        <f t="shared" si="256"/>
        <v>41903.882951388885</v>
      </c>
      <c r="T4037" s="9">
        <f t="shared" si="257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5"/>
        <v>0.47049999999999997</v>
      </c>
      <c r="P4038">
        <f t="shared" si="254"/>
        <v>166.059</v>
      </c>
      <c r="Q4038" t="s">
        <v>8317</v>
      </c>
      <c r="R4038" t="s">
        <v>8318</v>
      </c>
      <c r="S4038" s="9">
        <f t="shared" si="256"/>
        <v>41804.937083333331</v>
      </c>
      <c r="T4038" s="9">
        <f t="shared" si="257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5"/>
        <v>0.11428571428571428</v>
      </c>
      <c r="P4039">
        <f t="shared" si="254"/>
        <v>40</v>
      </c>
      <c r="Q4039" t="s">
        <v>8317</v>
      </c>
      <c r="R4039" t="s">
        <v>8318</v>
      </c>
      <c r="S4039" s="9">
        <f t="shared" si="256"/>
        <v>42497.070775462969</v>
      </c>
      <c r="T4039" s="9">
        <f t="shared" si="257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5"/>
        <v>0.12039999999999999</v>
      </c>
      <c r="P4040">
        <f t="shared" si="254"/>
        <v>75.25</v>
      </c>
      <c r="Q4040" t="s">
        <v>8317</v>
      </c>
      <c r="R4040" t="s">
        <v>8318</v>
      </c>
      <c r="S4040" s="9">
        <f t="shared" si="256"/>
        <v>41869.798726851855</v>
      </c>
      <c r="T4040" s="9">
        <f t="shared" si="257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5"/>
        <v>0.6</v>
      </c>
      <c r="P4041">
        <f t="shared" ref="P4041:P4104" si="258">IF(L4041=0, 0, ROUND(E4041/L4041, 3))</f>
        <v>60</v>
      </c>
      <c r="Q4041" t="s">
        <v>8317</v>
      </c>
      <c r="R4041" t="s">
        <v>8318</v>
      </c>
      <c r="S4041" s="9">
        <f t="shared" si="256"/>
        <v>42305.670914351853</v>
      </c>
      <c r="T4041" s="9">
        <f t="shared" si="257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5"/>
        <v>0.3125</v>
      </c>
      <c r="P4042">
        <f t="shared" si="258"/>
        <v>1250</v>
      </c>
      <c r="Q4042" t="s">
        <v>8317</v>
      </c>
      <c r="R4042" t="s">
        <v>8318</v>
      </c>
      <c r="S4042" s="9">
        <f t="shared" si="256"/>
        <v>42144.231527777782</v>
      </c>
      <c r="T4042" s="9">
        <f t="shared" si="257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5"/>
        <v>4.1999999999999997E-3</v>
      </c>
      <c r="P4043">
        <f t="shared" si="258"/>
        <v>10.5</v>
      </c>
      <c r="Q4043" t="s">
        <v>8317</v>
      </c>
      <c r="R4043" t="s">
        <v>8318</v>
      </c>
      <c r="S4043" s="9">
        <f t="shared" si="256"/>
        <v>42559.474004629628</v>
      </c>
      <c r="T4043" s="9">
        <f t="shared" si="257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5"/>
        <v>2.0999999999999999E-3</v>
      </c>
      <c r="P4044">
        <f t="shared" si="258"/>
        <v>7</v>
      </c>
      <c r="Q4044" t="s">
        <v>8317</v>
      </c>
      <c r="R4044" t="s">
        <v>8318</v>
      </c>
      <c r="S4044" s="9">
        <f t="shared" si="256"/>
        <v>41995.084074074075</v>
      </c>
      <c r="T4044" s="9">
        <f t="shared" si="257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5"/>
        <v>0</v>
      </c>
      <c r="P4045">
        <f t="shared" si="258"/>
        <v>0</v>
      </c>
      <c r="Q4045" t="s">
        <v>8317</v>
      </c>
      <c r="R4045" t="s">
        <v>8318</v>
      </c>
      <c r="S4045" s="9">
        <f t="shared" si="256"/>
        <v>41948.957465277781</v>
      </c>
      <c r="T4045" s="9">
        <f t="shared" si="257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5"/>
        <v>0.375</v>
      </c>
      <c r="P4046">
        <f t="shared" si="258"/>
        <v>56.25</v>
      </c>
      <c r="Q4046" t="s">
        <v>8317</v>
      </c>
      <c r="R4046" t="s">
        <v>8318</v>
      </c>
      <c r="S4046" s="9">
        <f t="shared" si="256"/>
        <v>42074.219699074078</v>
      </c>
      <c r="T4046" s="9">
        <f t="shared" si="257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5"/>
        <v>2.0000000000000001E-4</v>
      </c>
      <c r="P4047">
        <f t="shared" si="258"/>
        <v>1</v>
      </c>
      <c r="Q4047" t="s">
        <v>8317</v>
      </c>
      <c r="R4047" t="s">
        <v>8318</v>
      </c>
      <c r="S4047" s="9">
        <f t="shared" si="256"/>
        <v>41842.201261574075</v>
      </c>
      <c r="T4047" s="9">
        <f t="shared" si="257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5"/>
        <v>8.2142857142857142E-2</v>
      </c>
      <c r="P4048">
        <f t="shared" si="258"/>
        <v>38.332999999999998</v>
      </c>
      <c r="Q4048" t="s">
        <v>8317</v>
      </c>
      <c r="R4048" t="s">
        <v>8318</v>
      </c>
      <c r="S4048" s="9">
        <f t="shared" si="256"/>
        <v>41904.650578703702</v>
      </c>
      <c r="T4048" s="9">
        <f t="shared" si="257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5"/>
        <v>2.1999999999999999E-2</v>
      </c>
      <c r="P4049">
        <f t="shared" si="258"/>
        <v>27.5</v>
      </c>
      <c r="Q4049" t="s">
        <v>8317</v>
      </c>
      <c r="R4049" t="s">
        <v>8318</v>
      </c>
      <c r="S4049" s="9">
        <f t="shared" si="256"/>
        <v>41991.022488425922</v>
      </c>
      <c r="T4049" s="9">
        <f t="shared" si="257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5"/>
        <v>0.17652941176470588</v>
      </c>
      <c r="P4050">
        <f t="shared" si="258"/>
        <v>32.978000000000002</v>
      </c>
      <c r="Q4050" t="s">
        <v>8317</v>
      </c>
      <c r="R4050" t="s">
        <v>8318</v>
      </c>
      <c r="S4050" s="9">
        <f t="shared" si="256"/>
        <v>42436.509108796294</v>
      </c>
      <c r="T4050" s="9">
        <f t="shared" si="257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5"/>
        <v>8.0000000000000004E-4</v>
      </c>
      <c r="P4051">
        <f t="shared" si="258"/>
        <v>16</v>
      </c>
      <c r="Q4051" t="s">
        <v>8317</v>
      </c>
      <c r="R4051" t="s">
        <v>8318</v>
      </c>
      <c r="S4051" s="9">
        <f t="shared" si="256"/>
        <v>42169.958506944444</v>
      </c>
      <c r="T4051" s="9">
        <f t="shared" si="257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5"/>
        <v>6.6666666666666664E-4</v>
      </c>
      <c r="P4052">
        <f t="shared" si="258"/>
        <v>1</v>
      </c>
      <c r="Q4052" t="s">
        <v>8317</v>
      </c>
      <c r="R4052" t="s">
        <v>8318</v>
      </c>
      <c r="S4052" s="9">
        <f t="shared" si="256"/>
        <v>41905.636469907404</v>
      </c>
      <c r="T4052" s="9">
        <f t="shared" si="257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5"/>
        <v>0</v>
      </c>
      <c r="P4053">
        <f t="shared" si="258"/>
        <v>0</v>
      </c>
      <c r="Q4053" t="s">
        <v>8317</v>
      </c>
      <c r="R4053" t="s">
        <v>8318</v>
      </c>
      <c r="S4053" s="9">
        <f t="shared" si="256"/>
        <v>41761.810150462967</v>
      </c>
      <c r="T4053" s="9">
        <f t="shared" si="257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5"/>
        <v>0.37533333333333335</v>
      </c>
      <c r="P4054">
        <f t="shared" si="258"/>
        <v>86.614999999999995</v>
      </c>
      <c r="Q4054" t="s">
        <v>8317</v>
      </c>
      <c r="R4054" t="s">
        <v>8318</v>
      </c>
      <c r="S4054" s="9">
        <f t="shared" si="256"/>
        <v>41865.878657407404</v>
      </c>
      <c r="T4054" s="9">
        <f t="shared" si="257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5"/>
        <v>0.22</v>
      </c>
      <c r="P4055">
        <f t="shared" si="258"/>
        <v>55</v>
      </c>
      <c r="Q4055" t="s">
        <v>8317</v>
      </c>
      <c r="R4055" t="s">
        <v>8318</v>
      </c>
      <c r="S4055" s="9">
        <f t="shared" si="256"/>
        <v>41928.690138888887</v>
      </c>
      <c r="T4055" s="9">
        <f t="shared" si="257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5"/>
        <v>0</v>
      </c>
      <c r="P4056">
        <f t="shared" si="258"/>
        <v>0</v>
      </c>
      <c r="Q4056" t="s">
        <v>8317</v>
      </c>
      <c r="R4056" t="s">
        <v>8318</v>
      </c>
      <c r="S4056" s="9">
        <f t="shared" si="256"/>
        <v>42613.841261574074</v>
      </c>
      <c r="T4056" s="9">
        <f t="shared" si="257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5"/>
        <v>0.1762</v>
      </c>
      <c r="P4057">
        <f t="shared" si="258"/>
        <v>41.951999999999998</v>
      </c>
      <c r="Q4057" t="s">
        <v>8317</v>
      </c>
      <c r="R4057" t="s">
        <v>8318</v>
      </c>
      <c r="S4057" s="9">
        <f t="shared" si="256"/>
        <v>41779.648506944446</v>
      </c>
      <c r="T4057" s="9">
        <f t="shared" si="257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5"/>
        <v>0.53</v>
      </c>
      <c r="P4058">
        <f t="shared" si="258"/>
        <v>88.332999999999998</v>
      </c>
      <c r="Q4058" t="s">
        <v>8317</v>
      </c>
      <c r="R4058" t="s">
        <v>8318</v>
      </c>
      <c r="S4058" s="9">
        <f t="shared" si="256"/>
        <v>42534.933321759265</v>
      </c>
      <c r="T4058" s="9">
        <f t="shared" si="257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5"/>
        <v>0.22142857142857142</v>
      </c>
      <c r="P4059">
        <f t="shared" si="258"/>
        <v>129.167</v>
      </c>
      <c r="Q4059" t="s">
        <v>8317</v>
      </c>
      <c r="R4059" t="s">
        <v>8318</v>
      </c>
      <c r="S4059" s="9">
        <f t="shared" si="256"/>
        <v>42310.968518518523</v>
      </c>
      <c r="T4059" s="9">
        <f t="shared" si="257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5"/>
        <v>2.5333333333333333E-2</v>
      </c>
      <c r="P4060">
        <f t="shared" si="258"/>
        <v>23.75</v>
      </c>
      <c r="Q4060" t="s">
        <v>8317</v>
      </c>
      <c r="R4060" t="s">
        <v>8318</v>
      </c>
      <c r="S4060" s="9">
        <f t="shared" si="256"/>
        <v>42446.060694444444</v>
      </c>
      <c r="T4060" s="9">
        <f t="shared" si="257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5"/>
        <v>2.5000000000000001E-2</v>
      </c>
      <c r="P4061">
        <f t="shared" si="258"/>
        <v>35.713999999999999</v>
      </c>
      <c r="Q4061" t="s">
        <v>8317</v>
      </c>
      <c r="R4061" t="s">
        <v>8318</v>
      </c>
      <c r="S4061" s="9">
        <f t="shared" si="256"/>
        <v>41866.640648148146</v>
      </c>
      <c r="T4061" s="9">
        <f t="shared" si="257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5"/>
        <v>2.8500000000000001E-2</v>
      </c>
      <c r="P4062">
        <f t="shared" si="258"/>
        <v>57</v>
      </c>
      <c r="Q4062" t="s">
        <v>8317</v>
      </c>
      <c r="R4062" t="s">
        <v>8318</v>
      </c>
      <c r="S4062" s="9">
        <f t="shared" si="256"/>
        <v>41779.695092592592</v>
      </c>
      <c r="T4062" s="9">
        <f t="shared" si="257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5"/>
        <v>0</v>
      </c>
      <c r="P4063">
        <f t="shared" si="258"/>
        <v>0</v>
      </c>
      <c r="Q4063" t="s">
        <v>8317</v>
      </c>
      <c r="R4063" t="s">
        <v>8318</v>
      </c>
      <c r="S4063" s="9">
        <f t="shared" si="256"/>
        <v>42421.141469907408</v>
      </c>
      <c r="T4063" s="9">
        <f t="shared" si="257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5"/>
        <v>2.4500000000000001E-2</v>
      </c>
      <c r="P4064">
        <f t="shared" si="258"/>
        <v>163.333</v>
      </c>
      <c r="Q4064" t="s">
        <v>8317</v>
      </c>
      <c r="R4064" t="s">
        <v>8318</v>
      </c>
      <c r="S4064" s="9">
        <f t="shared" si="256"/>
        <v>42523.739212962959</v>
      </c>
      <c r="T4064" s="9">
        <f t="shared" si="257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5"/>
        <v>1.4210526315789474E-2</v>
      </c>
      <c r="P4065">
        <f t="shared" si="258"/>
        <v>15</v>
      </c>
      <c r="Q4065" t="s">
        <v>8317</v>
      </c>
      <c r="R4065" t="s">
        <v>8318</v>
      </c>
      <c r="S4065" s="9">
        <f t="shared" si="256"/>
        <v>41787.681527777779</v>
      </c>
      <c r="T4065" s="9">
        <f t="shared" si="257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5"/>
        <v>0.1925</v>
      </c>
      <c r="P4066">
        <f t="shared" si="258"/>
        <v>64.167000000000002</v>
      </c>
      <c r="Q4066" t="s">
        <v>8317</v>
      </c>
      <c r="R4066" t="s">
        <v>8318</v>
      </c>
      <c r="S4066" s="9">
        <f t="shared" si="256"/>
        <v>42093.588263888887</v>
      </c>
      <c r="T4066" s="9">
        <f t="shared" si="257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5"/>
        <v>6.7499999999999999E-3</v>
      </c>
      <c r="P4067">
        <f t="shared" si="258"/>
        <v>6.75</v>
      </c>
      <c r="Q4067" t="s">
        <v>8317</v>
      </c>
      <c r="R4067" t="s">
        <v>8318</v>
      </c>
      <c r="S4067" s="9">
        <f t="shared" si="256"/>
        <v>41833.951516203706</v>
      </c>
      <c r="T4067" s="9">
        <f t="shared" si="257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5"/>
        <v>1.6666666666666668E-3</v>
      </c>
      <c r="P4068">
        <f t="shared" si="258"/>
        <v>25</v>
      </c>
      <c r="Q4068" t="s">
        <v>8317</v>
      </c>
      <c r="R4068" t="s">
        <v>8318</v>
      </c>
      <c r="S4068" s="9">
        <f t="shared" si="256"/>
        <v>42479.039212962962</v>
      </c>
      <c r="T4068" s="9">
        <f t="shared" si="257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5"/>
        <v>0.60899999999999999</v>
      </c>
      <c r="P4069">
        <f t="shared" si="258"/>
        <v>179.11799999999999</v>
      </c>
      <c r="Q4069" t="s">
        <v>8317</v>
      </c>
      <c r="R4069" t="s">
        <v>8318</v>
      </c>
      <c r="S4069" s="9">
        <f t="shared" si="256"/>
        <v>42235.117476851854</v>
      </c>
      <c r="T4069" s="9">
        <f t="shared" si="257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5"/>
        <v>0.01</v>
      </c>
      <c r="P4070">
        <f t="shared" si="258"/>
        <v>34.950000000000003</v>
      </c>
      <c r="Q4070" t="s">
        <v>8317</v>
      </c>
      <c r="R4070" t="s">
        <v>8318</v>
      </c>
      <c r="S4070" s="9">
        <f t="shared" si="256"/>
        <v>42718.963599537034</v>
      </c>
      <c r="T4070" s="9">
        <f t="shared" si="257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5"/>
        <v>0.34399999999999997</v>
      </c>
      <c r="P4071">
        <f t="shared" si="258"/>
        <v>33.076999999999998</v>
      </c>
      <c r="Q4071" t="s">
        <v>8317</v>
      </c>
      <c r="R4071" t="s">
        <v>8318</v>
      </c>
      <c r="S4071" s="9">
        <f t="shared" si="256"/>
        <v>42022.661527777775</v>
      </c>
      <c r="T4071" s="9">
        <f t="shared" si="257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5"/>
        <v>0.16500000000000001</v>
      </c>
      <c r="P4072">
        <f t="shared" si="258"/>
        <v>27.5</v>
      </c>
      <c r="Q4072" t="s">
        <v>8317</v>
      </c>
      <c r="R4072" t="s">
        <v>8318</v>
      </c>
      <c r="S4072" s="9">
        <f t="shared" si="256"/>
        <v>42031.666898148149</v>
      </c>
      <c r="T4072" s="9">
        <f t="shared" si="257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5"/>
        <v>0</v>
      </c>
      <c r="P4073">
        <f t="shared" si="258"/>
        <v>0</v>
      </c>
      <c r="Q4073" t="s">
        <v>8317</v>
      </c>
      <c r="R4073" t="s">
        <v>8318</v>
      </c>
      <c r="S4073" s="9">
        <f t="shared" si="256"/>
        <v>42700.804756944446</v>
      </c>
      <c r="T4073" s="9">
        <f t="shared" si="257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5"/>
        <v>4.0000000000000001E-3</v>
      </c>
      <c r="P4074">
        <f t="shared" si="258"/>
        <v>2</v>
      </c>
      <c r="Q4074" t="s">
        <v>8317</v>
      </c>
      <c r="R4074" t="s">
        <v>8318</v>
      </c>
      <c r="S4074" s="9">
        <f t="shared" si="256"/>
        <v>41812.77443287037</v>
      </c>
      <c r="T4074" s="9">
        <f t="shared" si="257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5"/>
        <v>1.0571428571428572E-2</v>
      </c>
      <c r="P4075">
        <f t="shared" si="258"/>
        <v>18.5</v>
      </c>
      <c r="Q4075" t="s">
        <v>8317</v>
      </c>
      <c r="R4075" t="s">
        <v>8318</v>
      </c>
      <c r="S4075" s="9">
        <f t="shared" si="256"/>
        <v>42078.34520833334</v>
      </c>
      <c r="T4075" s="9">
        <f t="shared" si="257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5"/>
        <v>0.26727272727272727</v>
      </c>
      <c r="P4076">
        <f t="shared" si="258"/>
        <v>35</v>
      </c>
      <c r="Q4076" t="s">
        <v>8317</v>
      </c>
      <c r="R4076" t="s">
        <v>8318</v>
      </c>
      <c r="S4076" s="9">
        <f t="shared" si="256"/>
        <v>42283.552951388891</v>
      </c>
      <c r="T4076" s="9">
        <f t="shared" si="257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5"/>
        <v>0.28799999999999998</v>
      </c>
      <c r="P4077">
        <f t="shared" si="258"/>
        <v>44.308</v>
      </c>
      <c r="Q4077" t="s">
        <v>8317</v>
      </c>
      <c r="R4077" t="s">
        <v>8318</v>
      </c>
      <c r="S4077" s="9">
        <f t="shared" si="256"/>
        <v>41779.045937499999</v>
      </c>
      <c r="T4077" s="9">
        <f t="shared" si="257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5"/>
        <v>0</v>
      </c>
      <c r="P4078">
        <f t="shared" si="258"/>
        <v>0</v>
      </c>
      <c r="Q4078" t="s">
        <v>8317</v>
      </c>
      <c r="R4078" t="s">
        <v>8318</v>
      </c>
      <c r="S4078" s="9">
        <f t="shared" si="256"/>
        <v>41905.795706018522</v>
      </c>
      <c r="T4078" s="9">
        <f t="shared" si="257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5"/>
        <v>8.8999999999999996E-2</v>
      </c>
      <c r="P4079">
        <f t="shared" si="258"/>
        <v>222.5</v>
      </c>
      <c r="Q4079" t="s">
        <v>8317</v>
      </c>
      <c r="R4079" t="s">
        <v>8318</v>
      </c>
      <c r="S4079" s="9">
        <f t="shared" si="256"/>
        <v>42695.7105787037</v>
      </c>
      <c r="T4079" s="9">
        <f t="shared" si="257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5"/>
        <v>0</v>
      </c>
      <c r="P4080">
        <f t="shared" si="258"/>
        <v>0</v>
      </c>
      <c r="Q4080" t="s">
        <v>8317</v>
      </c>
      <c r="R4080" t="s">
        <v>8318</v>
      </c>
      <c r="S4080" s="9">
        <f t="shared" si="256"/>
        <v>42732.787523148145</v>
      </c>
      <c r="T4080" s="9">
        <f t="shared" si="257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5"/>
        <v>1.6666666666666668E-3</v>
      </c>
      <c r="P4081">
        <f t="shared" si="258"/>
        <v>5</v>
      </c>
      <c r="Q4081" t="s">
        <v>8317</v>
      </c>
      <c r="R4081" t="s">
        <v>8318</v>
      </c>
      <c r="S4081" s="9">
        <f t="shared" si="256"/>
        <v>42510.938900462963</v>
      </c>
      <c r="T4081" s="9">
        <f t="shared" si="257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5"/>
        <v>0</v>
      </c>
      <c r="P4082">
        <f t="shared" si="258"/>
        <v>0</v>
      </c>
      <c r="Q4082" t="s">
        <v>8317</v>
      </c>
      <c r="R4082" t="s">
        <v>8318</v>
      </c>
      <c r="S4082" s="9">
        <f t="shared" si="256"/>
        <v>42511.698101851856</v>
      </c>
      <c r="T4082" s="9">
        <f t="shared" si="257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5"/>
        <v>0.15737410071942445</v>
      </c>
      <c r="P4083">
        <f t="shared" si="258"/>
        <v>29.167000000000002</v>
      </c>
      <c r="Q4083" t="s">
        <v>8317</v>
      </c>
      <c r="R4083" t="s">
        <v>8318</v>
      </c>
      <c r="S4083" s="9">
        <f t="shared" si="256"/>
        <v>42041.581307870365</v>
      </c>
      <c r="T4083" s="9">
        <f t="shared" si="257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5"/>
        <v>0.02</v>
      </c>
      <c r="P4084">
        <f t="shared" si="258"/>
        <v>1.5</v>
      </c>
      <c r="Q4084" t="s">
        <v>8317</v>
      </c>
      <c r="R4084" t="s">
        <v>8318</v>
      </c>
      <c r="S4084" s="9">
        <f t="shared" si="256"/>
        <v>42307.189270833333</v>
      </c>
      <c r="T4084" s="9">
        <f t="shared" si="257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5"/>
        <v>0.21685714285714286</v>
      </c>
      <c r="P4085">
        <f t="shared" si="258"/>
        <v>126.5</v>
      </c>
      <c r="Q4085" t="s">
        <v>8317</v>
      </c>
      <c r="R4085" t="s">
        <v>8318</v>
      </c>
      <c r="S4085" s="9">
        <f t="shared" si="256"/>
        <v>42353.761759259258</v>
      </c>
      <c r="T4085" s="9">
        <f t="shared" si="257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5"/>
        <v>3.3333333333333335E-3</v>
      </c>
      <c r="P4086">
        <f t="shared" si="258"/>
        <v>10</v>
      </c>
      <c r="Q4086" t="s">
        <v>8317</v>
      </c>
      <c r="R4086" t="s">
        <v>8318</v>
      </c>
      <c r="S4086" s="9">
        <f t="shared" si="256"/>
        <v>42622.436412037037</v>
      </c>
      <c r="T4086" s="9">
        <f t="shared" si="257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5"/>
        <v>2.8571428571428571E-3</v>
      </c>
      <c r="P4087">
        <f t="shared" si="258"/>
        <v>10</v>
      </c>
      <c r="Q4087" t="s">
        <v>8317</v>
      </c>
      <c r="R4087" t="s">
        <v>8318</v>
      </c>
      <c r="S4087" s="9">
        <f t="shared" si="256"/>
        <v>42058.603877314818</v>
      </c>
      <c r="T4087" s="9">
        <f t="shared" si="257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5"/>
        <v>4.7E-2</v>
      </c>
      <c r="P4088">
        <f t="shared" si="258"/>
        <v>9.4</v>
      </c>
      <c r="Q4088" t="s">
        <v>8317</v>
      </c>
      <c r="R4088" t="s">
        <v>8318</v>
      </c>
      <c r="S4088" s="9">
        <f t="shared" si="256"/>
        <v>42304.940960648149</v>
      </c>
      <c r="T4088" s="9">
        <f t="shared" si="257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5"/>
        <v>0</v>
      </c>
      <c r="P4089">
        <f t="shared" si="258"/>
        <v>0</v>
      </c>
      <c r="Q4089" t="s">
        <v>8317</v>
      </c>
      <c r="R4089" t="s">
        <v>8318</v>
      </c>
      <c r="S4089" s="9">
        <f t="shared" si="256"/>
        <v>42538.742893518516</v>
      </c>
      <c r="T4089" s="9">
        <f t="shared" si="257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5"/>
        <v>0.108</v>
      </c>
      <c r="P4090">
        <f t="shared" si="258"/>
        <v>72</v>
      </c>
      <c r="Q4090" t="s">
        <v>8317</v>
      </c>
      <c r="R4090" t="s">
        <v>8318</v>
      </c>
      <c r="S4090" s="9">
        <f t="shared" si="256"/>
        <v>41990.612546296295</v>
      </c>
      <c r="T4090" s="9">
        <f t="shared" si="257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5"/>
        <v>4.8000000000000001E-2</v>
      </c>
      <c r="P4091">
        <f t="shared" si="258"/>
        <v>30</v>
      </c>
      <c r="Q4091" t="s">
        <v>8317</v>
      </c>
      <c r="R4091" t="s">
        <v>8318</v>
      </c>
      <c r="S4091" s="9">
        <f t="shared" si="256"/>
        <v>42122.732499999998</v>
      </c>
      <c r="T4091" s="9">
        <f t="shared" si="257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5"/>
        <v>3.2000000000000001E-2</v>
      </c>
      <c r="P4092">
        <f t="shared" si="258"/>
        <v>10.667</v>
      </c>
      <c r="Q4092" t="s">
        <v>8317</v>
      </c>
      <c r="R4092" t="s">
        <v>8318</v>
      </c>
      <c r="S4092" s="9">
        <f t="shared" si="256"/>
        <v>42209.67288194444</v>
      </c>
      <c r="T4092" s="9">
        <f t="shared" si="257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5"/>
        <v>0.1275</v>
      </c>
      <c r="P4093">
        <f t="shared" si="258"/>
        <v>25.5</v>
      </c>
      <c r="Q4093" t="s">
        <v>8317</v>
      </c>
      <c r="R4093" t="s">
        <v>8318</v>
      </c>
      <c r="S4093" s="9">
        <f t="shared" si="256"/>
        <v>41990.506377314814</v>
      </c>
      <c r="T4093" s="9">
        <f t="shared" si="257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5"/>
        <v>1.8181818181818181E-4</v>
      </c>
      <c r="P4094">
        <f t="shared" si="258"/>
        <v>20</v>
      </c>
      <c r="Q4094" t="s">
        <v>8317</v>
      </c>
      <c r="R4094" t="s">
        <v>8318</v>
      </c>
      <c r="S4094" s="9">
        <f t="shared" si="256"/>
        <v>42039.194988425923</v>
      </c>
      <c r="T4094" s="9">
        <f t="shared" si="257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5"/>
        <v>2.4E-2</v>
      </c>
      <c r="P4095">
        <f t="shared" si="258"/>
        <v>15</v>
      </c>
      <c r="Q4095" t="s">
        <v>8317</v>
      </c>
      <c r="R4095" t="s">
        <v>8318</v>
      </c>
      <c r="S4095" s="9">
        <f t="shared" si="256"/>
        <v>42178.815891203703</v>
      </c>
      <c r="T4095" s="9">
        <f t="shared" si="257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5"/>
        <v>0.36499999999999999</v>
      </c>
      <c r="P4096">
        <f t="shared" si="258"/>
        <v>91.25</v>
      </c>
      <c r="Q4096" t="s">
        <v>8317</v>
      </c>
      <c r="R4096" t="s">
        <v>8318</v>
      </c>
      <c r="S4096" s="9">
        <f t="shared" si="256"/>
        <v>41890.086805555555</v>
      </c>
      <c r="T4096" s="9">
        <f t="shared" si="257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5"/>
        <v>2.6666666666666668E-2</v>
      </c>
      <c r="P4097">
        <f t="shared" si="258"/>
        <v>800</v>
      </c>
      <c r="Q4097" t="s">
        <v>8317</v>
      </c>
      <c r="R4097" t="s">
        <v>8318</v>
      </c>
      <c r="S4097" s="9">
        <f t="shared" si="256"/>
        <v>42693.031828703708</v>
      </c>
      <c r="T4097" s="9">
        <f t="shared" si="257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5"/>
        <v>0.11428571428571428</v>
      </c>
      <c r="P4098">
        <f t="shared" si="258"/>
        <v>80</v>
      </c>
      <c r="Q4098" t="s">
        <v>8317</v>
      </c>
      <c r="R4098" t="s">
        <v>8318</v>
      </c>
      <c r="S4098" s="9">
        <f t="shared" si="256"/>
        <v>42750.530312499999</v>
      </c>
      <c r="T4098" s="9">
        <f t="shared" si="257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9">E4099/D4099</f>
        <v>0</v>
      </c>
      <c r="P4099">
        <f t="shared" si="258"/>
        <v>0</v>
      </c>
      <c r="Q4099" t="s">
        <v>8317</v>
      </c>
      <c r="R4099" t="s">
        <v>8318</v>
      </c>
      <c r="S4099" s="9">
        <f t="shared" ref="S4099:S4115" si="260">(((J4099/60)/60)/24)+DATE(1970,1,1)</f>
        <v>42344.824502314819</v>
      </c>
      <c r="T4099" s="9">
        <f t="shared" ref="T4099:T4115" si="261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9"/>
        <v>0</v>
      </c>
      <c r="P4100">
        <f t="shared" si="258"/>
        <v>0</v>
      </c>
      <c r="Q4100" t="s">
        <v>8317</v>
      </c>
      <c r="R4100" t="s">
        <v>8318</v>
      </c>
      <c r="S4100" s="9">
        <f t="shared" si="260"/>
        <v>42495.722187499996</v>
      </c>
      <c r="T4100" s="9">
        <f t="shared" si="261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9"/>
        <v>1.1111111111111112E-2</v>
      </c>
      <c r="P4101">
        <f t="shared" si="258"/>
        <v>50</v>
      </c>
      <c r="Q4101" t="s">
        <v>8317</v>
      </c>
      <c r="R4101" t="s">
        <v>8318</v>
      </c>
      <c r="S4101" s="9">
        <f t="shared" si="260"/>
        <v>42570.850381944445</v>
      </c>
      <c r="T4101" s="9">
        <f t="shared" si="261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9"/>
        <v>0</v>
      </c>
      <c r="P4102">
        <f t="shared" si="258"/>
        <v>0</v>
      </c>
      <c r="Q4102" t="s">
        <v>8317</v>
      </c>
      <c r="R4102" t="s">
        <v>8318</v>
      </c>
      <c r="S4102" s="9">
        <f t="shared" si="260"/>
        <v>41927.124884259261</v>
      </c>
      <c r="T4102" s="9">
        <f t="shared" si="261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9"/>
        <v>0</v>
      </c>
      <c r="P4103">
        <f t="shared" si="258"/>
        <v>0</v>
      </c>
      <c r="Q4103" t="s">
        <v>8317</v>
      </c>
      <c r="R4103" t="s">
        <v>8318</v>
      </c>
      <c r="S4103" s="9">
        <f t="shared" si="260"/>
        <v>42730.903726851851</v>
      </c>
      <c r="T4103" s="9">
        <f t="shared" si="261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9"/>
        <v>0.27400000000000002</v>
      </c>
      <c r="P4104">
        <f t="shared" si="258"/>
        <v>22.832999999999998</v>
      </c>
      <c r="Q4104" t="s">
        <v>8317</v>
      </c>
      <c r="R4104" t="s">
        <v>8318</v>
      </c>
      <c r="S4104" s="9">
        <f t="shared" si="260"/>
        <v>42475.848067129627</v>
      </c>
      <c r="T4104" s="9">
        <f t="shared" si="261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9"/>
        <v>0.1</v>
      </c>
      <c r="P4105">
        <f t="shared" ref="P4105:P4115" si="262">IF(L4105=0, 0, ROUND(E4105/L4105, 3))</f>
        <v>16.667000000000002</v>
      </c>
      <c r="Q4105" t="s">
        <v>8317</v>
      </c>
      <c r="R4105" t="s">
        <v>8318</v>
      </c>
      <c r="S4105" s="9">
        <f t="shared" si="260"/>
        <v>42188.83293981482</v>
      </c>
      <c r="T4105" s="9">
        <f t="shared" si="261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9"/>
        <v>0.21366666666666667</v>
      </c>
      <c r="P4106">
        <f t="shared" si="262"/>
        <v>45.786000000000001</v>
      </c>
      <c r="Q4106" t="s">
        <v>8317</v>
      </c>
      <c r="R4106" t="s">
        <v>8318</v>
      </c>
      <c r="S4106" s="9">
        <f t="shared" si="260"/>
        <v>42640.278171296297</v>
      </c>
      <c r="T4106" s="9">
        <f t="shared" si="261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9"/>
        <v>6.9696969696969702E-2</v>
      </c>
      <c r="P4107">
        <f t="shared" si="262"/>
        <v>383.33300000000003</v>
      </c>
      <c r="Q4107" t="s">
        <v>8317</v>
      </c>
      <c r="R4107" t="s">
        <v>8318</v>
      </c>
      <c r="S4107" s="9">
        <f t="shared" si="260"/>
        <v>42697.010520833333</v>
      </c>
      <c r="T4107" s="9">
        <f t="shared" si="261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9"/>
        <v>0.70599999999999996</v>
      </c>
      <c r="P4108">
        <f t="shared" si="262"/>
        <v>106.97</v>
      </c>
      <c r="Q4108" t="s">
        <v>8317</v>
      </c>
      <c r="R4108" t="s">
        <v>8318</v>
      </c>
      <c r="S4108" s="9">
        <f t="shared" si="260"/>
        <v>42053.049375000002</v>
      </c>
      <c r="T4108" s="9">
        <f t="shared" si="261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9"/>
        <v>2.0500000000000001E-2</v>
      </c>
      <c r="P4109">
        <f t="shared" si="262"/>
        <v>10.25</v>
      </c>
      <c r="Q4109" t="s">
        <v>8317</v>
      </c>
      <c r="R4109" t="s">
        <v>8318</v>
      </c>
      <c r="S4109" s="9">
        <f t="shared" si="260"/>
        <v>41883.916678240741</v>
      </c>
      <c r="T4109" s="9">
        <f t="shared" si="261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9"/>
        <v>1.9666666666666666E-2</v>
      </c>
      <c r="P4110">
        <f t="shared" si="262"/>
        <v>59</v>
      </c>
      <c r="Q4110" t="s">
        <v>8317</v>
      </c>
      <c r="R4110" t="s">
        <v>8318</v>
      </c>
      <c r="S4110" s="9">
        <f t="shared" si="260"/>
        <v>42767.031678240746</v>
      </c>
      <c r="T4110" s="9">
        <f t="shared" si="261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9"/>
        <v>0</v>
      </c>
      <c r="P4111">
        <f t="shared" si="262"/>
        <v>0</v>
      </c>
      <c r="Q4111" t="s">
        <v>8317</v>
      </c>
      <c r="R4111" t="s">
        <v>8318</v>
      </c>
      <c r="S4111" s="9">
        <f t="shared" si="260"/>
        <v>42307.539398148147</v>
      </c>
      <c r="T4111" s="9">
        <f t="shared" si="261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9"/>
        <v>0.28666666666666668</v>
      </c>
      <c r="P4112">
        <f t="shared" si="262"/>
        <v>14.333</v>
      </c>
      <c r="Q4112" t="s">
        <v>8317</v>
      </c>
      <c r="R4112" t="s">
        <v>8318</v>
      </c>
      <c r="S4112" s="9">
        <f t="shared" si="260"/>
        <v>42512.626747685179</v>
      </c>
      <c r="T4112" s="9">
        <f t="shared" si="261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9"/>
        <v>3.1333333333333331E-2</v>
      </c>
      <c r="P4113">
        <f t="shared" si="262"/>
        <v>15.667</v>
      </c>
      <c r="Q4113" t="s">
        <v>8317</v>
      </c>
      <c r="R4113" t="s">
        <v>8318</v>
      </c>
      <c r="S4113" s="9">
        <f t="shared" si="260"/>
        <v>42029.135879629626</v>
      </c>
      <c r="T4113" s="9">
        <f t="shared" si="261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9"/>
        <v>4.0000000000000002E-4</v>
      </c>
      <c r="P4114">
        <f t="shared" si="262"/>
        <v>1</v>
      </c>
      <c r="Q4114" t="s">
        <v>8317</v>
      </c>
      <c r="R4114" t="s">
        <v>8318</v>
      </c>
      <c r="S4114" s="9">
        <f t="shared" si="260"/>
        <v>42400.946597222224</v>
      </c>
      <c r="T4114" s="9">
        <f t="shared" si="261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9"/>
        <v>2E-3</v>
      </c>
      <c r="P4115">
        <f t="shared" si="262"/>
        <v>1</v>
      </c>
      <c r="Q4115" t="s">
        <v>8317</v>
      </c>
      <c r="R4115" t="s">
        <v>8318</v>
      </c>
      <c r="S4115" s="9">
        <f t="shared" si="260"/>
        <v>42358.573182870372</v>
      </c>
      <c r="T4115" s="9">
        <f t="shared" si="261"/>
        <v>42377.273611111115</v>
      </c>
    </row>
  </sheetData>
  <conditionalFormatting sqref="F2">
    <cfRule type="containsText" dxfId="25" priority="20" operator="containsText" text="successful">
      <formula>NOT(ISERROR(SEARCH("successful",F2)))</formula>
    </cfRule>
    <cfRule type="containsText" dxfId="24" priority="21" operator="containsText" text="successful">
      <formula>NOT(ISERROR(SEARCH("successful",F2)))</formula>
    </cfRule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23" priority="12" operator="containsText" text="live">
      <formula>NOT(ISERROR(SEARCH("live",F1)))</formula>
    </cfRule>
    <cfRule type="containsText" dxfId="22" priority="13" operator="containsText" text="canceled">
      <formula>NOT(ISERROR(SEARCH("canceled",F1)))</formula>
    </cfRule>
    <cfRule type="containsText" dxfId="21" priority="14" operator="containsText" text="failed">
      <formula>NOT(ISERROR(SEARCH("failed",F1)))</formula>
    </cfRule>
    <cfRule type="containsText" dxfId="20" priority="15" operator="containsText" text="cancelled">
      <formula>NOT(ISERROR(SEARCH("cancelled",F1)))</formula>
    </cfRule>
    <cfRule type="containsText" dxfId="19" priority="16" operator="containsText" text="cancelled">
      <formula>NOT(ISERROR(SEARCH("cancelled",F1)))</formula>
    </cfRule>
    <cfRule type="containsText" dxfId="18" priority="17" operator="containsText" text="successful">
      <formula>NOT(ISERROR(SEARCH("successful",F1)))</formula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22">
    <cfRule type="containsText" dxfId="17" priority="19" operator="containsText" text="canceled">
      <formula>NOT(ISERROR(SEARCH("canceled",F122)))</formula>
    </cfRule>
  </conditionalFormatting>
  <conditionalFormatting sqref="O1:O4115 P1:Y1">
    <cfRule type="cellIs" dxfId="16" priority="5" operator="between">
      <formula>2</formula>
      <formula>100</formula>
    </cfRule>
    <cfRule type="cellIs" dxfId="15" priority="7" operator="between">
      <formula>2</formula>
      <formula>100</formula>
    </cfRule>
    <cfRule type="cellIs" dxfId="14" priority="9" operator="between">
      <formula>2</formula>
      <formula>6</formula>
    </cfRule>
    <cfRule type="cellIs" dxfId="13" priority="10" operator="between">
      <formula>1</formula>
      <formula>1.99</formula>
    </cfRule>
    <cfRule type="cellIs" dxfId="12" priority="11" operator="lessThan">
      <formula>1</formula>
    </cfRule>
  </conditionalFormatting>
  <conditionalFormatting sqref="O79">
    <cfRule type="cellIs" dxfId="11" priority="6" operator="between">
      <formula>2</formula>
      <formula>100</formula>
    </cfRule>
    <cfRule type="cellIs" dxfId="10" priority="8" operator="between">
      <formula>"200$"</formula>
      <formula>100</formula>
    </cfRule>
  </conditionalFormatting>
  <conditionalFormatting sqref="O1:O1048576">
    <cfRule type="cellIs" dxfId="9" priority="1" operator="between">
      <formula>2</formula>
      <formula>100000</formula>
    </cfRule>
    <cfRule type="cellIs" dxfId="8" priority="2" operator="between">
      <formula>1</formula>
      <formula>1.99</formula>
    </cfRule>
    <cfRule type="cellIs" dxfId="7" priority="4" operator="between">
      <formula>2</formula>
      <formula>10000</formula>
    </cfRule>
  </conditionalFormatting>
  <conditionalFormatting sqref="O1204">
    <cfRule type="cellIs" dxfId="6" priority="3" operator="between">
      <formula>1</formula>
      <formula>2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03D9C-1D59-40A6-8B52-C3CB4B1E2BD9}">
  <sheetPr codeName="Sheet7"/>
  <dimension ref="A1:I2187"/>
  <sheetViews>
    <sheetView tabSelected="1" workbookViewId="0">
      <selection activeCell="C9" sqref="C9"/>
    </sheetView>
  </sheetViews>
  <sheetFormatPr defaultRowHeight="15" x14ac:dyDescent="0.25"/>
  <cols>
    <col min="1" max="1" width="19.140625" customWidth="1"/>
    <col min="2" max="2" width="19.28515625" customWidth="1"/>
    <col min="3" max="3" width="21.42578125" customWidth="1"/>
    <col min="4" max="4" width="19.7109375" customWidth="1"/>
    <col min="5" max="5" width="14.28515625" customWidth="1"/>
    <col min="6" max="6" width="17" customWidth="1"/>
    <col min="7" max="7" width="23.28515625" customWidth="1"/>
    <col min="8" max="8" width="16.5703125" customWidth="1"/>
    <col min="9" max="9" width="19.85546875" customWidth="1"/>
  </cols>
  <sheetData>
    <row r="1" spans="1:9" x14ac:dyDescent="0.25">
      <c r="B1" s="1" t="s">
        <v>8404</v>
      </c>
      <c r="C1" s="1" t="s">
        <v>8405</v>
      </c>
      <c r="D1" s="1" t="s">
        <v>8413</v>
      </c>
      <c r="E1" s="1"/>
    </row>
    <row r="2" spans="1:9" x14ac:dyDescent="0.25">
      <c r="A2" s="12" t="s">
        <v>8406</v>
      </c>
      <c r="B2">
        <f>ROUND(AVERAGE(G3:G2187), 2)</f>
        <v>194.43</v>
      </c>
      <c r="C2">
        <f>ROUND(AVERAGE(I3:I1532), 2)</f>
        <v>17.71</v>
      </c>
      <c r="F2" s="1" t="s">
        <v>8417</v>
      </c>
      <c r="G2" s="1" t="s">
        <v>8418</v>
      </c>
      <c r="H2" s="15" t="s">
        <v>8415</v>
      </c>
      <c r="I2" s="1" t="s">
        <v>8416</v>
      </c>
    </row>
    <row r="3" spans="1:9" x14ac:dyDescent="0.25">
      <c r="A3" s="12" t="s">
        <v>8407</v>
      </c>
      <c r="B3">
        <f>ROUND(MEDIAN(G3:G2187), 2)</f>
        <v>62</v>
      </c>
      <c r="C3">
        <f>ROUND(MEDIAN(I3:I1532), 2)</f>
        <v>4</v>
      </c>
      <c r="F3" t="s">
        <v>8219</v>
      </c>
      <c r="G3">
        <v>1</v>
      </c>
      <c r="H3" t="s">
        <v>8221</v>
      </c>
      <c r="I3">
        <v>0</v>
      </c>
    </row>
    <row r="4" spans="1:9" x14ac:dyDescent="0.25">
      <c r="A4" s="12" t="s">
        <v>8408</v>
      </c>
      <c r="B4">
        <f>MIN(G3:G2187)</f>
        <v>1</v>
      </c>
      <c r="C4">
        <f>MIN(I3:I1532)</f>
        <v>0</v>
      </c>
      <c r="F4" t="s">
        <v>8219</v>
      </c>
      <c r="G4">
        <v>1</v>
      </c>
      <c r="H4" t="s">
        <v>8221</v>
      </c>
      <c r="I4">
        <v>0</v>
      </c>
    </row>
    <row r="5" spans="1:9" x14ac:dyDescent="0.25">
      <c r="A5" s="12" t="s">
        <v>8409</v>
      </c>
      <c r="B5">
        <f>MAX(G4:G2188)</f>
        <v>26457</v>
      </c>
      <c r="C5">
        <f>MAX(I4:I1533)</f>
        <v>1293</v>
      </c>
      <c r="F5" t="s">
        <v>8219</v>
      </c>
      <c r="G5">
        <v>1</v>
      </c>
      <c r="H5" t="s">
        <v>8221</v>
      </c>
      <c r="I5">
        <v>0</v>
      </c>
    </row>
    <row r="6" spans="1:9" x14ac:dyDescent="0.25">
      <c r="A6" s="12" t="s">
        <v>8410</v>
      </c>
      <c r="B6">
        <f>ROUND(_xlfn.VAR.P(G3:G2188),2)</f>
        <v>712840.99</v>
      </c>
      <c r="C6">
        <f>ROUND(_xlfn.VAR.P(H3:I1533), 2)</f>
        <v>3773.22</v>
      </c>
      <c r="F6" t="s">
        <v>8219</v>
      </c>
      <c r="G6">
        <v>2</v>
      </c>
      <c r="H6" t="s">
        <v>8221</v>
      </c>
      <c r="I6">
        <v>0</v>
      </c>
    </row>
    <row r="7" spans="1:9" x14ac:dyDescent="0.25">
      <c r="A7" s="12" t="s">
        <v>8411</v>
      </c>
      <c r="B7">
        <f>ROUND(STDEV(G4:G2189), 2)</f>
        <v>844.68</v>
      </c>
      <c r="C7">
        <f>ROUND(STDEV(H4:I1534), 2)</f>
        <v>61.47</v>
      </c>
      <c r="F7" t="s">
        <v>8219</v>
      </c>
      <c r="G7">
        <v>3</v>
      </c>
      <c r="H7" t="s">
        <v>8221</v>
      </c>
      <c r="I7">
        <v>0</v>
      </c>
    </row>
    <row r="8" spans="1:9" x14ac:dyDescent="0.25">
      <c r="A8" s="12" t="s">
        <v>8412</v>
      </c>
      <c r="D8">
        <f>SUM(G3:G2187)</f>
        <v>424819</v>
      </c>
      <c r="F8" t="s">
        <v>8219</v>
      </c>
      <c r="G8">
        <v>3</v>
      </c>
      <c r="H8" t="s">
        <v>8221</v>
      </c>
      <c r="I8">
        <v>0</v>
      </c>
    </row>
    <row r="9" spans="1:9" x14ac:dyDescent="0.25">
      <c r="A9" s="12" t="s">
        <v>8414</v>
      </c>
      <c r="D9">
        <f>SUM(I3:I1532)</f>
        <v>27096</v>
      </c>
      <c r="F9" t="s">
        <v>8219</v>
      </c>
      <c r="G9">
        <v>3</v>
      </c>
      <c r="H9" t="s">
        <v>8221</v>
      </c>
      <c r="I9">
        <v>0</v>
      </c>
    </row>
    <row r="10" spans="1:9" x14ac:dyDescent="0.25">
      <c r="F10" t="s">
        <v>8219</v>
      </c>
      <c r="G10">
        <v>3</v>
      </c>
      <c r="H10" t="s">
        <v>8221</v>
      </c>
      <c r="I10">
        <v>0</v>
      </c>
    </row>
    <row r="11" spans="1:9" x14ac:dyDescent="0.25">
      <c r="F11" t="s">
        <v>8219</v>
      </c>
      <c r="G11">
        <v>3</v>
      </c>
      <c r="H11" t="s">
        <v>8221</v>
      </c>
      <c r="I11">
        <v>0</v>
      </c>
    </row>
    <row r="12" spans="1:9" x14ac:dyDescent="0.25">
      <c r="F12" t="s">
        <v>8219</v>
      </c>
      <c r="G12">
        <v>3</v>
      </c>
      <c r="H12" t="s">
        <v>8221</v>
      </c>
      <c r="I12">
        <v>0</v>
      </c>
    </row>
    <row r="13" spans="1:9" x14ac:dyDescent="0.25">
      <c r="F13" t="s">
        <v>8219</v>
      </c>
      <c r="G13">
        <v>3</v>
      </c>
      <c r="H13" t="s">
        <v>8221</v>
      </c>
      <c r="I13">
        <v>0</v>
      </c>
    </row>
    <row r="14" spans="1:9" x14ac:dyDescent="0.25">
      <c r="F14" t="s">
        <v>8219</v>
      </c>
      <c r="G14">
        <v>3</v>
      </c>
      <c r="H14" t="s">
        <v>8221</v>
      </c>
      <c r="I14">
        <v>0</v>
      </c>
    </row>
    <row r="15" spans="1:9" x14ac:dyDescent="0.25">
      <c r="F15" t="s">
        <v>8219</v>
      </c>
      <c r="G15">
        <v>3</v>
      </c>
      <c r="H15" t="s">
        <v>8221</v>
      </c>
      <c r="I15">
        <v>0</v>
      </c>
    </row>
    <row r="16" spans="1:9" x14ac:dyDescent="0.25">
      <c r="F16" t="s">
        <v>8219</v>
      </c>
      <c r="G16">
        <v>3</v>
      </c>
      <c r="H16" t="s">
        <v>8221</v>
      </c>
      <c r="I16">
        <v>0</v>
      </c>
    </row>
    <row r="17" spans="6:9" x14ac:dyDescent="0.25">
      <c r="F17" t="s">
        <v>8219</v>
      </c>
      <c r="G17">
        <v>4</v>
      </c>
      <c r="H17" t="s">
        <v>8221</v>
      </c>
      <c r="I17">
        <v>0</v>
      </c>
    </row>
    <row r="18" spans="6:9" x14ac:dyDescent="0.25">
      <c r="F18" t="s">
        <v>8219</v>
      </c>
      <c r="G18">
        <v>4</v>
      </c>
      <c r="H18" t="s">
        <v>8221</v>
      </c>
      <c r="I18">
        <v>0</v>
      </c>
    </row>
    <row r="19" spans="6:9" x14ac:dyDescent="0.25">
      <c r="F19" t="s">
        <v>8219</v>
      </c>
      <c r="G19">
        <v>4</v>
      </c>
      <c r="H19" t="s">
        <v>8221</v>
      </c>
      <c r="I19">
        <v>0</v>
      </c>
    </row>
    <row r="20" spans="6:9" x14ac:dyDescent="0.25">
      <c r="F20" t="s">
        <v>8219</v>
      </c>
      <c r="G20">
        <v>4</v>
      </c>
      <c r="H20" t="s">
        <v>8221</v>
      </c>
      <c r="I20">
        <v>0</v>
      </c>
    </row>
    <row r="21" spans="6:9" x14ac:dyDescent="0.25">
      <c r="F21" t="s">
        <v>8219</v>
      </c>
      <c r="G21">
        <v>4</v>
      </c>
      <c r="H21" t="s">
        <v>8221</v>
      </c>
      <c r="I21">
        <v>0</v>
      </c>
    </row>
    <row r="22" spans="6:9" x14ac:dyDescent="0.25">
      <c r="F22" t="s">
        <v>8219</v>
      </c>
      <c r="G22">
        <v>5</v>
      </c>
      <c r="H22" t="s">
        <v>8221</v>
      </c>
      <c r="I22">
        <v>0</v>
      </c>
    </row>
    <row r="23" spans="6:9" x14ac:dyDescent="0.25">
      <c r="F23" t="s">
        <v>8219</v>
      </c>
      <c r="G23">
        <v>5</v>
      </c>
      <c r="H23" t="s">
        <v>8221</v>
      </c>
      <c r="I23">
        <v>0</v>
      </c>
    </row>
    <row r="24" spans="6:9" x14ac:dyDescent="0.25">
      <c r="F24" t="s">
        <v>8219</v>
      </c>
      <c r="G24">
        <v>5</v>
      </c>
      <c r="H24" t="s">
        <v>8221</v>
      </c>
      <c r="I24">
        <v>0</v>
      </c>
    </row>
    <row r="25" spans="6:9" x14ac:dyDescent="0.25">
      <c r="F25" t="s">
        <v>8219</v>
      </c>
      <c r="G25">
        <v>6</v>
      </c>
      <c r="H25" t="s">
        <v>8221</v>
      </c>
      <c r="I25">
        <v>0</v>
      </c>
    </row>
    <row r="26" spans="6:9" x14ac:dyDescent="0.25">
      <c r="F26" t="s">
        <v>8219</v>
      </c>
      <c r="G26">
        <v>6</v>
      </c>
      <c r="H26" t="s">
        <v>8221</v>
      </c>
      <c r="I26">
        <v>0</v>
      </c>
    </row>
    <row r="27" spans="6:9" x14ac:dyDescent="0.25">
      <c r="F27" t="s">
        <v>8219</v>
      </c>
      <c r="G27">
        <v>6</v>
      </c>
      <c r="H27" t="s">
        <v>8221</v>
      </c>
      <c r="I27">
        <v>0</v>
      </c>
    </row>
    <row r="28" spans="6:9" x14ac:dyDescent="0.25">
      <c r="F28" t="s">
        <v>8219</v>
      </c>
      <c r="G28">
        <v>6</v>
      </c>
      <c r="H28" t="s">
        <v>8221</v>
      </c>
      <c r="I28">
        <v>0</v>
      </c>
    </row>
    <row r="29" spans="6:9" x14ac:dyDescent="0.25">
      <c r="F29" t="s">
        <v>8219</v>
      </c>
      <c r="G29">
        <v>6</v>
      </c>
      <c r="H29" t="s">
        <v>8221</v>
      </c>
      <c r="I29">
        <v>0</v>
      </c>
    </row>
    <row r="30" spans="6:9" x14ac:dyDescent="0.25">
      <c r="F30" t="s">
        <v>8219</v>
      </c>
      <c r="G30">
        <v>7</v>
      </c>
      <c r="H30" t="s">
        <v>8221</v>
      </c>
      <c r="I30">
        <v>0</v>
      </c>
    </row>
    <row r="31" spans="6:9" x14ac:dyDescent="0.25">
      <c r="F31" t="s">
        <v>8219</v>
      </c>
      <c r="G31">
        <v>7</v>
      </c>
      <c r="H31" t="s">
        <v>8221</v>
      </c>
      <c r="I31">
        <v>0</v>
      </c>
    </row>
    <row r="32" spans="6:9" x14ac:dyDescent="0.25">
      <c r="F32" t="s">
        <v>8219</v>
      </c>
      <c r="G32">
        <v>7</v>
      </c>
      <c r="H32" t="s">
        <v>8221</v>
      </c>
      <c r="I32">
        <v>0</v>
      </c>
    </row>
    <row r="33" spans="6:9" x14ac:dyDescent="0.25">
      <c r="F33" t="s">
        <v>8219</v>
      </c>
      <c r="G33">
        <v>7</v>
      </c>
      <c r="H33" t="s">
        <v>8221</v>
      </c>
      <c r="I33">
        <v>0</v>
      </c>
    </row>
    <row r="34" spans="6:9" x14ac:dyDescent="0.25">
      <c r="F34" t="s">
        <v>8219</v>
      </c>
      <c r="G34">
        <v>7</v>
      </c>
      <c r="H34" t="s">
        <v>8221</v>
      </c>
      <c r="I34">
        <v>0</v>
      </c>
    </row>
    <row r="35" spans="6:9" x14ac:dyDescent="0.25">
      <c r="F35" t="s">
        <v>8219</v>
      </c>
      <c r="G35">
        <v>7</v>
      </c>
      <c r="H35" t="s">
        <v>8221</v>
      </c>
      <c r="I35">
        <v>0</v>
      </c>
    </row>
    <row r="36" spans="6:9" x14ac:dyDescent="0.25">
      <c r="F36" t="s">
        <v>8219</v>
      </c>
      <c r="G36">
        <v>7</v>
      </c>
      <c r="H36" t="s">
        <v>8221</v>
      </c>
      <c r="I36">
        <v>0</v>
      </c>
    </row>
    <row r="37" spans="6:9" x14ac:dyDescent="0.25">
      <c r="F37" t="s">
        <v>8219</v>
      </c>
      <c r="G37">
        <v>7</v>
      </c>
      <c r="H37" t="s">
        <v>8221</v>
      </c>
      <c r="I37">
        <v>0</v>
      </c>
    </row>
    <row r="38" spans="6:9" x14ac:dyDescent="0.25">
      <c r="F38" t="s">
        <v>8219</v>
      </c>
      <c r="G38">
        <v>7</v>
      </c>
      <c r="H38" t="s">
        <v>8221</v>
      </c>
      <c r="I38">
        <v>0</v>
      </c>
    </row>
    <row r="39" spans="6:9" x14ac:dyDescent="0.25">
      <c r="F39" t="s">
        <v>8219</v>
      </c>
      <c r="G39">
        <v>7</v>
      </c>
      <c r="H39" t="s">
        <v>8221</v>
      </c>
      <c r="I39">
        <v>0</v>
      </c>
    </row>
    <row r="40" spans="6:9" x14ac:dyDescent="0.25">
      <c r="F40" t="s">
        <v>8219</v>
      </c>
      <c r="G40">
        <v>8</v>
      </c>
      <c r="H40" t="s">
        <v>8221</v>
      </c>
      <c r="I40">
        <v>0</v>
      </c>
    </row>
    <row r="41" spans="6:9" x14ac:dyDescent="0.25">
      <c r="F41" t="s">
        <v>8219</v>
      </c>
      <c r="G41">
        <v>8</v>
      </c>
      <c r="H41" t="s">
        <v>8221</v>
      </c>
      <c r="I41">
        <v>0</v>
      </c>
    </row>
    <row r="42" spans="6:9" x14ac:dyDescent="0.25">
      <c r="F42" t="s">
        <v>8219</v>
      </c>
      <c r="G42">
        <v>8</v>
      </c>
      <c r="H42" t="s">
        <v>8221</v>
      </c>
      <c r="I42">
        <v>0</v>
      </c>
    </row>
    <row r="43" spans="6:9" x14ac:dyDescent="0.25">
      <c r="F43" t="s">
        <v>8219</v>
      </c>
      <c r="G43">
        <v>8</v>
      </c>
      <c r="H43" t="s">
        <v>8221</v>
      </c>
      <c r="I43">
        <v>0</v>
      </c>
    </row>
    <row r="44" spans="6:9" x14ac:dyDescent="0.25">
      <c r="F44" t="s">
        <v>8219</v>
      </c>
      <c r="G44">
        <v>8</v>
      </c>
      <c r="H44" t="s">
        <v>8221</v>
      </c>
      <c r="I44">
        <v>0</v>
      </c>
    </row>
    <row r="45" spans="6:9" x14ac:dyDescent="0.25">
      <c r="F45" t="s">
        <v>8219</v>
      </c>
      <c r="G45">
        <v>8</v>
      </c>
      <c r="H45" t="s">
        <v>8221</v>
      </c>
      <c r="I45">
        <v>0</v>
      </c>
    </row>
    <row r="46" spans="6:9" x14ac:dyDescent="0.25">
      <c r="F46" t="s">
        <v>8219</v>
      </c>
      <c r="G46">
        <v>8</v>
      </c>
      <c r="H46" t="s">
        <v>8221</v>
      </c>
      <c r="I46">
        <v>0</v>
      </c>
    </row>
    <row r="47" spans="6:9" x14ac:dyDescent="0.25">
      <c r="F47" t="s">
        <v>8219</v>
      </c>
      <c r="G47">
        <v>8</v>
      </c>
      <c r="H47" t="s">
        <v>8221</v>
      </c>
      <c r="I47">
        <v>0</v>
      </c>
    </row>
    <row r="48" spans="6:9" x14ac:dyDescent="0.25">
      <c r="F48" t="s">
        <v>8219</v>
      </c>
      <c r="G48">
        <v>8</v>
      </c>
      <c r="H48" t="s">
        <v>8221</v>
      </c>
      <c r="I48">
        <v>0</v>
      </c>
    </row>
    <row r="49" spans="6:9" x14ac:dyDescent="0.25">
      <c r="F49" t="s">
        <v>8219</v>
      </c>
      <c r="G49">
        <v>8</v>
      </c>
      <c r="H49" t="s">
        <v>8221</v>
      </c>
      <c r="I49">
        <v>0</v>
      </c>
    </row>
    <row r="50" spans="6:9" x14ac:dyDescent="0.25">
      <c r="F50" t="s">
        <v>8219</v>
      </c>
      <c r="G50">
        <v>8</v>
      </c>
      <c r="H50" t="s">
        <v>8221</v>
      </c>
      <c r="I50">
        <v>0</v>
      </c>
    </row>
    <row r="51" spans="6:9" x14ac:dyDescent="0.25">
      <c r="F51" t="s">
        <v>8219</v>
      </c>
      <c r="G51">
        <v>8</v>
      </c>
      <c r="H51" t="s">
        <v>8221</v>
      </c>
      <c r="I51">
        <v>0</v>
      </c>
    </row>
    <row r="52" spans="6:9" x14ac:dyDescent="0.25">
      <c r="F52" t="s">
        <v>8219</v>
      </c>
      <c r="G52">
        <v>8</v>
      </c>
      <c r="H52" t="s">
        <v>8221</v>
      </c>
      <c r="I52">
        <v>0</v>
      </c>
    </row>
    <row r="53" spans="6:9" x14ac:dyDescent="0.25">
      <c r="F53" t="s">
        <v>8219</v>
      </c>
      <c r="G53">
        <v>8</v>
      </c>
      <c r="H53" t="s">
        <v>8221</v>
      </c>
      <c r="I53">
        <v>0</v>
      </c>
    </row>
    <row r="54" spans="6:9" x14ac:dyDescent="0.25">
      <c r="F54" t="s">
        <v>8219</v>
      </c>
      <c r="G54">
        <v>8</v>
      </c>
      <c r="H54" t="s">
        <v>8221</v>
      </c>
      <c r="I54">
        <v>0</v>
      </c>
    </row>
    <row r="55" spans="6:9" x14ac:dyDescent="0.25">
      <c r="F55" t="s">
        <v>8219</v>
      </c>
      <c r="G55">
        <v>9</v>
      </c>
      <c r="H55" t="s">
        <v>8221</v>
      </c>
      <c r="I55">
        <v>0</v>
      </c>
    </row>
    <row r="56" spans="6:9" x14ac:dyDescent="0.25">
      <c r="F56" t="s">
        <v>8219</v>
      </c>
      <c r="G56">
        <v>9</v>
      </c>
      <c r="H56" t="s">
        <v>8221</v>
      </c>
      <c r="I56">
        <v>0</v>
      </c>
    </row>
    <row r="57" spans="6:9" x14ac:dyDescent="0.25">
      <c r="F57" t="s">
        <v>8219</v>
      </c>
      <c r="G57">
        <v>9</v>
      </c>
      <c r="H57" t="s">
        <v>8221</v>
      </c>
      <c r="I57">
        <v>0</v>
      </c>
    </row>
    <row r="58" spans="6:9" x14ac:dyDescent="0.25">
      <c r="F58" t="s">
        <v>8219</v>
      </c>
      <c r="G58">
        <v>9</v>
      </c>
      <c r="H58" t="s">
        <v>8221</v>
      </c>
      <c r="I58">
        <v>0</v>
      </c>
    </row>
    <row r="59" spans="6:9" x14ac:dyDescent="0.25">
      <c r="F59" t="s">
        <v>8219</v>
      </c>
      <c r="G59">
        <v>9</v>
      </c>
      <c r="H59" t="s">
        <v>8221</v>
      </c>
      <c r="I59">
        <v>0</v>
      </c>
    </row>
    <row r="60" spans="6:9" x14ac:dyDescent="0.25">
      <c r="F60" t="s">
        <v>8219</v>
      </c>
      <c r="G60">
        <v>9</v>
      </c>
      <c r="H60" t="s">
        <v>8221</v>
      </c>
      <c r="I60">
        <v>0</v>
      </c>
    </row>
    <row r="61" spans="6:9" x14ac:dyDescent="0.25">
      <c r="F61" t="s">
        <v>8219</v>
      </c>
      <c r="G61">
        <v>9</v>
      </c>
      <c r="H61" t="s">
        <v>8221</v>
      </c>
      <c r="I61">
        <v>0</v>
      </c>
    </row>
    <row r="62" spans="6:9" x14ac:dyDescent="0.25">
      <c r="F62" t="s">
        <v>8219</v>
      </c>
      <c r="G62">
        <v>9</v>
      </c>
      <c r="H62" t="s">
        <v>8221</v>
      </c>
      <c r="I62">
        <v>0</v>
      </c>
    </row>
    <row r="63" spans="6:9" x14ac:dyDescent="0.25">
      <c r="F63" t="s">
        <v>8219</v>
      </c>
      <c r="G63">
        <v>9</v>
      </c>
      <c r="H63" t="s">
        <v>8221</v>
      </c>
      <c r="I63">
        <v>0</v>
      </c>
    </row>
    <row r="64" spans="6:9" x14ac:dyDescent="0.25">
      <c r="F64" t="s">
        <v>8219</v>
      </c>
      <c r="G64">
        <v>9</v>
      </c>
      <c r="H64" t="s">
        <v>8221</v>
      </c>
      <c r="I64">
        <v>0</v>
      </c>
    </row>
    <row r="65" spans="6:9" x14ac:dyDescent="0.25">
      <c r="F65" t="s">
        <v>8219</v>
      </c>
      <c r="G65">
        <v>9</v>
      </c>
      <c r="H65" t="s">
        <v>8221</v>
      </c>
      <c r="I65">
        <v>0</v>
      </c>
    </row>
    <row r="66" spans="6:9" x14ac:dyDescent="0.25">
      <c r="F66" t="s">
        <v>8219</v>
      </c>
      <c r="G66">
        <v>9</v>
      </c>
      <c r="H66" t="s">
        <v>8221</v>
      </c>
      <c r="I66">
        <v>0</v>
      </c>
    </row>
    <row r="67" spans="6:9" x14ac:dyDescent="0.25">
      <c r="F67" t="s">
        <v>8219</v>
      </c>
      <c r="G67">
        <v>9</v>
      </c>
      <c r="H67" t="s">
        <v>8221</v>
      </c>
      <c r="I67">
        <v>0</v>
      </c>
    </row>
    <row r="68" spans="6:9" x14ac:dyDescent="0.25">
      <c r="F68" t="s">
        <v>8219</v>
      </c>
      <c r="G68">
        <v>9</v>
      </c>
      <c r="H68" t="s">
        <v>8221</v>
      </c>
      <c r="I68">
        <v>0</v>
      </c>
    </row>
    <row r="69" spans="6:9" x14ac:dyDescent="0.25">
      <c r="F69" t="s">
        <v>8219</v>
      </c>
      <c r="G69">
        <v>9</v>
      </c>
      <c r="H69" t="s">
        <v>8221</v>
      </c>
      <c r="I69">
        <v>0</v>
      </c>
    </row>
    <row r="70" spans="6:9" x14ac:dyDescent="0.25">
      <c r="F70" t="s">
        <v>8219</v>
      </c>
      <c r="G70">
        <v>9</v>
      </c>
      <c r="H70" t="s">
        <v>8221</v>
      </c>
      <c r="I70">
        <v>0</v>
      </c>
    </row>
    <row r="71" spans="6:9" x14ac:dyDescent="0.25">
      <c r="F71" t="s">
        <v>8219</v>
      </c>
      <c r="G71">
        <v>10</v>
      </c>
      <c r="H71" t="s">
        <v>8221</v>
      </c>
      <c r="I71">
        <v>0</v>
      </c>
    </row>
    <row r="72" spans="6:9" x14ac:dyDescent="0.25">
      <c r="F72" t="s">
        <v>8219</v>
      </c>
      <c r="G72">
        <v>10</v>
      </c>
      <c r="H72" t="s">
        <v>8221</v>
      </c>
      <c r="I72">
        <v>0</v>
      </c>
    </row>
    <row r="73" spans="6:9" x14ac:dyDescent="0.25">
      <c r="F73" t="s">
        <v>8219</v>
      </c>
      <c r="G73">
        <v>10</v>
      </c>
      <c r="H73" t="s">
        <v>8221</v>
      </c>
      <c r="I73">
        <v>0</v>
      </c>
    </row>
    <row r="74" spans="6:9" x14ac:dyDescent="0.25">
      <c r="F74" t="s">
        <v>8219</v>
      </c>
      <c r="G74">
        <v>10</v>
      </c>
      <c r="H74" t="s">
        <v>8221</v>
      </c>
      <c r="I74">
        <v>0</v>
      </c>
    </row>
    <row r="75" spans="6:9" x14ac:dyDescent="0.25">
      <c r="F75" t="s">
        <v>8219</v>
      </c>
      <c r="G75">
        <v>10</v>
      </c>
      <c r="H75" t="s">
        <v>8221</v>
      </c>
      <c r="I75">
        <v>0</v>
      </c>
    </row>
    <row r="76" spans="6:9" x14ac:dyDescent="0.25">
      <c r="F76" t="s">
        <v>8219</v>
      </c>
      <c r="G76">
        <v>10</v>
      </c>
      <c r="H76" t="s">
        <v>8221</v>
      </c>
      <c r="I76">
        <v>0</v>
      </c>
    </row>
    <row r="77" spans="6:9" x14ac:dyDescent="0.25">
      <c r="F77" t="s">
        <v>8219</v>
      </c>
      <c r="G77">
        <v>10</v>
      </c>
      <c r="H77" t="s">
        <v>8221</v>
      </c>
      <c r="I77">
        <v>0</v>
      </c>
    </row>
    <row r="78" spans="6:9" x14ac:dyDescent="0.25">
      <c r="F78" t="s">
        <v>8219</v>
      </c>
      <c r="G78">
        <v>10</v>
      </c>
      <c r="H78" t="s">
        <v>8221</v>
      </c>
      <c r="I78">
        <v>0</v>
      </c>
    </row>
    <row r="79" spans="6:9" x14ac:dyDescent="0.25">
      <c r="F79" t="s">
        <v>8219</v>
      </c>
      <c r="G79">
        <v>10</v>
      </c>
      <c r="H79" t="s">
        <v>8221</v>
      </c>
      <c r="I79">
        <v>0</v>
      </c>
    </row>
    <row r="80" spans="6:9" x14ac:dyDescent="0.25">
      <c r="F80" t="s">
        <v>8219</v>
      </c>
      <c r="G80">
        <v>10</v>
      </c>
      <c r="H80" t="s">
        <v>8221</v>
      </c>
      <c r="I80">
        <v>0</v>
      </c>
    </row>
    <row r="81" spans="6:9" x14ac:dyDescent="0.25">
      <c r="F81" t="s">
        <v>8219</v>
      </c>
      <c r="G81">
        <v>10</v>
      </c>
      <c r="H81" t="s">
        <v>8221</v>
      </c>
      <c r="I81">
        <v>0</v>
      </c>
    </row>
    <row r="82" spans="6:9" x14ac:dyDescent="0.25">
      <c r="F82" t="s">
        <v>8219</v>
      </c>
      <c r="G82">
        <v>10</v>
      </c>
      <c r="H82" t="s">
        <v>8221</v>
      </c>
      <c r="I82">
        <v>0</v>
      </c>
    </row>
    <row r="83" spans="6:9" x14ac:dyDescent="0.25">
      <c r="F83" t="s">
        <v>8219</v>
      </c>
      <c r="G83">
        <v>10</v>
      </c>
      <c r="H83" t="s">
        <v>8221</v>
      </c>
      <c r="I83">
        <v>0</v>
      </c>
    </row>
    <row r="84" spans="6:9" x14ac:dyDescent="0.25">
      <c r="F84" t="s">
        <v>8219</v>
      </c>
      <c r="G84">
        <v>10</v>
      </c>
      <c r="H84" t="s">
        <v>8221</v>
      </c>
      <c r="I84">
        <v>0</v>
      </c>
    </row>
    <row r="85" spans="6:9" x14ac:dyDescent="0.25">
      <c r="F85" t="s">
        <v>8219</v>
      </c>
      <c r="G85">
        <v>10</v>
      </c>
      <c r="H85" t="s">
        <v>8221</v>
      </c>
      <c r="I85">
        <v>0</v>
      </c>
    </row>
    <row r="86" spans="6:9" x14ac:dyDescent="0.25">
      <c r="F86" t="s">
        <v>8219</v>
      </c>
      <c r="G86">
        <v>11</v>
      </c>
      <c r="H86" t="s">
        <v>8221</v>
      </c>
      <c r="I86">
        <v>0</v>
      </c>
    </row>
    <row r="87" spans="6:9" x14ac:dyDescent="0.25">
      <c r="F87" t="s">
        <v>8219</v>
      </c>
      <c r="G87">
        <v>11</v>
      </c>
      <c r="H87" t="s">
        <v>8221</v>
      </c>
      <c r="I87">
        <v>0</v>
      </c>
    </row>
    <row r="88" spans="6:9" x14ac:dyDescent="0.25">
      <c r="F88" t="s">
        <v>8219</v>
      </c>
      <c r="G88">
        <v>11</v>
      </c>
      <c r="H88" t="s">
        <v>8221</v>
      </c>
      <c r="I88">
        <v>0</v>
      </c>
    </row>
    <row r="89" spans="6:9" x14ac:dyDescent="0.25">
      <c r="F89" t="s">
        <v>8219</v>
      </c>
      <c r="G89">
        <v>11</v>
      </c>
      <c r="H89" t="s">
        <v>8221</v>
      </c>
      <c r="I89">
        <v>0</v>
      </c>
    </row>
    <row r="90" spans="6:9" x14ac:dyDescent="0.25">
      <c r="F90" t="s">
        <v>8219</v>
      </c>
      <c r="G90">
        <v>11</v>
      </c>
      <c r="H90" t="s">
        <v>8221</v>
      </c>
      <c r="I90">
        <v>0</v>
      </c>
    </row>
    <row r="91" spans="6:9" x14ac:dyDescent="0.25">
      <c r="F91" t="s">
        <v>8219</v>
      </c>
      <c r="G91">
        <v>11</v>
      </c>
      <c r="H91" t="s">
        <v>8221</v>
      </c>
      <c r="I91">
        <v>0</v>
      </c>
    </row>
    <row r="92" spans="6:9" x14ac:dyDescent="0.25">
      <c r="F92" t="s">
        <v>8219</v>
      </c>
      <c r="G92">
        <v>11</v>
      </c>
      <c r="H92" t="s">
        <v>8221</v>
      </c>
      <c r="I92">
        <v>0</v>
      </c>
    </row>
    <row r="93" spans="6:9" x14ac:dyDescent="0.25">
      <c r="F93" t="s">
        <v>8219</v>
      </c>
      <c r="G93">
        <v>11</v>
      </c>
      <c r="H93" t="s">
        <v>8221</v>
      </c>
      <c r="I93">
        <v>0</v>
      </c>
    </row>
    <row r="94" spans="6:9" x14ac:dyDescent="0.25">
      <c r="F94" t="s">
        <v>8219</v>
      </c>
      <c r="G94">
        <v>11</v>
      </c>
      <c r="H94" t="s">
        <v>8221</v>
      </c>
      <c r="I94">
        <v>0</v>
      </c>
    </row>
    <row r="95" spans="6:9" x14ac:dyDescent="0.25">
      <c r="F95" t="s">
        <v>8219</v>
      </c>
      <c r="G95">
        <v>11</v>
      </c>
      <c r="H95" t="s">
        <v>8221</v>
      </c>
      <c r="I95">
        <v>0</v>
      </c>
    </row>
    <row r="96" spans="6:9" x14ac:dyDescent="0.25">
      <c r="F96" t="s">
        <v>8219</v>
      </c>
      <c r="G96">
        <v>11</v>
      </c>
      <c r="H96" t="s">
        <v>8221</v>
      </c>
      <c r="I96">
        <v>0</v>
      </c>
    </row>
    <row r="97" spans="6:9" x14ac:dyDescent="0.25">
      <c r="F97" t="s">
        <v>8219</v>
      </c>
      <c r="G97">
        <v>11</v>
      </c>
      <c r="H97" t="s">
        <v>8221</v>
      </c>
      <c r="I97">
        <v>0</v>
      </c>
    </row>
    <row r="98" spans="6:9" x14ac:dyDescent="0.25">
      <c r="F98" t="s">
        <v>8219</v>
      </c>
      <c r="G98">
        <v>11</v>
      </c>
      <c r="H98" t="s">
        <v>8221</v>
      </c>
      <c r="I98">
        <v>0</v>
      </c>
    </row>
    <row r="99" spans="6:9" x14ac:dyDescent="0.25">
      <c r="F99" t="s">
        <v>8219</v>
      </c>
      <c r="G99">
        <v>11</v>
      </c>
      <c r="H99" t="s">
        <v>8221</v>
      </c>
      <c r="I99">
        <v>0</v>
      </c>
    </row>
    <row r="100" spans="6:9" x14ac:dyDescent="0.25">
      <c r="F100" t="s">
        <v>8219</v>
      </c>
      <c r="G100">
        <v>11</v>
      </c>
      <c r="H100" t="s">
        <v>8221</v>
      </c>
      <c r="I100">
        <v>0</v>
      </c>
    </row>
    <row r="101" spans="6:9" x14ac:dyDescent="0.25">
      <c r="F101" t="s">
        <v>8219</v>
      </c>
      <c r="G101">
        <v>12</v>
      </c>
      <c r="H101" t="s">
        <v>8221</v>
      </c>
      <c r="I101">
        <v>0</v>
      </c>
    </row>
    <row r="102" spans="6:9" x14ac:dyDescent="0.25">
      <c r="F102" t="s">
        <v>8219</v>
      </c>
      <c r="G102">
        <v>12</v>
      </c>
      <c r="H102" t="s">
        <v>8221</v>
      </c>
      <c r="I102">
        <v>0</v>
      </c>
    </row>
    <row r="103" spans="6:9" x14ac:dyDescent="0.25">
      <c r="F103" t="s">
        <v>8219</v>
      </c>
      <c r="G103">
        <v>12</v>
      </c>
      <c r="H103" t="s">
        <v>8221</v>
      </c>
      <c r="I103">
        <v>0</v>
      </c>
    </row>
    <row r="104" spans="6:9" x14ac:dyDescent="0.25">
      <c r="F104" t="s">
        <v>8219</v>
      </c>
      <c r="G104">
        <v>12</v>
      </c>
      <c r="H104" t="s">
        <v>8221</v>
      </c>
      <c r="I104">
        <v>0</v>
      </c>
    </row>
    <row r="105" spans="6:9" x14ac:dyDescent="0.25">
      <c r="F105" t="s">
        <v>8219</v>
      </c>
      <c r="G105">
        <v>12</v>
      </c>
      <c r="H105" t="s">
        <v>8221</v>
      </c>
      <c r="I105">
        <v>0</v>
      </c>
    </row>
    <row r="106" spans="6:9" x14ac:dyDescent="0.25">
      <c r="F106" t="s">
        <v>8219</v>
      </c>
      <c r="G106">
        <v>12</v>
      </c>
      <c r="H106" t="s">
        <v>8221</v>
      </c>
      <c r="I106">
        <v>0</v>
      </c>
    </row>
    <row r="107" spans="6:9" x14ac:dyDescent="0.25">
      <c r="F107" t="s">
        <v>8219</v>
      </c>
      <c r="G107">
        <v>12</v>
      </c>
      <c r="H107" t="s">
        <v>8221</v>
      </c>
      <c r="I107">
        <v>0</v>
      </c>
    </row>
    <row r="108" spans="6:9" x14ac:dyDescent="0.25">
      <c r="F108" t="s">
        <v>8219</v>
      </c>
      <c r="G108">
        <v>12</v>
      </c>
      <c r="H108" t="s">
        <v>8221</v>
      </c>
      <c r="I108">
        <v>0</v>
      </c>
    </row>
    <row r="109" spans="6:9" x14ac:dyDescent="0.25">
      <c r="F109" t="s">
        <v>8219</v>
      </c>
      <c r="G109">
        <v>12</v>
      </c>
      <c r="H109" t="s">
        <v>8221</v>
      </c>
      <c r="I109">
        <v>0</v>
      </c>
    </row>
    <row r="110" spans="6:9" x14ac:dyDescent="0.25">
      <c r="F110" t="s">
        <v>8219</v>
      </c>
      <c r="G110">
        <v>12</v>
      </c>
      <c r="H110" t="s">
        <v>8221</v>
      </c>
      <c r="I110">
        <v>0</v>
      </c>
    </row>
    <row r="111" spans="6:9" x14ac:dyDescent="0.25">
      <c r="F111" t="s">
        <v>8219</v>
      </c>
      <c r="G111">
        <v>12</v>
      </c>
      <c r="H111" t="s">
        <v>8221</v>
      </c>
      <c r="I111">
        <v>0</v>
      </c>
    </row>
    <row r="112" spans="6:9" x14ac:dyDescent="0.25">
      <c r="F112" t="s">
        <v>8219</v>
      </c>
      <c r="G112">
        <v>13</v>
      </c>
      <c r="H112" t="s">
        <v>8221</v>
      </c>
      <c r="I112">
        <v>0</v>
      </c>
    </row>
    <row r="113" spans="6:9" x14ac:dyDescent="0.25">
      <c r="F113" t="s">
        <v>8219</v>
      </c>
      <c r="G113">
        <v>13</v>
      </c>
      <c r="H113" t="s">
        <v>8221</v>
      </c>
      <c r="I113">
        <v>0</v>
      </c>
    </row>
    <row r="114" spans="6:9" x14ac:dyDescent="0.25">
      <c r="F114" t="s">
        <v>8219</v>
      </c>
      <c r="G114">
        <v>13</v>
      </c>
      <c r="H114" t="s">
        <v>8221</v>
      </c>
      <c r="I114">
        <v>0</v>
      </c>
    </row>
    <row r="115" spans="6:9" x14ac:dyDescent="0.25">
      <c r="F115" t="s">
        <v>8219</v>
      </c>
      <c r="G115">
        <v>13</v>
      </c>
      <c r="H115" t="s">
        <v>8221</v>
      </c>
      <c r="I115">
        <v>0</v>
      </c>
    </row>
    <row r="116" spans="6:9" x14ac:dyDescent="0.25">
      <c r="F116" t="s">
        <v>8219</v>
      </c>
      <c r="G116">
        <v>13</v>
      </c>
      <c r="H116" t="s">
        <v>8221</v>
      </c>
      <c r="I116">
        <v>0</v>
      </c>
    </row>
    <row r="117" spans="6:9" x14ac:dyDescent="0.25">
      <c r="F117" t="s">
        <v>8219</v>
      </c>
      <c r="G117">
        <v>13</v>
      </c>
      <c r="H117" t="s">
        <v>8221</v>
      </c>
      <c r="I117">
        <v>0</v>
      </c>
    </row>
    <row r="118" spans="6:9" x14ac:dyDescent="0.25">
      <c r="F118" t="s">
        <v>8219</v>
      </c>
      <c r="G118">
        <v>13</v>
      </c>
      <c r="H118" t="s">
        <v>8221</v>
      </c>
      <c r="I118">
        <v>0</v>
      </c>
    </row>
    <row r="119" spans="6:9" x14ac:dyDescent="0.25">
      <c r="F119" t="s">
        <v>8219</v>
      </c>
      <c r="G119">
        <v>13</v>
      </c>
      <c r="H119" t="s">
        <v>8221</v>
      </c>
      <c r="I119">
        <v>0</v>
      </c>
    </row>
    <row r="120" spans="6:9" x14ac:dyDescent="0.25">
      <c r="F120" t="s">
        <v>8219</v>
      </c>
      <c r="G120">
        <v>13</v>
      </c>
      <c r="H120" t="s">
        <v>8221</v>
      </c>
      <c r="I120">
        <v>0</v>
      </c>
    </row>
    <row r="121" spans="6:9" x14ac:dyDescent="0.25">
      <c r="F121" t="s">
        <v>8219</v>
      </c>
      <c r="G121">
        <v>13</v>
      </c>
      <c r="H121" t="s">
        <v>8221</v>
      </c>
      <c r="I121">
        <v>0</v>
      </c>
    </row>
    <row r="122" spans="6:9" x14ac:dyDescent="0.25">
      <c r="F122" t="s">
        <v>8219</v>
      </c>
      <c r="G122">
        <v>13</v>
      </c>
      <c r="H122" t="s">
        <v>8221</v>
      </c>
      <c r="I122">
        <v>0</v>
      </c>
    </row>
    <row r="123" spans="6:9" x14ac:dyDescent="0.25">
      <c r="F123" t="s">
        <v>8219</v>
      </c>
      <c r="G123">
        <v>13</v>
      </c>
      <c r="H123" t="s">
        <v>8221</v>
      </c>
      <c r="I123">
        <v>0</v>
      </c>
    </row>
    <row r="124" spans="6:9" x14ac:dyDescent="0.25">
      <c r="F124" t="s">
        <v>8219</v>
      </c>
      <c r="G124">
        <v>13</v>
      </c>
      <c r="H124" t="s">
        <v>8221</v>
      </c>
      <c r="I124">
        <v>0</v>
      </c>
    </row>
    <row r="125" spans="6:9" x14ac:dyDescent="0.25">
      <c r="F125" t="s">
        <v>8219</v>
      </c>
      <c r="G125">
        <v>13</v>
      </c>
      <c r="H125" t="s">
        <v>8221</v>
      </c>
      <c r="I125">
        <v>0</v>
      </c>
    </row>
    <row r="126" spans="6:9" x14ac:dyDescent="0.25">
      <c r="F126" t="s">
        <v>8219</v>
      </c>
      <c r="G126">
        <v>13</v>
      </c>
      <c r="H126" t="s">
        <v>8221</v>
      </c>
      <c r="I126">
        <v>0</v>
      </c>
    </row>
    <row r="127" spans="6:9" x14ac:dyDescent="0.25">
      <c r="F127" t="s">
        <v>8219</v>
      </c>
      <c r="G127">
        <v>13</v>
      </c>
      <c r="H127" t="s">
        <v>8221</v>
      </c>
      <c r="I127">
        <v>0</v>
      </c>
    </row>
    <row r="128" spans="6:9" x14ac:dyDescent="0.25">
      <c r="F128" t="s">
        <v>8219</v>
      </c>
      <c r="G128">
        <v>13</v>
      </c>
      <c r="H128" t="s">
        <v>8221</v>
      </c>
      <c r="I128">
        <v>0</v>
      </c>
    </row>
    <row r="129" spans="6:9" x14ac:dyDescent="0.25">
      <c r="F129" t="s">
        <v>8219</v>
      </c>
      <c r="G129">
        <v>13</v>
      </c>
      <c r="H129" t="s">
        <v>8221</v>
      </c>
      <c r="I129">
        <v>0</v>
      </c>
    </row>
    <row r="130" spans="6:9" x14ac:dyDescent="0.25">
      <c r="F130" t="s">
        <v>8219</v>
      </c>
      <c r="G130">
        <v>13</v>
      </c>
      <c r="H130" t="s">
        <v>8221</v>
      </c>
      <c r="I130">
        <v>0</v>
      </c>
    </row>
    <row r="131" spans="6:9" x14ac:dyDescent="0.25">
      <c r="F131" t="s">
        <v>8219</v>
      </c>
      <c r="G131">
        <v>13</v>
      </c>
      <c r="H131" t="s">
        <v>8221</v>
      </c>
      <c r="I131">
        <v>0</v>
      </c>
    </row>
    <row r="132" spans="6:9" x14ac:dyDescent="0.25">
      <c r="F132" t="s">
        <v>8219</v>
      </c>
      <c r="G132">
        <v>13</v>
      </c>
      <c r="H132" t="s">
        <v>8221</v>
      </c>
      <c r="I132">
        <v>0</v>
      </c>
    </row>
    <row r="133" spans="6:9" x14ac:dyDescent="0.25">
      <c r="F133" t="s">
        <v>8219</v>
      </c>
      <c r="G133">
        <v>13</v>
      </c>
      <c r="H133" t="s">
        <v>8221</v>
      </c>
      <c r="I133">
        <v>0</v>
      </c>
    </row>
    <row r="134" spans="6:9" x14ac:dyDescent="0.25">
      <c r="F134" t="s">
        <v>8219</v>
      </c>
      <c r="G134">
        <v>13</v>
      </c>
      <c r="H134" t="s">
        <v>8221</v>
      </c>
      <c r="I134">
        <v>0</v>
      </c>
    </row>
    <row r="135" spans="6:9" x14ac:dyDescent="0.25">
      <c r="F135" t="s">
        <v>8219</v>
      </c>
      <c r="G135">
        <v>14</v>
      </c>
      <c r="H135" t="s">
        <v>8221</v>
      </c>
      <c r="I135">
        <v>0</v>
      </c>
    </row>
    <row r="136" spans="6:9" x14ac:dyDescent="0.25">
      <c r="F136" t="s">
        <v>8219</v>
      </c>
      <c r="G136">
        <v>14</v>
      </c>
      <c r="H136" t="s">
        <v>8221</v>
      </c>
      <c r="I136">
        <v>0</v>
      </c>
    </row>
    <row r="137" spans="6:9" x14ac:dyDescent="0.25">
      <c r="F137" t="s">
        <v>8219</v>
      </c>
      <c r="G137">
        <v>14</v>
      </c>
      <c r="H137" t="s">
        <v>8221</v>
      </c>
      <c r="I137">
        <v>0</v>
      </c>
    </row>
    <row r="138" spans="6:9" x14ac:dyDescent="0.25">
      <c r="F138" t="s">
        <v>8219</v>
      </c>
      <c r="G138">
        <v>14</v>
      </c>
      <c r="H138" t="s">
        <v>8221</v>
      </c>
      <c r="I138">
        <v>0</v>
      </c>
    </row>
    <row r="139" spans="6:9" x14ac:dyDescent="0.25">
      <c r="F139" t="s">
        <v>8219</v>
      </c>
      <c r="G139">
        <v>14</v>
      </c>
      <c r="H139" t="s">
        <v>8221</v>
      </c>
      <c r="I139">
        <v>0</v>
      </c>
    </row>
    <row r="140" spans="6:9" x14ac:dyDescent="0.25">
      <c r="F140" t="s">
        <v>8219</v>
      </c>
      <c r="G140">
        <v>14</v>
      </c>
      <c r="H140" t="s">
        <v>8221</v>
      </c>
      <c r="I140">
        <v>0</v>
      </c>
    </row>
    <row r="141" spans="6:9" x14ac:dyDescent="0.25">
      <c r="F141" t="s">
        <v>8219</v>
      </c>
      <c r="G141">
        <v>14</v>
      </c>
      <c r="H141" t="s">
        <v>8221</v>
      </c>
      <c r="I141">
        <v>0</v>
      </c>
    </row>
    <row r="142" spans="6:9" x14ac:dyDescent="0.25">
      <c r="F142" t="s">
        <v>8219</v>
      </c>
      <c r="G142">
        <v>14</v>
      </c>
      <c r="H142" t="s">
        <v>8221</v>
      </c>
      <c r="I142">
        <v>0</v>
      </c>
    </row>
    <row r="143" spans="6:9" x14ac:dyDescent="0.25">
      <c r="F143" t="s">
        <v>8219</v>
      </c>
      <c r="G143">
        <v>14</v>
      </c>
      <c r="H143" t="s">
        <v>8221</v>
      </c>
      <c r="I143">
        <v>0</v>
      </c>
    </row>
    <row r="144" spans="6:9" x14ac:dyDescent="0.25">
      <c r="F144" t="s">
        <v>8219</v>
      </c>
      <c r="G144">
        <v>14</v>
      </c>
      <c r="H144" t="s">
        <v>8221</v>
      </c>
      <c r="I144">
        <v>0</v>
      </c>
    </row>
    <row r="145" spans="6:9" x14ac:dyDescent="0.25">
      <c r="F145" t="s">
        <v>8219</v>
      </c>
      <c r="G145">
        <v>14</v>
      </c>
      <c r="H145" t="s">
        <v>8221</v>
      </c>
      <c r="I145">
        <v>0</v>
      </c>
    </row>
    <row r="146" spans="6:9" x14ac:dyDescent="0.25">
      <c r="F146" t="s">
        <v>8219</v>
      </c>
      <c r="G146">
        <v>14</v>
      </c>
      <c r="H146" t="s">
        <v>8221</v>
      </c>
      <c r="I146">
        <v>0</v>
      </c>
    </row>
    <row r="147" spans="6:9" x14ac:dyDescent="0.25">
      <c r="F147" t="s">
        <v>8219</v>
      </c>
      <c r="G147">
        <v>14</v>
      </c>
      <c r="H147" t="s">
        <v>8221</v>
      </c>
      <c r="I147">
        <v>0</v>
      </c>
    </row>
    <row r="148" spans="6:9" x14ac:dyDescent="0.25">
      <c r="F148" t="s">
        <v>8219</v>
      </c>
      <c r="G148">
        <v>14</v>
      </c>
      <c r="H148" t="s">
        <v>8221</v>
      </c>
      <c r="I148">
        <v>0</v>
      </c>
    </row>
    <row r="149" spans="6:9" x14ac:dyDescent="0.25">
      <c r="F149" t="s">
        <v>8219</v>
      </c>
      <c r="G149">
        <v>14</v>
      </c>
      <c r="H149" t="s">
        <v>8221</v>
      </c>
      <c r="I149">
        <v>0</v>
      </c>
    </row>
    <row r="150" spans="6:9" x14ac:dyDescent="0.25">
      <c r="F150" t="s">
        <v>8219</v>
      </c>
      <c r="G150">
        <v>14</v>
      </c>
      <c r="H150" t="s">
        <v>8221</v>
      </c>
      <c r="I150">
        <v>0</v>
      </c>
    </row>
    <row r="151" spans="6:9" x14ac:dyDescent="0.25">
      <c r="F151" t="s">
        <v>8219</v>
      </c>
      <c r="G151">
        <v>14</v>
      </c>
      <c r="H151" t="s">
        <v>8221</v>
      </c>
      <c r="I151">
        <v>0</v>
      </c>
    </row>
    <row r="152" spans="6:9" x14ac:dyDescent="0.25">
      <c r="F152" t="s">
        <v>8219</v>
      </c>
      <c r="G152">
        <v>14</v>
      </c>
      <c r="H152" t="s">
        <v>8221</v>
      </c>
      <c r="I152">
        <v>0</v>
      </c>
    </row>
    <row r="153" spans="6:9" x14ac:dyDescent="0.25">
      <c r="F153" t="s">
        <v>8219</v>
      </c>
      <c r="G153">
        <v>14</v>
      </c>
      <c r="H153" t="s">
        <v>8221</v>
      </c>
      <c r="I153">
        <v>0</v>
      </c>
    </row>
    <row r="154" spans="6:9" x14ac:dyDescent="0.25">
      <c r="F154" t="s">
        <v>8219</v>
      </c>
      <c r="G154">
        <v>14</v>
      </c>
      <c r="H154" t="s">
        <v>8221</v>
      </c>
      <c r="I154">
        <v>0</v>
      </c>
    </row>
    <row r="155" spans="6:9" x14ac:dyDescent="0.25">
      <c r="F155" t="s">
        <v>8219</v>
      </c>
      <c r="G155">
        <v>14</v>
      </c>
      <c r="H155" t="s">
        <v>8221</v>
      </c>
      <c r="I155">
        <v>0</v>
      </c>
    </row>
    <row r="156" spans="6:9" x14ac:dyDescent="0.25">
      <c r="F156" t="s">
        <v>8219</v>
      </c>
      <c r="G156">
        <v>14</v>
      </c>
      <c r="H156" t="s">
        <v>8221</v>
      </c>
      <c r="I156">
        <v>0</v>
      </c>
    </row>
    <row r="157" spans="6:9" x14ac:dyDescent="0.25">
      <c r="F157" t="s">
        <v>8219</v>
      </c>
      <c r="G157">
        <v>14</v>
      </c>
      <c r="H157" t="s">
        <v>8221</v>
      </c>
      <c r="I157">
        <v>0</v>
      </c>
    </row>
    <row r="158" spans="6:9" x14ac:dyDescent="0.25">
      <c r="F158" t="s">
        <v>8219</v>
      </c>
      <c r="G158">
        <v>14</v>
      </c>
      <c r="H158" t="s">
        <v>8221</v>
      </c>
      <c r="I158">
        <v>0</v>
      </c>
    </row>
    <row r="159" spans="6:9" x14ac:dyDescent="0.25">
      <c r="F159" t="s">
        <v>8219</v>
      </c>
      <c r="G159">
        <v>14</v>
      </c>
      <c r="H159" t="s">
        <v>8221</v>
      </c>
      <c r="I159">
        <v>0</v>
      </c>
    </row>
    <row r="160" spans="6:9" x14ac:dyDescent="0.25">
      <c r="F160" t="s">
        <v>8219</v>
      </c>
      <c r="G160">
        <v>14</v>
      </c>
      <c r="H160" t="s">
        <v>8221</v>
      </c>
      <c r="I160">
        <v>0</v>
      </c>
    </row>
    <row r="161" spans="6:9" x14ac:dyDescent="0.25">
      <c r="F161" t="s">
        <v>8219</v>
      </c>
      <c r="G161">
        <v>14</v>
      </c>
      <c r="H161" t="s">
        <v>8221</v>
      </c>
      <c r="I161">
        <v>0</v>
      </c>
    </row>
    <row r="162" spans="6:9" x14ac:dyDescent="0.25">
      <c r="F162" t="s">
        <v>8219</v>
      </c>
      <c r="G162">
        <v>14</v>
      </c>
      <c r="H162" t="s">
        <v>8221</v>
      </c>
      <c r="I162">
        <v>0</v>
      </c>
    </row>
    <row r="163" spans="6:9" x14ac:dyDescent="0.25">
      <c r="F163" t="s">
        <v>8219</v>
      </c>
      <c r="G163">
        <v>14</v>
      </c>
      <c r="H163" t="s">
        <v>8221</v>
      </c>
      <c r="I163">
        <v>0</v>
      </c>
    </row>
    <row r="164" spans="6:9" x14ac:dyDescent="0.25">
      <c r="F164" t="s">
        <v>8219</v>
      </c>
      <c r="G164">
        <v>14</v>
      </c>
      <c r="H164" t="s">
        <v>8221</v>
      </c>
      <c r="I164">
        <v>0</v>
      </c>
    </row>
    <row r="165" spans="6:9" x14ac:dyDescent="0.25">
      <c r="F165" t="s">
        <v>8219</v>
      </c>
      <c r="G165">
        <v>14</v>
      </c>
      <c r="H165" t="s">
        <v>8221</v>
      </c>
      <c r="I165">
        <v>0</v>
      </c>
    </row>
    <row r="166" spans="6:9" x14ac:dyDescent="0.25">
      <c r="F166" t="s">
        <v>8219</v>
      </c>
      <c r="G166">
        <v>15</v>
      </c>
      <c r="H166" t="s">
        <v>8221</v>
      </c>
      <c r="I166">
        <v>0</v>
      </c>
    </row>
    <row r="167" spans="6:9" x14ac:dyDescent="0.25">
      <c r="F167" t="s">
        <v>8219</v>
      </c>
      <c r="G167">
        <v>15</v>
      </c>
      <c r="H167" t="s">
        <v>8221</v>
      </c>
      <c r="I167">
        <v>0</v>
      </c>
    </row>
    <row r="168" spans="6:9" x14ac:dyDescent="0.25">
      <c r="F168" t="s">
        <v>8219</v>
      </c>
      <c r="G168">
        <v>15</v>
      </c>
      <c r="H168" t="s">
        <v>8221</v>
      </c>
      <c r="I168">
        <v>0</v>
      </c>
    </row>
    <row r="169" spans="6:9" x14ac:dyDescent="0.25">
      <c r="F169" t="s">
        <v>8219</v>
      </c>
      <c r="G169">
        <v>15</v>
      </c>
      <c r="H169" t="s">
        <v>8221</v>
      </c>
      <c r="I169">
        <v>0</v>
      </c>
    </row>
    <row r="170" spans="6:9" x14ac:dyDescent="0.25">
      <c r="F170" t="s">
        <v>8219</v>
      </c>
      <c r="G170">
        <v>15</v>
      </c>
      <c r="H170" t="s">
        <v>8221</v>
      </c>
      <c r="I170">
        <v>0</v>
      </c>
    </row>
    <row r="171" spans="6:9" x14ac:dyDescent="0.25">
      <c r="F171" t="s">
        <v>8219</v>
      </c>
      <c r="G171">
        <v>15</v>
      </c>
      <c r="H171" t="s">
        <v>8221</v>
      </c>
      <c r="I171">
        <v>0</v>
      </c>
    </row>
    <row r="172" spans="6:9" x14ac:dyDescent="0.25">
      <c r="F172" t="s">
        <v>8219</v>
      </c>
      <c r="G172">
        <v>15</v>
      </c>
      <c r="H172" t="s">
        <v>8221</v>
      </c>
      <c r="I172">
        <v>0</v>
      </c>
    </row>
    <row r="173" spans="6:9" x14ac:dyDescent="0.25">
      <c r="F173" t="s">
        <v>8219</v>
      </c>
      <c r="G173">
        <v>15</v>
      </c>
      <c r="H173" t="s">
        <v>8221</v>
      </c>
      <c r="I173">
        <v>0</v>
      </c>
    </row>
    <row r="174" spans="6:9" x14ac:dyDescent="0.25">
      <c r="F174" t="s">
        <v>8219</v>
      </c>
      <c r="G174">
        <v>15</v>
      </c>
      <c r="H174" t="s">
        <v>8221</v>
      </c>
      <c r="I174">
        <v>0</v>
      </c>
    </row>
    <row r="175" spans="6:9" x14ac:dyDescent="0.25">
      <c r="F175" t="s">
        <v>8219</v>
      </c>
      <c r="G175">
        <v>15</v>
      </c>
      <c r="H175" t="s">
        <v>8221</v>
      </c>
      <c r="I175">
        <v>0</v>
      </c>
    </row>
    <row r="176" spans="6:9" x14ac:dyDescent="0.25">
      <c r="F176" t="s">
        <v>8219</v>
      </c>
      <c r="G176">
        <v>15</v>
      </c>
      <c r="H176" t="s">
        <v>8221</v>
      </c>
      <c r="I176">
        <v>0</v>
      </c>
    </row>
    <row r="177" spans="6:9" x14ac:dyDescent="0.25">
      <c r="F177" t="s">
        <v>8219</v>
      </c>
      <c r="G177">
        <v>15</v>
      </c>
      <c r="H177" t="s">
        <v>8221</v>
      </c>
      <c r="I177">
        <v>0</v>
      </c>
    </row>
    <row r="178" spans="6:9" x14ac:dyDescent="0.25">
      <c r="F178" t="s">
        <v>8219</v>
      </c>
      <c r="G178">
        <v>15</v>
      </c>
      <c r="H178" t="s">
        <v>8221</v>
      </c>
      <c r="I178">
        <v>0</v>
      </c>
    </row>
    <row r="179" spans="6:9" x14ac:dyDescent="0.25">
      <c r="F179" t="s">
        <v>8219</v>
      </c>
      <c r="G179">
        <v>15</v>
      </c>
      <c r="H179" t="s">
        <v>8221</v>
      </c>
      <c r="I179">
        <v>0</v>
      </c>
    </row>
    <row r="180" spans="6:9" x14ac:dyDescent="0.25">
      <c r="F180" t="s">
        <v>8219</v>
      </c>
      <c r="G180">
        <v>15</v>
      </c>
      <c r="H180" t="s">
        <v>8221</v>
      </c>
      <c r="I180">
        <v>0</v>
      </c>
    </row>
    <row r="181" spans="6:9" x14ac:dyDescent="0.25">
      <c r="F181" t="s">
        <v>8219</v>
      </c>
      <c r="G181">
        <v>15</v>
      </c>
      <c r="H181" t="s">
        <v>8221</v>
      </c>
      <c r="I181">
        <v>0</v>
      </c>
    </row>
    <row r="182" spans="6:9" x14ac:dyDescent="0.25">
      <c r="F182" t="s">
        <v>8219</v>
      </c>
      <c r="G182">
        <v>15</v>
      </c>
      <c r="H182" t="s">
        <v>8221</v>
      </c>
      <c r="I182">
        <v>0</v>
      </c>
    </row>
    <row r="183" spans="6:9" x14ac:dyDescent="0.25">
      <c r="F183" t="s">
        <v>8219</v>
      </c>
      <c r="G183">
        <v>15</v>
      </c>
      <c r="H183" t="s">
        <v>8221</v>
      </c>
      <c r="I183">
        <v>0</v>
      </c>
    </row>
    <row r="184" spans="6:9" x14ac:dyDescent="0.25">
      <c r="F184" t="s">
        <v>8219</v>
      </c>
      <c r="G184">
        <v>15</v>
      </c>
      <c r="H184" t="s">
        <v>8221</v>
      </c>
      <c r="I184">
        <v>0</v>
      </c>
    </row>
    <row r="185" spans="6:9" x14ac:dyDescent="0.25">
      <c r="F185" t="s">
        <v>8219</v>
      </c>
      <c r="G185">
        <v>15</v>
      </c>
      <c r="H185" t="s">
        <v>8221</v>
      </c>
      <c r="I185">
        <v>0</v>
      </c>
    </row>
    <row r="186" spans="6:9" x14ac:dyDescent="0.25">
      <c r="F186" t="s">
        <v>8219</v>
      </c>
      <c r="G186">
        <v>15</v>
      </c>
      <c r="H186" t="s">
        <v>8221</v>
      </c>
      <c r="I186">
        <v>0</v>
      </c>
    </row>
    <row r="187" spans="6:9" x14ac:dyDescent="0.25">
      <c r="F187" t="s">
        <v>8219</v>
      </c>
      <c r="G187">
        <v>15</v>
      </c>
      <c r="H187" t="s">
        <v>8221</v>
      </c>
      <c r="I187">
        <v>0</v>
      </c>
    </row>
    <row r="188" spans="6:9" x14ac:dyDescent="0.25">
      <c r="F188" t="s">
        <v>8219</v>
      </c>
      <c r="G188">
        <v>15</v>
      </c>
      <c r="H188" t="s">
        <v>8221</v>
      </c>
      <c r="I188">
        <v>0</v>
      </c>
    </row>
    <row r="189" spans="6:9" x14ac:dyDescent="0.25">
      <c r="F189" t="s">
        <v>8219</v>
      </c>
      <c r="G189">
        <v>15</v>
      </c>
      <c r="H189" t="s">
        <v>8221</v>
      </c>
      <c r="I189">
        <v>0</v>
      </c>
    </row>
    <row r="190" spans="6:9" x14ac:dyDescent="0.25">
      <c r="F190" t="s">
        <v>8219</v>
      </c>
      <c r="G190">
        <v>15</v>
      </c>
      <c r="H190" t="s">
        <v>8221</v>
      </c>
      <c r="I190">
        <v>0</v>
      </c>
    </row>
    <row r="191" spans="6:9" x14ac:dyDescent="0.25">
      <c r="F191" t="s">
        <v>8219</v>
      </c>
      <c r="G191">
        <v>15</v>
      </c>
      <c r="H191" t="s">
        <v>8221</v>
      </c>
      <c r="I191">
        <v>0</v>
      </c>
    </row>
    <row r="192" spans="6:9" x14ac:dyDescent="0.25">
      <c r="F192" t="s">
        <v>8219</v>
      </c>
      <c r="G192">
        <v>16</v>
      </c>
      <c r="H192" t="s">
        <v>8221</v>
      </c>
      <c r="I192">
        <v>0</v>
      </c>
    </row>
    <row r="193" spans="6:9" x14ac:dyDescent="0.25">
      <c r="F193" t="s">
        <v>8219</v>
      </c>
      <c r="G193">
        <v>16</v>
      </c>
      <c r="H193" t="s">
        <v>8221</v>
      </c>
      <c r="I193">
        <v>0</v>
      </c>
    </row>
    <row r="194" spans="6:9" x14ac:dyDescent="0.25">
      <c r="F194" t="s">
        <v>8219</v>
      </c>
      <c r="G194">
        <v>16</v>
      </c>
      <c r="H194" t="s">
        <v>8221</v>
      </c>
      <c r="I194">
        <v>0</v>
      </c>
    </row>
    <row r="195" spans="6:9" x14ac:dyDescent="0.25">
      <c r="F195" t="s">
        <v>8219</v>
      </c>
      <c r="G195">
        <v>16</v>
      </c>
      <c r="H195" t="s">
        <v>8221</v>
      </c>
      <c r="I195">
        <v>0</v>
      </c>
    </row>
    <row r="196" spans="6:9" x14ac:dyDescent="0.25">
      <c r="F196" t="s">
        <v>8219</v>
      </c>
      <c r="G196">
        <v>16</v>
      </c>
      <c r="H196" t="s">
        <v>8221</v>
      </c>
      <c r="I196">
        <v>0</v>
      </c>
    </row>
    <row r="197" spans="6:9" x14ac:dyDescent="0.25">
      <c r="F197" t="s">
        <v>8219</v>
      </c>
      <c r="G197">
        <v>16</v>
      </c>
      <c r="H197" t="s">
        <v>8221</v>
      </c>
      <c r="I197">
        <v>0</v>
      </c>
    </row>
    <row r="198" spans="6:9" x14ac:dyDescent="0.25">
      <c r="F198" t="s">
        <v>8219</v>
      </c>
      <c r="G198">
        <v>16</v>
      </c>
      <c r="H198" t="s">
        <v>8221</v>
      </c>
      <c r="I198">
        <v>0</v>
      </c>
    </row>
    <row r="199" spans="6:9" x14ac:dyDescent="0.25">
      <c r="F199" t="s">
        <v>8219</v>
      </c>
      <c r="G199">
        <v>16</v>
      </c>
      <c r="H199" t="s">
        <v>8221</v>
      </c>
      <c r="I199">
        <v>0</v>
      </c>
    </row>
    <row r="200" spans="6:9" x14ac:dyDescent="0.25">
      <c r="F200" t="s">
        <v>8219</v>
      </c>
      <c r="G200">
        <v>16</v>
      </c>
      <c r="H200" t="s">
        <v>8221</v>
      </c>
      <c r="I200">
        <v>0</v>
      </c>
    </row>
    <row r="201" spans="6:9" x14ac:dyDescent="0.25">
      <c r="F201" t="s">
        <v>8219</v>
      </c>
      <c r="G201">
        <v>16</v>
      </c>
      <c r="H201" t="s">
        <v>8221</v>
      </c>
      <c r="I201">
        <v>0</v>
      </c>
    </row>
    <row r="202" spans="6:9" x14ac:dyDescent="0.25">
      <c r="F202" t="s">
        <v>8219</v>
      </c>
      <c r="G202">
        <v>16</v>
      </c>
      <c r="H202" t="s">
        <v>8221</v>
      </c>
      <c r="I202">
        <v>0</v>
      </c>
    </row>
    <row r="203" spans="6:9" x14ac:dyDescent="0.25">
      <c r="F203" t="s">
        <v>8219</v>
      </c>
      <c r="G203">
        <v>16</v>
      </c>
      <c r="H203" t="s">
        <v>8221</v>
      </c>
      <c r="I203">
        <v>0</v>
      </c>
    </row>
    <row r="204" spans="6:9" x14ac:dyDescent="0.25">
      <c r="F204" t="s">
        <v>8219</v>
      </c>
      <c r="G204">
        <v>16</v>
      </c>
      <c r="H204" t="s">
        <v>8221</v>
      </c>
      <c r="I204">
        <v>0</v>
      </c>
    </row>
    <row r="205" spans="6:9" x14ac:dyDescent="0.25">
      <c r="F205" t="s">
        <v>8219</v>
      </c>
      <c r="G205">
        <v>17</v>
      </c>
      <c r="H205" t="s">
        <v>8221</v>
      </c>
      <c r="I205">
        <v>0</v>
      </c>
    </row>
    <row r="206" spans="6:9" x14ac:dyDescent="0.25">
      <c r="F206" t="s">
        <v>8219</v>
      </c>
      <c r="G206">
        <v>17</v>
      </c>
      <c r="H206" t="s">
        <v>8221</v>
      </c>
      <c r="I206">
        <v>0</v>
      </c>
    </row>
    <row r="207" spans="6:9" x14ac:dyDescent="0.25">
      <c r="F207" t="s">
        <v>8219</v>
      </c>
      <c r="G207">
        <v>17</v>
      </c>
      <c r="H207" t="s">
        <v>8221</v>
      </c>
      <c r="I207">
        <v>0</v>
      </c>
    </row>
    <row r="208" spans="6:9" x14ac:dyDescent="0.25">
      <c r="F208" t="s">
        <v>8219</v>
      </c>
      <c r="G208">
        <v>17</v>
      </c>
      <c r="H208" t="s">
        <v>8221</v>
      </c>
      <c r="I208">
        <v>0</v>
      </c>
    </row>
    <row r="209" spans="6:9" x14ac:dyDescent="0.25">
      <c r="F209" t="s">
        <v>8219</v>
      </c>
      <c r="G209">
        <v>17</v>
      </c>
      <c r="H209" t="s">
        <v>8221</v>
      </c>
      <c r="I209">
        <v>0</v>
      </c>
    </row>
    <row r="210" spans="6:9" x14ac:dyDescent="0.25">
      <c r="F210" t="s">
        <v>8219</v>
      </c>
      <c r="G210">
        <v>17</v>
      </c>
      <c r="H210" t="s">
        <v>8221</v>
      </c>
      <c r="I210">
        <v>0</v>
      </c>
    </row>
    <row r="211" spans="6:9" x14ac:dyDescent="0.25">
      <c r="F211" t="s">
        <v>8219</v>
      </c>
      <c r="G211">
        <v>17</v>
      </c>
      <c r="H211" t="s">
        <v>8221</v>
      </c>
      <c r="I211">
        <v>0</v>
      </c>
    </row>
    <row r="212" spans="6:9" x14ac:dyDescent="0.25">
      <c r="F212" t="s">
        <v>8219</v>
      </c>
      <c r="G212">
        <v>17</v>
      </c>
      <c r="H212" t="s">
        <v>8221</v>
      </c>
      <c r="I212">
        <v>0</v>
      </c>
    </row>
    <row r="213" spans="6:9" x14ac:dyDescent="0.25">
      <c r="F213" t="s">
        <v>8219</v>
      </c>
      <c r="G213">
        <v>17</v>
      </c>
      <c r="H213" t="s">
        <v>8221</v>
      </c>
      <c r="I213">
        <v>0</v>
      </c>
    </row>
    <row r="214" spans="6:9" x14ac:dyDescent="0.25">
      <c r="F214" t="s">
        <v>8219</v>
      </c>
      <c r="G214">
        <v>17</v>
      </c>
      <c r="H214" t="s">
        <v>8221</v>
      </c>
      <c r="I214">
        <v>0</v>
      </c>
    </row>
    <row r="215" spans="6:9" x14ac:dyDescent="0.25">
      <c r="F215" t="s">
        <v>8219</v>
      </c>
      <c r="G215">
        <v>17</v>
      </c>
      <c r="H215" t="s">
        <v>8221</v>
      </c>
      <c r="I215">
        <v>0</v>
      </c>
    </row>
    <row r="216" spans="6:9" x14ac:dyDescent="0.25">
      <c r="F216" t="s">
        <v>8219</v>
      </c>
      <c r="G216">
        <v>17</v>
      </c>
      <c r="H216" t="s">
        <v>8221</v>
      </c>
      <c r="I216">
        <v>0</v>
      </c>
    </row>
    <row r="217" spans="6:9" x14ac:dyDescent="0.25">
      <c r="F217" t="s">
        <v>8219</v>
      </c>
      <c r="G217">
        <v>17</v>
      </c>
      <c r="H217" t="s">
        <v>8221</v>
      </c>
      <c r="I217">
        <v>0</v>
      </c>
    </row>
    <row r="218" spans="6:9" x14ac:dyDescent="0.25">
      <c r="F218" t="s">
        <v>8219</v>
      </c>
      <c r="G218">
        <v>17</v>
      </c>
      <c r="H218" t="s">
        <v>8221</v>
      </c>
      <c r="I218">
        <v>0</v>
      </c>
    </row>
    <row r="219" spans="6:9" x14ac:dyDescent="0.25">
      <c r="F219" t="s">
        <v>8219</v>
      </c>
      <c r="G219">
        <v>17</v>
      </c>
      <c r="H219" t="s">
        <v>8221</v>
      </c>
      <c r="I219">
        <v>0</v>
      </c>
    </row>
    <row r="220" spans="6:9" x14ac:dyDescent="0.25">
      <c r="F220" t="s">
        <v>8219</v>
      </c>
      <c r="G220">
        <v>17</v>
      </c>
      <c r="H220" t="s">
        <v>8221</v>
      </c>
      <c r="I220">
        <v>0</v>
      </c>
    </row>
    <row r="221" spans="6:9" x14ac:dyDescent="0.25">
      <c r="F221" t="s">
        <v>8219</v>
      </c>
      <c r="G221">
        <v>17</v>
      </c>
      <c r="H221" t="s">
        <v>8221</v>
      </c>
      <c r="I221">
        <v>0</v>
      </c>
    </row>
    <row r="222" spans="6:9" x14ac:dyDescent="0.25">
      <c r="F222" t="s">
        <v>8219</v>
      </c>
      <c r="G222">
        <v>17</v>
      </c>
      <c r="H222" t="s">
        <v>8221</v>
      </c>
      <c r="I222">
        <v>0</v>
      </c>
    </row>
    <row r="223" spans="6:9" x14ac:dyDescent="0.25">
      <c r="F223" t="s">
        <v>8219</v>
      </c>
      <c r="G223">
        <v>17</v>
      </c>
      <c r="H223" t="s">
        <v>8221</v>
      </c>
      <c r="I223">
        <v>0</v>
      </c>
    </row>
    <row r="224" spans="6:9" x14ac:dyDescent="0.25">
      <c r="F224" t="s">
        <v>8219</v>
      </c>
      <c r="G224">
        <v>17</v>
      </c>
      <c r="H224" t="s">
        <v>8221</v>
      </c>
      <c r="I224">
        <v>0</v>
      </c>
    </row>
    <row r="225" spans="6:9" x14ac:dyDescent="0.25">
      <c r="F225" t="s">
        <v>8219</v>
      </c>
      <c r="G225">
        <v>17</v>
      </c>
      <c r="H225" t="s">
        <v>8221</v>
      </c>
      <c r="I225">
        <v>0</v>
      </c>
    </row>
    <row r="226" spans="6:9" x14ac:dyDescent="0.25">
      <c r="F226" t="s">
        <v>8219</v>
      </c>
      <c r="G226">
        <v>17</v>
      </c>
      <c r="H226" t="s">
        <v>8221</v>
      </c>
      <c r="I226">
        <v>0</v>
      </c>
    </row>
    <row r="227" spans="6:9" x14ac:dyDescent="0.25">
      <c r="F227" t="s">
        <v>8219</v>
      </c>
      <c r="G227">
        <v>17</v>
      </c>
      <c r="H227" t="s">
        <v>8221</v>
      </c>
      <c r="I227">
        <v>0</v>
      </c>
    </row>
    <row r="228" spans="6:9" x14ac:dyDescent="0.25">
      <c r="F228" t="s">
        <v>8219</v>
      </c>
      <c r="G228">
        <v>17</v>
      </c>
      <c r="H228" t="s">
        <v>8221</v>
      </c>
      <c r="I228">
        <v>0</v>
      </c>
    </row>
    <row r="229" spans="6:9" x14ac:dyDescent="0.25">
      <c r="F229" t="s">
        <v>8219</v>
      </c>
      <c r="G229">
        <v>17</v>
      </c>
      <c r="H229" t="s">
        <v>8221</v>
      </c>
      <c r="I229">
        <v>0</v>
      </c>
    </row>
    <row r="230" spans="6:9" x14ac:dyDescent="0.25">
      <c r="F230" t="s">
        <v>8219</v>
      </c>
      <c r="G230">
        <v>17</v>
      </c>
      <c r="H230" t="s">
        <v>8221</v>
      </c>
      <c r="I230">
        <v>0</v>
      </c>
    </row>
    <row r="231" spans="6:9" x14ac:dyDescent="0.25">
      <c r="F231" t="s">
        <v>8219</v>
      </c>
      <c r="G231">
        <v>17</v>
      </c>
      <c r="H231" t="s">
        <v>8221</v>
      </c>
      <c r="I231">
        <v>0</v>
      </c>
    </row>
    <row r="232" spans="6:9" x14ac:dyDescent="0.25">
      <c r="F232" t="s">
        <v>8219</v>
      </c>
      <c r="G232">
        <v>17</v>
      </c>
      <c r="H232" t="s">
        <v>8221</v>
      </c>
      <c r="I232">
        <v>0</v>
      </c>
    </row>
    <row r="233" spans="6:9" x14ac:dyDescent="0.25">
      <c r="F233" t="s">
        <v>8219</v>
      </c>
      <c r="G233">
        <v>17</v>
      </c>
      <c r="H233" t="s">
        <v>8221</v>
      </c>
      <c r="I233">
        <v>0</v>
      </c>
    </row>
    <row r="234" spans="6:9" x14ac:dyDescent="0.25">
      <c r="F234" t="s">
        <v>8219</v>
      </c>
      <c r="G234">
        <v>17</v>
      </c>
      <c r="H234" t="s">
        <v>8221</v>
      </c>
      <c r="I234">
        <v>0</v>
      </c>
    </row>
    <row r="235" spans="6:9" x14ac:dyDescent="0.25">
      <c r="F235" t="s">
        <v>8219</v>
      </c>
      <c r="G235">
        <v>17</v>
      </c>
      <c r="H235" t="s">
        <v>8221</v>
      </c>
      <c r="I235">
        <v>0</v>
      </c>
    </row>
    <row r="236" spans="6:9" x14ac:dyDescent="0.25">
      <c r="F236" t="s">
        <v>8219</v>
      </c>
      <c r="G236">
        <v>17</v>
      </c>
      <c r="H236" t="s">
        <v>8221</v>
      </c>
      <c r="I236">
        <v>0</v>
      </c>
    </row>
    <row r="237" spans="6:9" x14ac:dyDescent="0.25">
      <c r="F237" t="s">
        <v>8219</v>
      </c>
      <c r="G237">
        <v>17</v>
      </c>
      <c r="H237" t="s">
        <v>8221</v>
      </c>
      <c r="I237">
        <v>0</v>
      </c>
    </row>
    <row r="238" spans="6:9" x14ac:dyDescent="0.25">
      <c r="F238" t="s">
        <v>8219</v>
      </c>
      <c r="G238">
        <v>17</v>
      </c>
      <c r="H238" t="s">
        <v>8221</v>
      </c>
      <c r="I238">
        <v>0</v>
      </c>
    </row>
    <row r="239" spans="6:9" x14ac:dyDescent="0.25">
      <c r="F239" t="s">
        <v>8219</v>
      </c>
      <c r="G239">
        <v>18</v>
      </c>
      <c r="H239" t="s">
        <v>8221</v>
      </c>
      <c r="I239">
        <v>0</v>
      </c>
    </row>
    <row r="240" spans="6:9" x14ac:dyDescent="0.25">
      <c r="F240" t="s">
        <v>8219</v>
      </c>
      <c r="G240">
        <v>18</v>
      </c>
      <c r="H240" t="s">
        <v>8221</v>
      </c>
      <c r="I240">
        <v>0</v>
      </c>
    </row>
    <row r="241" spans="6:9" x14ac:dyDescent="0.25">
      <c r="F241" t="s">
        <v>8219</v>
      </c>
      <c r="G241">
        <v>18</v>
      </c>
      <c r="H241" t="s">
        <v>8221</v>
      </c>
      <c r="I241">
        <v>0</v>
      </c>
    </row>
    <row r="242" spans="6:9" x14ac:dyDescent="0.25">
      <c r="F242" t="s">
        <v>8219</v>
      </c>
      <c r="G242">
        <v>18</v>
      </c>
      <c r="H242" t="s">
        <v>8221</v>
      </c>
      <c r="I242">
        <v>0</v>
      </c>
    </row>
    <row r="243" spans="6:9" x14ac:dyDescent="0.25">
      <c r="F243" t="s">
        <v>8219</v>
      </c>
      <c r="G243">
        <v>18</v>
      </c>
      <c r="H243" t="s">
        <v>8221</v>
      </c>
      <c r="I243">
        <v>0</v>
      </c>
    </row>
    <row r="244" spans="6:9" x14ac:dyDescent="0.25">
      <c r="F244" t="s">
        <v>8219</v>
      </c>
      <c r="G244">
        <v>18</v>
      </c>
      <c r="H244" t="s">
        <v>8221</v>
      </c>
      <c r="I244">
        <v>0</v>
      </c>
    </row>
    <row r="245" spans="6:9" x14ac:dyDescent="0.25">
      <c r="F245" t="s">
        <v>8219</v>
      </c>
      <c r="G245">
        <v>18</v>
      </c>
      <c r="H245" t="s">
        <v>8221</v>
      </c>
      <c r="I245">
        <v>0</v>
      </c>
    </row>
    <row r="246" spans="6:9" x14ac:dyDescent="0.25">
      <c r="F246" t="s">
        <v>8219</v>
      </c>
      <c r="G246">
        <v>18</v>
      </c>
      <c r="H246" t="s">
        <v>8221</v>
      </c>
      <c r="I246">
        <v>0</v>
      </c>
    </row>
    <row r="247" spans="6:9" x14ac:dyDescent="0.25">
      <c r="F247" t="s">
        <v>8219</v>
      </c>
      <c r="G247">
        <v>18</v>
      </c>
      <c r="H247" t="s">
        <v>8221</v>
      </c>
      <c r="I247">
        <v>0</v>
      </c>
    </row>
    <row r="248" spans="6:9" x14ac:dyDescent="0.25">
      <c r="F248" t="s">
        <v>8219</v>
      </c>
      <c r="G248">
        <v>18</v>
      </c>
      <c r="H248" t="s">
        <v>8221</v>
      </c>
      <c r="I248">
        <v>0</v>
      </c>
    </row>
    <row r="249" spans="6:9" x14ac:dyDescent="0.25">
      <c r="F249" t="s">
        <v>8219</v>
      </c>
      <c r="G249">
        <v>18</v>
      </c>
      <c r="H249" t="s">
        <v>8221</v>
      </c>
      <c r="I249">
        <v>0</v>
      </c>
    </row>
    <row r="250" spans="6:9" x14ac:dyDescent="0.25">
      <c r="F250" t="s">
        <v>8219</v>
      </c>
      <c r="G250">
        <v>18</v>
      </c>
      <c r="H250" t="s">
        <v>8221</v>
      </c>
      <c r="I250">
        <v>0</v>
      </c>
    </row>
    <row r="251" spans="6:9" x14ac:dyDescent="0.25">
      <c r="F251" t="s">
        <v>8219</v>
      </c>
      <c r="G251">
        <v>18</v>
      </c>
      <c r="H251" t="s">
        <v>8221</v>
      </c>
      <c r="I251">
        <v>0</v>
      </c>
    </row>
    <row r="252" spans="6:9" x14ac:dyDescent="0.25">
      <c r="F252" t="s">
        <v>8219</v>
      </c>
      <c r="G252">
        <v>18</v>
      </c>
      <c r="H252" t="s">
        <v>8221</v>
      </c>
      <c r="I252">
        <v>0</v>
      </c>
    </row>
    <row r="253" spans="6:9" x14ac:dyDescent="0.25">
      <c r="F253" t="s">
        <v>8219</v>
      </c>
      <c r="G253">
        <v>18</v>
      </c>
      <c r="H253" t="s">
        <v>8221</v>
      </c>
      <c r="I253">
        <v>0</v>
      </c>
    </row>
    <row r="254" spans="6:9" x14ac:dyDescent="0.25">
      <c r="F254" t="s">
        <v>8219</v>
      </c>
      <c r="G254">
        <v>18</v>
      </c>
      <c r="H254" t="s">
        <v>8221</v>
      </c>
      <c r="I254">
        <v>0</v>
      </c>
    </row>
    <row r="255" spans="6:9" x14ac:dyDescent="0.25">
      <c r="F255" t="s">
        <v>8219</v>
      </c>
      <c r="G255">
        <v>18</v>
      </c>
      <c r="H255" t="s">
        <v>8221</v>
      </c>
      <c r="I255">
        <v>0</v>
      </c>
    </row>
    <row r="256" spans="6:9" x14ac:dyDescent="0.25">
      <c r="F256" t="s">
        <v>8219</v>
      </c>
      <c r="G256">
        <v>18</v>
      </c>
      <c r="H256" t="s">
        <v>8221</v>
      </c>
      <c r="I256">
        <v>0</v>
      </c>
    </row>
    <row r="257" spans="6:9" x14ac:dyDescent="0.25">
      <c r="F257" t="s">
        <v>8219</v>
      </c>
      <c r="G257">
        <v>18</v>
      </c>
      <c r="H257" t="s">
        <v>8221</v>
      </c>
      <c r="I257">
        <v>0</v>
      </c>
    </row>
    <row r="258" spans="6:9" x14ac:dyDescent="0.25">
      <c r="F258" t="s">
        <v>8219</v>
      </c>
      <c r="G258">
        <v>18</v>
      </c>
      <c r="H258" t="s">
        <v>8221</v>
      </c>
      <c r="I258">
        <v>0</v>
      </c>
    </row>
    <row r="259" spans="6:9" x14ac:dyDescent="0.25">
      <c r="F259" t="s">
        <v>8219</v>
      </c>
      <c r="G259">
        <v>18</v>
      </c>
      <c r="H259" t="s">
        <v>8221</v>
      </c>
      <c r="I259">
        <v>0</v>
      </c>
    </row>
    <row r="260" spans="6:9" x14ac:dyDescent="0.25">
      <c r="F260" t="s">
        <v>8219</v>
      </c>
      <c r="G260">
        <v>19</v>
      </c>
      <c r="H260" t="s">
        <v>8221</v>
      </c>
      <c r="I260">
        <v>0</v>
      </c>
    </row>
    <row r="261" spans="6:9" x14ac:dyDescent="0.25">
      <c r="F261" t="s">
        <v>8219</v>
      </c>
      <c r="G261">
        <v>19</v>
      </c>
      <c r="H261" t="s">
        <v>8221</v>
      </c>
      <c r="I261">
        <v>0</v>
      </c>
    </row>
    <row r="262" spans="6:9" x14ac:dyDescent="0.25">
      <c r="F262" t="s">
        <v>8219</v>
      </c>
      <c r="G262">
        <v>19</v>
      </c>
      <c r="H262" t="s">
        <v>8221</v>
      </c>
      <c r="I262">
        <v>0</v>
      </c>
    </row>
    <row r="263" spans="6:9" x14ac:dyDescent="0.25">
      <c r="F263" t="s">
        <v>8219</v>
      </c>
      <c r="G263">
        <v>19</v>
      </c>
      <c r="H263" t="s">
        <v>8221</v>
      </c>
      <c r="I263">
        <v>0</v>
      </c>
    </row>
    <row r="264" spans="6:9" x14ac:dyDescent="0.25">
      <c r="F264" t="s">
        <v>8219</v>
      </c>
      <c r="G264">
        <v>19</v>
      </c>
      <c r="H264" t="s">
        <v>8221</v>
      </c>
      <c r="I264">
        <v>0</v>
      </c>
    </row>
    <row r="265" spans="6:9" x14ac:dyDescent="0.25">
      <c r="F265" t="s">
        <v>8219</v>
      </c>
      <c r="G265">
        <v>19</v>
      </c>
      <c r="H265" t="s">
        <v>8221</v>
      </c>
      <c r="I265">
        <v>0</v>
      </c>
    </row>
    <row r="266" spans="6:9" x14ac:dyDescent="0.25">
      <c r="F266" t="s">
        <v>8219</v>
      </c>
      <c r="G266">
        <v>19</v>
      </c>
      <c r="H266" t="s">
        <v>8221</v>
      </c>
      <c r="I266">
        <v>0</v>
      </c>
    </row>
    <row r="267" spans="6:9" x14ac:dyDescent="0.25">
      <c r="F267" t="s">
        <v>8219</v>
      </c>
      <c r="G267">
        <v>19</v>
      </c>
      <c r="H267" t="s">
        <v>8221</v>
      </c>
      <c r="I267">
        <v>0</v>
      </c>
    </row>
    <row r="268" spans="6:9" x14ac:dyDescent="0.25">
      <c r="F268" t="s">
        <v>8219</v>
      </c>
      <c r="G268">
        <v>19</v>
      </c>
      <c r="H268" t="s">
        <v>8221</v>
      </c>
      <c r="I268">
        <v>0</v>
      </c>
    </row>
    <row r="269" spans="6:9" x14ac:dyDescent="0.25">
      <c r="F269" t="s">
        <v>8219</v>
      </c>
      <c r="G269">
        <v>19</v>
      </c>
      <c r="H269" t="s">
        <v>8221</v>
      </c>
      <c r="I269">
        <v>0</v>
      </c>
    </row>
    <row r="270" spans="6:9" x14ac:dyDescent="0.25">
      <c r="F270" t="s">
        <v>8219</v>
      </c>
      <c r="G270">
        <v>19</v>
      </c>
      <c r="H270" t="s">
        <v>8221</v>
      </c>
      <c r="I270">
        <v>0</v>
      </c>
    </row>
    <row r="271" spans="6:9" x14ac:dyDescent="0.25">
      <c r="F271" t="s">
        <v>8219</v>
      </c>
      <c r="G271">
        <v>19</v>
      </c>
      <c r="H271" t="s">
        <v>8221</v>
      </c>
      <c r="I271">
        <v>0</v>
      </c>
    </row>
    <row r="272" spans="6:9" x14ac:dyDescent="0.25">
      <c r="F272" t="s">
        <v>8219</v>
      </c>
      <c r="G272">
        <v>19</v>
      </c>
      <c r="H272" t="s">
        <v>8221</v>
      </c>
      <c r="I272">
        <v>0</v>
      </c>
    </row>
    <row r="273" spans="6:9" x14ac:dyDescent="0.25">
      <c r="F273" t="s">
        <v>8219</v>
      </c>
      <c r="G273">
        <v>19</v>
      </c>
      <c r="H273" t="s">
        <v>8221</v>
      </c>
      <c r="I273">
        <v>0</v>
      </c>
    </row>
    <row r="274" spans="6:9" x14ac:dyDescent="0.25">
      <c r="F274" t="s">
        <v>8219</v>
      </c>
      <c r="G274">
        <v>19</v>
      </c>
      <c r="H274" t="s">
        <v>8221</v>
      </c>
      <c r="I274">
        <v>0</v>
      </c>
    </row>
    <row r="275" spans="6:9" x14ac:dyDescent="0.25">
      <c r="F275" t="s">
        <v>8219</v>
      </c>
      <c r="G275">
        <v>19</v>
      </c>
      <c r="H275" t="s">
        <v>8221</v>
      </c>
      <c r="I275">
        <v>0</v>
      </c>
    </row>
    <row r="276" spans="6:9" x14ac:dyDescent="0.25">
      <c r="F276" t="s">
        <v>8219</v>
      </c>
      <c r="G276">
        <v>19</v>
      </c>
      <c r="H276" t="s">
        <v>8221</v>
      </c>
      <c r="I276">
        <v>0</v>
      </c>
    </row>
    <row r="277" spans="6:9" x14ac:dyDescent="0.25">
      <c r="F277" t="s">
        <v>8219</v>
      </c>
      <c r="G277">
        <v>19</v>
      </c>
      <c r="H277" t="s">
        <v>8221</v>
      </c>
      <c r="I277">
        <v>0</v>
      </c>
    </row>
    <row r="278" spans="6:9" x14ac:dyDescent="0.25">
      <c r="F278" t="s">
        <v>8219</v>
      </c>
      <c r="G278">
        <v>19</v>
      </c>
      <c r="H278" t="s">
        <v>8221</v>
      </c>
      <c r="I278">
        <v>0</v>
      </c>
    </row>
    <row r="279" spans="6:9" x14ac:dyDescent="0.25">
      <c r="F279" t="s">
        <v>8219</v>
      </c>
      <c r="G279">
        <v>19</v>
      </c>
      <c r="H279" t="s">
        <v>8221</v>
      </c>
      <c r="I279">
        <v>0</v>
      </c>
    </row>
    <row r="280" spans="6:9" x14ac:dyDescent="0.25">
      <c r="F280" t="s">
        <v>8219</v>
      </c>
      <c r="G280">
        <v>19</v>
      </c>
      <c r="H280" t="s">
        <v>8221</v>
      </c>
      <c r="I280">
        <v>0</v>
      </c>
    </row>
    <row r="281" spans="6:9" x14ac:dyDescent="0.25">
      <c r="F281" t="s">
        <v>8219</v>
      </c>
      <c r="G281">
        <v>19</v>
      </c>
      <c r="H281" t="s">
        <v>8221</v>
      </c>
      <c r="I281">
        <v>0</v>
      </c>
    </row>
    <row r="282" spans="6:9" x14ac:dyDescent="0.25">
      <c r="F282" t="s">
        <v>8219</v>
      </c>
      <c r="G282">
        <v>19</v>
      </c>
      <c r="H282" t="s">
        <v>8221</v>
      </c>
      <c r="I282">
        <v>0</v>
      </c>
    </row>
    <row r="283" spans="6:9" x14ac:dyDescent="0.25">
      <c r="F283" t="s">
        <v>8219</v>
      </c>
      <c r="G283">
        <v>19</v>
      </c>
      <c r="H283" t="s">
        <v>8221</v>
      </c>
      <c r="I283">
        <v>0</v>
      </c>
    </row>
    <row r="284" spans="6:9" x14ac:dyDescent="0.25">
      <c r="F284" t="s">
        <v>8219</v>
      </c>
      <c r="G284">
        <v>19</v>
      </c>
      <c r="H284" t="s">
        <v>8221</v>
      </c>
      <c r="I284">
        <v>0</v>
      </c>
    </row>
    <row r="285" spans="6:9" x14ac:dyDescent="0.25">
      <c r="F285" t="s">
        <v>8219</v>
      </c>
      <c r="G285">
        <v>20</v>
      </c>
      <c r="H285" t="s">
        <v>8221</v>
      </c>
      <c r="I285">
        <v>0</v>
      </c>
    </row>
    <row r="286" spans="6:9" x14ac:dyDescent="0.25">
      <c r="F286" t="s">
        <v>8219</v>
      </c>
      <c r="G286">
        <v>20</v>
      </c>
      <c r="H286" t="s">
        <v>8221</v>
      </c>
      <c r="I286">
        <v>0</v>
      </c>
    </row>
    <row r="287" spans="6:9" x14ac:dyDescent="0.25">
      <c r="F287" t="s">
        <v>8219</v>
      </c>
      <c r="G287">
        <v>20</v>
      </c>
      <c r="H287" t="s">
        <v>8221</v>
      </c>
      <c r="I287">
        <v>0</v>
      </c>
    </row>
    <row r="288" spans="6:9" x14ac:dyDescent="0.25">
      <c r="F288" t="s">
        <v>8219</v>
      </c>
      <c r="G288">
        <v>20</v>
      </c>
      <c r="H288" t="s">
        <v>8221</v>
      </c>
      <c r="I288">
        <v>0</v>
      </c>
    </row>
    <row r="289" spans="6:9" x14ac:dyDescent="0.25">
      <c r="F289" t="s">
        <v>8219</v>
      </c>
      <c r="G289">
        <v>20</v>
      </c>
      <c r="H289" t="s">
        <v>8221</v>
      </c>
      <c r="I289">
        <v>0</v>
      </c>
    </row>
    <row r="290" spans="6:9" x14ac:dyDescent="0.25">
      <c r="F290" t="s">
        <v>8219</v>
      </c>
      <c r="G290">
        <v>20</v>
      </c>
      <c r="H290" t="s">
        <v>8221</v>
      </c>
      <c r="I290">
        <v>1</v>
      </c>
    </row>
    <row r="291" spans="6:9" x14ac:dyDescent="0.25">
      <c r="F291" t="s">
        <v>8219</v>
      </c>
      <c r="G291">
        <v>20</v>
      </c>
      <c r="H291" t="s">
        <v>8221</v>
      </c>
      <c r="I291">
        <v>1</v>
      </c>
    </row>
    <row r="292" spans="6:9" x14ac:dyDescent="0.25">
      <c r="F292" t="s">
        <v>8219</v>
      </c>
      <c r="G292">
        <v>20</v>
      </c>
      <c r="H292" t="s">
        <v>8221</v>
      </c>
      <c r="I292">
        <v>1</v>
      </c>
    </row>
    <row r="293" spans="6:9" x14ac:dyDescent="0.25">
      <c r="F293" t="s">
        <v>8219</v>
      </c>
      <c r="G293">
        <v>20</v>
      </c>
      <c r="H293" t="s">
        <v>8221</v>
      </c>
      <c r="I293">
        <v>1</v>
      </c>
    </row>
    <row r="294" spans="6:9" x14ac:dyDescent="0.25">
      <c r="F294" t="s">
        <v>8219</v>
      </c>
      <c r="G294">
        <v>20</v>
      </c>
      <c r="H294" t="s">
        <v>8221</v>
      </c>
      <c r="I294">
        <v>1</v>
      </c>
    </row>
    <row r="295" spans="6:9" x14ac:dyDescent="0.25">
      <c r="F295" t="s">
        <v>8219</v>
      </c>
      <c r="G295">
        <v>20</v>
      </c>
      <c r="H295" t="s">
        <v>8221</v>
      </c>
      <c r="I295">
        <v>1</v>
      </c>
    </row>
    <row r="296" spans="6:9" x14ac:dyDescent="0.25">
      <c r="F296" t="s">
        <v>8219</v>
      </c>
      <c r="G296">
        <v>20</v>
      </c>
      <c r="H296" t="s">
        <v>8221</v>
      </c>
      <c r="I296">
        <v>1</v>
      </c>
    </row>
    <row r="297" spans="6:9" x14ac:dyDescent="0.25">
      <c r="F297" t="s">
        <v>8219</v>
      </c>
      <c r="G297">
        <v>20</v>
      </c>
      <c r="H297" t="s">
        <v>8221</v>
      </c>
      <c r="I297">
        <v>1</v>
      </c>
    </row>
    <row r="298" spans="6:9" x14ac:dyDescent="0.25">
      <c r="F298" t="s">
        <v>8219</v>
      </c>
      <c r="G298">
        <v>20</v>
      </c>
      <c r="H298" t="s">
        <v>8221</v>
      </c>
      <c r="I298">
        <v>1</v>
      </c>
    </row>
    <row r="299" spans="6:9" x14ac:dyDescent="0.25">
      <c r="F299" t="s">
        <v>8219</v>
      </c>
      <c r="G299">
        <v>20</v>
      </c>
      <c r="H299" t="s">
        <v>8221</v>
      </c>
      <c r="I299">
        <v>1</v>
      </c>
    </row>
    <row r="300" spans="6:9" x14ac:dyDescent="0.25">
      <c r="F300" t="s">
        <v>8219</v>
      </c>
      <c r="G300">
        <v>20</v>
      </c>
      <c r="H300" t="s">
        <v>8221</v>
      </c>
      <c r="I300">
        <v>1</v>
      </c>
    </row>
    <row r="301" spans="6:9" x14ac:dyDescent="0.25">
      <c r="F301" t="s">
        <v>8219</v>
      </c>
      <c r="G301">
        <v>20</v>
      </c>
      <c r="H301" t="s">
        <v>8221</v>
      </c>
      <c r="I301">
        <v>1</v>
      </c>
    </row>
    <row r="302" spans="6:9" x14ac:dyDescent="0.25">
      <c r="F302" t="s">
        <v>8219</v>
      </c>
      <c r="G302">
        <v>20</v>
      </c>
      <c r="H302" t="s">
        <v>8221</v>
      </c>
      <c r="I302">
        <v>1</v>
      </c>
    </row>
    <row r="303" spans="6:9" x14ac:dyDescent="0.25">
      <c r="F303" t="s">
        <v>8219</v>
      </c>
      <c r="G303">
        <v>20</v>
      </c>
      <c r="H303" t="s">
        <v>8221</v>
      </c>
      <c r="I303">
        <v>1</v>
      </c>
    </row>
    <row r="304" spans="6:9" x14ac:dyDescent="0.25">
      <c r="F304" t="s">
        <v>8219</v>
      </c>
      <c r="G304">
        <v>20</v>
      </c>
      <c r="H304" t="s">
        <v>8221</v>
      </c>
      <c r="I304">
        <v>1</v>
      </c>
    </row>
    <row r="305" spans="6:9" x14ac:dyDescent="0.25">
      <c r="F305" t="s">
        <v>8219</v>
      </c>
      <c r="G305">
        <v>20</v>
      </c>
      <c r="H305" t="s">
        <v>8221</v>
      </c>
      <c r="I305">
        <v>1</v>
      </c>
    </row>
    <row r="306" spans="6:9" x14ac:dyDescent="0.25">
      <c r="F306" t="s">
        <v>8219</v>
      </c>
      <c r="G306">
        <v>20</v>
      </c>
      <c r="H306" t="s">
        <v>8221</v>
      </c>
      <c r="I306">
        <v>1</v>
      </c>
    </row>
    <row r="307" spans="6:9" x14ac:dyDescent="0.25">
      <c r="F307" t="s">
        <v>8219</v>
      </c>
      <c r="G307">
        <v>20</v>
      </c>
      <c r="H307" t="s">
        <v>8221</v>
      </c>
      <c r="I307">
        <v>1</v>
      </c>
    </row>
    <row r="308" spans="6:9" x14ac:dyDescent="0.25">
      <c r="F308" t="s">
        <v>8219</v>
      </c>
      <c r="G308">
        <v>20</v>
      </c>
      <c r="H308" t="s">
        <v>8221</v>
      </c>
      <c r="I308">
        <v>1</v>
      </c>
    </row>
    <row r="309" spans="6:9" x14ac:dyDescent="0.25">
      <c r="F309" t="s">
        <v>8219</v>
      </c>
      <c r="G309">
        <v>20</v>
      </c>
      <c r="H309" t="s">
        <v>8221</v>
      </c>
      <c r="I309">
        <v>1</v>
      </c>
    </row>
    <row r="310" spans="6:9" x14ac:dyDescent="0.25">
      <c r="F310" t="s">
        <v>8219</v>
      </c>
      <c r="G310">
        <v>20</v>
      </c>
      <c r="H310" t="s">
        <v>8221</v>
      </c>
      <c r="I310">
        <v>1</v>
      </c>
    </row>
    <row r="311" spans="6:9" x14ac:dyDescent="0.25">
      <c r="F311" t="s">
        <v>8219</v>
      </c>
      <c r="G311">
        <v>20</v>
      </c>
      <c r="H311" t="s">
        <v>8221</v>
      </c>
      <c r="I311">
        <v>1</v>
      </c>
    </row>
    <row r="312" spans="6:9" x14ac:dyDescent="0.25">
      <c r="F312" t="s">
        <v>8219</v>
      </c>
      <c r="G312">
        <v>20</v>
      </c>
      <c r="H312" t="s">
        <v>8221</v>
      </c>
      <c r="I312">
        <v>1</v>
      </c>
    </row>
    <row r="313" spans="6:9" x14ac:dyDescent="0.25">
      <c r="F313" t="s">
        <v>8219</v>
      </c>
      <c r="G313">
        <v>20</v>
      </c>
      <c r="H313" t="s">
        <v>8221</v>
      </c>
      <c r="I313">
        <v>1</v>
      </c>
    </row>
    <row r="314" spans="6:9" x14ac:dyDescent="0.25">
      <c r="F314" t="s">
        <v>8219</v>
      </c>
      <c r="G314">
        <v>20</v>
      </c>
      <c r="H314" t="s">
        <v>8221</v>
      </c>
      <c r="I314">
        <v>1</v>
      </c>
    </row>
    <row r="315" spans="6:9" x14ac:dyDescent="0.25">
      <c r="F315" t="s">
        <v>8219</v>
      </c>
      <c r="G315">
        <v>20</v>
      </c>
      <c r="H315" t="s">
        <v>8221</v>
      </c>
      <c r="I315">
        <v>1</v>
      </c>
    </row>
    <row r="316" spans="6:9" x14ac:dyDescent="0.25">
      <c r="F316" t="s">
        <v>8219</v>
      </c>
      <c r="G316">
        <v>20</v>
      </c>
      <c r="H316" t="s">
        <v>8221</v>
      </c>
      <c r="I316">
        <v>1</v>
      </c>
    </row>
    <row r="317" spans="6:9" x14ac:dyDescent="0.25">
      <c r="F317" t="s">
        <v>8219</v>
      </c>
      <c r="G317">
        <v>20</v>
      </c>
      <c r="H317" t="s">
        <v>8221</v>
      </c>
      <c r="I317">
        <v>1</v>
      </c>
    </row>
    <row r="318" spans="6:9" x14ac:dyDescent="0.25">
      <c r="F318" t="s">
        <v>8219</v>
      </c>
      <c r="G318">
        <v>20</v>
      </c>
      <c r="H318" t="s">
        <v>8221</v>
      </c>
      <c r="I318">
        <v>1</v>
      </c>
    </row>
    <row r="319" spans="6:9" x14ac:dyDescent="0.25">
      <c r="F319" t="s">
        <v>8219</v>
      </c>
      <c r="G319">
        <v>20</v>
      </c>
      <c r="H319" t="s">
        <v>8221</v>
      </c>
      <c r="I319">
        <v>1</v>
      </c>
    </row>
    <row r="320" spans="6:9" x14ac:dyDescent="0.25">
      <c r="F320" t="s">
        <v>8219</v>
      </c>
      <c r="G320">
        <v>21</v>
      </c>
      <c r="H320" t="s">
        <v>8221</v>
      </c>
      <c r="I320">
        <v>1</v>
      </c>
    </row>
    <row r="321" spans="6:9" x14ac:dyDescent="0.25">
      <c r="F321" t="s">
        <v>8219</v>
      </c>
      <c r="G321">
        <v>21</v>
      </c>
      <c r="H321" t="s">
        <v>8221</v>
      </c>
      <c r="I321">
        <v>1</v>
      </c>
    </row>
    <row r="322" spans="6:9" x14ac:dyDescent="0.25">
      <c r="F322" t="s">
        <v>8219</v>
      </c>
      <c r="G322">
        <v>21</v>
      </c>
      <c r="H322" t="s">
        <v>8221</v>
      </c>
      <c r="I322">
        <v>1</v>
      </c>
    </row>
    <row r="323" spans="6:9" x14ac:dyDescent="0.25">
      <c r="F323" t="s">
        <v>8219</v>
      </c>
      <c r="G323">
        <v>21</v>
      </c>
      <c r="H323" t="s">
        <v>8221</v>
      </c>
      <c r="I323">
        <v>1</v>
      </c>
    </row>
    <row r="324" spans="6:9" x14ac:dyDescent="0.25">
      <c r="F324" t="s">
        <v>8219</v>
      </c>
      <c r="G324">
        <v>21</v>
      </c>
      <c r="H324" t="s">
        <v>8221</v>
      </c>
      <c r="I324">
        <v>1</v>
      </c>
    </row>
    <row r="325" spans="6:9" x14ac:dyDescent="0.25">
      <c r="F325" t="s">
        <v>8219</v>
      </c>
      <c r="G325">
        <v>21</v>
      </c>
      <c r="H325" t="s">
        <v>8221</v>
      </c>
      <c r="I325">
        <v>1</v>
      </c>
    </row>
    <row r="326" spans="6:9" x14ac:dyDescent="0.25">
      <c r="F326" t="s">
        <v>8219</v>
      </c>
      <c r="G326">
        <v>21</v>
      </c>
      <c r="H326" t="s">
        <v>8221</v>
      </c>
      <c r="I326">
        <v>1</v>
      </c>
    </row>
    <row r="327" spans="6:9" x14ac:dyDescent="0.25">
      <c r="F327" t="s">
        <v>8219</v>
      </c>
      <c r="G327">
        <v>21</v>
      </c>
      <c r="H327" t="s">
        <v>8221</v>
      </c>
      <c r="I327">
        <v>1</v>
      </c>
    </row>
    <row r="328" spans="6:9" x14ac:dyDescent="0.25">
      <c r="F328" t="s">
        <v>8219</v>
      </c>
      <c r="G328">
        <v>21</v>
      </c>
      <c r="H328" t="s">
        <v>8221</v>
      </c>
      <c r="I328">
        <v>1</v>
      </c>
    </row>
    <row r="329" spans="6:9" x14ac:dyDescent="0.25">
      <c r="F329" t="s">
        <v>8219</v>
      </c>
      <c r="G329">
        <v>21</v>
      </c>
      <c r="H329" t="s">
        <v>8221</v>
      </c>
      <c r="I329">
        <v>1</v>
      </c>
    </row>
    <row r="330" spans="6:9" x14ac:dyDescent="0.25">
      <c r="F330" t="s">
        <v>8219</v>
      </c>
      <c r="G330">
        <v>21</v>
      </c>
      <c r="H330" t="s">
        <v>8221</v>
      </c>
      <c r="I330">
        <v>1</v>
      </c>
    </row>
    <row r="331" spans="6:9" x14ac:dyDescent="0.25">
      <c r="F331" t="s">
        <v>8219</v>
      </c>
      <c r="G331">
        <v>21</v>
      </c>
      <c r="H331" t="s">
        <v>8221</v>
      </c>
      <c r="I331">
        <v>1</v>
      </c>
    </row>
    <row r="332" spans="6:9" x14ac:dyDescent="0.25">
      <c r="F332" t="s">
        <v>8219</v>
      </c>
      <c r="G332">
        <v>21</v>
      </c>
      <c r="H332" t="s">
        <v>8221</v>
      </c>
      <c r="I332">
        <v>1</v>
      </c>
    </row>
    <row r="333" spans="6:9" x14ac:dyDescent="0.25">
      <c r="F333" t="s">
        <v>8219</v>
      </c>
      <c r="G333">
        <v>21</v>
      </c>
      <c r="H333" t="s">
        <v>8221</v>
      </c>
      <c r="I333">
        <v>1</v>
      </c>
    </row>
    <row r="334" spans="6:9" x14ac:dyDescent="0.25">
      <c r="F334" t="s">
        <v>8219</v>
      </c>
      <c r="G334">
        <v>21</v>
      </c>
      <c r="H334" t="s">
        <v>8221</v>
      </c>
      <c r="I334">
        <v>1</v>
      </c>
    </row>
    <row r="335" spans="6:9" x14ac:dyDescent="0.25">
      <c r="F335" t="s">
        <v>8219</v>
      </c>
      <c r="G335">
        <v>21</v>
      </c>
      <c r="H335" t="s">
        <v>8221</v>
      </c>
      <c r="I335">
        <v>1</v>
      </c>
    </row>
    <row r="336" spans="6:9" x14ac:dyDescent="0.25">
      <c r="F336" t="s">
        <v>8219</v>
      </c>
      <c r="G336">
        <v>21</v>
      </c>
      <c r="H336" t="s">
        <v>8221</v>
      </c>
      <c r="I336">
        <v>1</v>
      </c>
    </row>
    <row r="337" spans="6:9" x14ac:dyDescent="0.25">
      <c r="F337" t="s">
        <v>8219</v>
      </c>
      <c r="G337">
        <v>21</v>
      </c>
      <c r="H337" t="s">
        <v>8221</v>
      </c>
      <c r="I337">
        <v>1</v>
      </c>
    </row>
    <row r="338" spans="6:9" x14ac:dyDescent="0.25">
      <c r="F338" t="s">
        <v>8219</v>
      </c>
      <c r="G338">
        <v>21</v>
      </c>
      <c r="H338" t="s">
        <v>8221</v>
      </c>
      <c r="I338">
        <v>1</v>
      </c>
    </row>
    <row r="339" spans="6:9" x14ac:dyDescent="0.25">
      <c r="F339" t="s">
        <v>8219</v>
      </c>
      <c r="G339">
        <v>21</v>
      </c>
      <c r="H339" t="s">
        <v>8221</v>
      </c>
      <c r="I339">
        <v>1</v>
      </c>
    </row>
    <row r="340" spans="6:9" x14ac:dyDescent="0.25">
      <c r="F340" t="s">
        <v>8219</v>
      </c>
      <c r="G340">
        <v>21</v>
      </c>
      <c r="H340" t="s">
        <v>8221</v>
      </c>
      <c r="I340">
        <v>1</v>
      </c>
    </row>
    <row r="341" spans="6:9" x14ac:dyDescent="0.25">
      <c r="F341" t="s">
        <v>8219</v>
      </c>
      <c r="G341">
        <v>21</v>
      </c>
      <c r="H341" t="s">
        <v>8221</v>
      </c>
      <c r="I341">
        <v>1</v>
      </c>
    </row>
    <row r="342" spans="6:9" x14ac:dyDescent="0.25">
      <c r="F342" t="s">
        <v>8219</v>
      </c>
      <c r="G342">
        <v>21</v>
      </c>
      <c r="H342" t="s">
        <v>8221</v>
      </c>
      <c r="I342">
        <v>1</v>
      </c>
    </row>
    <row r="343" spans="6:9" x14ac:dyDescent="0.25">
      <c r="F343" t="s">
        <v>8219</v>
      </c>
      <c r="G343">
        <v>21</v>
      </c>
      <c r="H343" t="s">
        <v>8221</v>
      </c>
      <c r="I343">
        <v>1</v>
      </c>
    </row>
    <row r="344" spans="6:9" x14ac:dyDescent="0.25">
      <c r="F344" t="s">
        <v>8219</v>
      </c>
      <c r="G344">
        <v>21</v>
      </c>
      <c r="H344" t="s">
        <v>8221</v>
      </c>
      <c r="I344">
        <v>1</v>
      </c>
    </row>
    <row r="345" spans="6:9" x14ac:dyDescent="0.25">
      <c r="F345" t="s">
        <v>8219</v>
      </c>
      <c r="G345">
        <v>21</v>
      </c>
      <c r="H345" t="s">
        <v>8221</v>
      </c>
      <c r="I345">
        <v>1</v>
      </c>
    </row>
    <row r="346" spans="6:9" x14ac:dyDescent="0.25">
      <c r="F346" t="s">
        <v>8219</v>
      </c>
      <c r="G346">
        <v>21</v>
      </c>
      <c r="H346" t="s">
        <v>8221</v>
      </c>
      <c r="I346">
        <v>1</v>
      </c>
    </row>
    <row r="347" spans="6:9" x14ac:dyDescent="0.25">
      <c r="F347" t="s">
        <v>8219</v>
      </c>
      <c r="G347">
        <v>21</v>
      </c>
      <c r="H347" t="s">
        <v>8221</v>
      </c>
      <c r="I347">
        <v>1</v>
      </c>
    </row>
    <row r="348" spans="6:9" x14ac:dyDescent="0.25">
      <c r="F348" t="s">
        <v>8219</v>
      </c>
      <c r="G348">
        <v>22</v>
      </c>
      <c r="H348" t="s">
        <v>8221</v>
      </c>
      <c r="I348">
        <v>1</v>
      </c>
    </row>
    <row r="349" spans="6:9" x14ac:dyDescent="0.25">
      <c r="F349" t="s">
        <v>8219</v>
      </c>
      <c r="G349">
        <v>22</v>
      </c>
      <c r="H349" t="s">
        <v>8221</v>
      </c>
      <c r="I349">
        <v>1</v>
      </c>
    </row>
    <row r="350" spans="6:9" x14ac:dyDescent="0.25">
      <c r="F350" t="s">
        <v>8219</v>
      </c>
      <c r="G350">
        <v>22</v>
      </c>
      <c r="H350" t="s">
        <v>8221</v>
      </c>
      <c r="I350">
        <v>1</v>
      </c>
    </row>
    <row r="351" spans="6:9" x14ac:dyDescent="0.25">
      <c r="F351" t="s">
        <v>8219</v>
      </c>
      <c r="G351">
        <v>22</v>
      </c>
      <c r="H351" t="s">
        <v>8221</v>
      </c>
      <c r="I351">
        <v>1</v>
      </c>
    </row>
    <row r="352" spans="6:9" x14ac:dyDescent="0.25">
      <c r="F352" t="s">
        <v>8219</v>
      </c>
      <c r="G352">
        <v>22</v>
      </c>
      <c r="H352" t="s">
        <v>8221</v>
      </c>
      <c r="I352">
        <v>1</v>
      </c>
    </row>
    <row r="353" spans="6:9" x14ac:dyDescent="0.25">
      <c r="F353" t="s">
        <v>8219</v>
      </c>
      <c r="G353">
        <v>22</v>
      </c>
      <c r="H353" t="s">
        <v>8221</v>
      </c>
      <c r="I353">
        <v>1</v>
      </c>
    </row>
    <row r="354" spans="6:9" x14ac:dyDescent="0.25">
      <c r="F354" t="s">
        <v>8219</v>
      </c>
      <c r="G354">
        <v>22</v>
      </c>
      <c r="H354" t="s">
        <v>8221</v>
      </c>
      <c r="I354">
        <v>1</v>
      </c>
    </row>
    <row r="355" spans="6:9" x14ac:dyDescent="0.25">
      <c r="F355" t="s">
        <v>8219</v>
      </c>
      <c r="G355">
        <v>22</v>
      </c>
      <c r="H355" t="s">
        <v>8221</v>
      </c>
      <c r="I355">
        <v>1</v>
      </c>
    </row>
    <row r="356" spans="6:9" x14ac:dyDescent="0.25">
      <c r="F356" t="s">
        <v>8219</v>
      </c>
      <c r="G356">
        <v>22</v>
      </c>
      <c r="H356" t="s">
        <v>8221</v>
      </c>
      <c r="I356">
        <v>1</v>
      </c>
    </row>
    <row r="357" spans="6:9" x14ac:dyDescent="0.25">
      <c r="F357" t="s">
        <v>8219</v>
      </c>
      <c r="G357">
        <v>22</v>
      </c>
      <c r="H357" t="s">
        <v>8221</v>
      </c>
      <c r="I357">
        <v>1</v>
      </c>
    </row>
    <row r="358" spans="6:9" x14ac:dyDescent="0.25">
      <c r="F358" t="s">
        <v>8219</v>
      </c>
      <c r="G358">
        <v>22</v>
      </c>
      <c r="H358" t="s">
        <v>8221</v>
      </c>
      <c r="I358">
        <v>1</v>
      </c>
    </row>
    <row r="359" spans="6:9" x14ac:dyDescent="0.25">
      <c r="F359" t="s">
        <v>8219</v>
      </c>
      <c r="G359">
        <v>22</v>
      </c>
      <c r="H359" t="s">
        <v>8221</v>
      </c>
      <c r="I359">
        <v>1</v>
      </c>
    </row>
    <row r="360" spans="6:9" x14ac:dyDescent="0.25">
      <c r="F360" t="s">
        <v>8219</v>
      </c>
      <c r="G360">
        <v>22</v>
      </c>
      <c r="H360" t="s">
        <v>8221</v>
      </c>
      <c r="I360">
        <v>1</v>
      </c>
    </row>
    <row r="361" spans="6:9" x14ac:dyDescent="0.25">
      <c r="F361" t="s">
        <v>8219</v>
      </c>
      <c r="G361">
        <v>22</v>
      </c>
      <c r="H361" t="s">
        <v>8221</v>
      </c>
      <c r="I361">
        <v>1</v>
      </c>
    </row>
    <row r="362" spans="6:9" x14ac:dyDescent="0.25">
      <c r="F362" t="s">
        <v>8219</v>
      </c>
      <c r="G362">
        <v>22</v>
      </c>
      <c r="H362" t="s">
        <v>8221</v>
      </c>
      <c r="I362">
        <v>1</v>
      </c>
    </row>
    <row r="363" spans="6:9" x14ac:dyDescent="0.25">
      <c r="F363" t="s">
        <v>8219</v>
      </c>
      <c r="G363">
        <v>22</v>
      </c>
      <c r="H363" t="s">
        <v>8221</v>
      </c>
      <c r="I363">
        <v>1</v>
      </c>
    </row>
    <row r="364" spans="6:9" x14ac:dyDescent="0.25">
      <c r="F364" t="s">
        <v>8219</v>
      </c>
      <c r="G364">
        <v>22</v>
      </c>
      <c r="H364" t="s">
        <v>8221</v>
      </c>
      <c r="I364">
        <v>1</v>
      </c>
    </row>
    <row r="365" spans="6:9" x14ac:dyDescent="0.25">
      <c r="F365" t="s">
        <v>8219</v>
      </c>
      <c r="G365">
        <v>22</v>
      </c>
      <c r="H365" t="s">
        <v>8221</v>
      </c>
      <c r="I365">
        <v>1</v>
      </c>
    </row>
    <row r="366" spans="6:9" x14ac:dyDescent="0.25">
      <c r="F366" t="s">
        <v>8219</v>
      </c>
      <c r="G366">
        <v>23</v>
      </c>
      <c r="H366" t="s">
        <v>8221</v>
      </c>
      <c r="I366">
        <v>1</v>
      </c>
    </row>
    <row r="367" spans="6:9" x14ac:dyDescent="0.25">
      <c r="F367" t="s">
        <v>8219</v>
      </c>
      <c r="G367">
        <v>23</v>
      </c>
      <c r="H367" t="s">
        <v>8221</v>
      </c>
      <c r="I367">
        <v>1</v>
      </c>
    </row>
    <row r="368" spans="6:9" x14ac:dyDescent="0.25">
      <c r="F368" t="s">
        <v>8219</v>
      </c>
      <c r="G368">
        <v>23</v>
      </c>
      <c r="H368" t="s">
        <v>8221</v>
      </c>
      <c r="I368">
        <v>1</v>
      </c>
    </row>
    <row r="369" spans="6:9" x14ac:dyDescent="0.25">
      <c r="F369" t="s">
        <v>8219</v>
      </c>
      <c r="G369">
        <v>23</v>
      </c>
      <c r="H369" t="s">
        <v>8221</v>
      </c>
      <c r="I369">
        <v>1</v>
      </c>
    </row>
    <row r="370" spans="6:9" x14ac:dyDescent="0.25">
      <c r="F370" t="s">
        <v>8219</v>
      </c>
      <c r="G370">
        <v>23</v>
      </c>
      <c r="H370" t="s">
        <v>8221</v>
      </c>
      <c r="I370">
        <v>1</v>
      </c>
    </row>
    <row r="371" spans="6:9" x14ac:dyDescent="0.25">
      <c r="F371" t="s">
        <v>8219</v>
      </c>
      <c r="G371">
        <v>23</v>
      </c>
      <c r="H371" t="s">
        <v>8221</v>
      </c>
      <c r="I371">
        <v>1</v>
      </c>
    </row>
    <row r="372" spans="6:9" x14ac:dyDescent="0.25">
      <c r="F372" t="s">
        <v>8219</v>
      </c>
      <c r="G372">
        <v>23</v>
      </c>
      <c r="H372" t="s">
        <v>8221</v>
      </c>
      <c r="I372">
        <v>1</v>
      </c>
    </row>
    <row r="373" spans="6:9" x14ac:dyDescent="0.25">
      <c r="F373" t="s">
        <v>8219</v>
      </c>
      <c r="G373">
        <v>23</v>
      </c>
      <c r="H373" t="s">
        <v>8221</v>
      </c>
      <c r="I373">
        <v>1</v>
      </c>
    </row>
    <row r="374" spans="6:9" x14ac:dyDescent="0.25">
      <c r="F374" t="s">
        <v>8219</v>
      </c>
      <c r="G374">
        <v>23</v>
      </c>
      <c r="H374" t="s">
        <v>8221</v>
      </c>
      <c r="I374">
        <v>1</v>
      </c>
    </row>
    <row r="375" spans="6:9" x14ac:dyDescent="0.25">
      <c r="F375" t="s">
        <v>8219</v>
      </c>
      <c r="G375">
        <v>23</v>
      </c>
      <c r="H375" t="s">
        <v>8221</v>
      </c>
      <c r="I375">
        <v>1</v>
      </c>
    </row>
    <row r="376" spans="6:9" x14ac:dyDescent="0.25">
      <c r="F376" t="s">
        <v>8219</v>
      </c>
      <c r="G376">
        <v>23</v>
      </c>
      <c r="H376" t="s">
        <v>8221</v>
      </c>
      <c r="I376">
        <v>1</v>
      </c>
    </row>
    <row r="377" spans="6:9" x14ac:dyDescent="0.25">
      <c r="F377" t="s">
        <v>8219</v>
      </c>
      <c r="G377">
        <v>23</v>
      </c>
      <c r="H377" t="s">
        <v>8221</v>
      </c>
      <c r="I377">
        <v>1</v>
      </c>
    </row>
    <row r="378" spans="6:9" x14ac:dyDescent="0.25">
      <c r="F378" t="s">
        <v>8219</v>
      </c>
      <c r="G378">
        <v>23</v>
      </c>
      <c r="H378" t="s">
        <v>8221</v>
      </c>
      <c r="I378">
        <v>1</v>
      </c>
    </row>
    <row r="379" spans="6:9" x14ac:dyDescent="0.25">
      <c r="F379" t="s">
        <v>8219</v>
      </c>
      <c r="G379">
        <v>23</v>
      </c>
      <c r="H379" t="s">
        <v>8221</v>
      </c>
      <c r="I379">
        <v>1</v>
      </c>
    </row>
    <row r="380" spans="6:9" x14ac:dyDescent="0.25">
      <c r="F380" t="s">
        <v>8219</v>
      </c>
      <c r="G380">
        <v>23</v>
      </c>
      <c r="H380" t="s">
        <v>8221</v>
      </c>
      <c r="I380">
        <v>1</v>
      </c>
    </row>
    <row r="381" spans="6:9" x14ac:dyDescent="0.25">
      <c r="F381" t="s">
        <v>8219</v>
      </c>
      <c r="G381">
        <v>23</v>
      </c>
      <c r="H381" t="s">
        <v>8221</v>
      </c>
      <c r="I381">
        <v>1</v>
      </c>
    </row>
    <row r="382" spans="6:9" x14ac:dyDescent="0.25">
      <c r="F382" t="s">
        <v>8219</v>
      </c>
      <c r="G382">
        <v>23</v>
      </c>
      <c r="H382" t="s">
        <v>8221</v>
      </c>
      <c r="I382">
        <v>1</v>
      </c>
    </row>
    <row r="383" spans="6:9" x14ac:dyDescent="0.25">
      <c r="F383" t="s">
        <v>8219</v>
      </c>
      <c r="G383">
        <v>23</v>
      </c>
      <c r="H383" t="s">
        <v>8221</v>
      </c>
      <c r="I383">
        <v>1</v>
      </c>
    </row>
    <row r="384" spans="6:9" x14ac:dyDescent="0.25">
      <c r="F384" t="s">
        <v>8219</v>
      </c>
      <c r="G384">
        <v>23</v>
      </c>
      <c r="H384" t="s">
        <v>8221</v>
      </c>
      <c r="I384">
        <v>1</v>
      </c>
    </row>
    <row r="385" spans="6:9" x14ac:dyDescent="0.25">
      <c r="F385" t="s">
        <v>8219</v>
      </c>
      <c r="G385">
        <v>23</v>
      </c>
      <c r="H385" t="s">
        <v>8221</v>
      </c>
      <c r="I385">
        <v>1</v>
      </c>
    </row>
    <row r="386" spans="6:9" x14ac:dyDescent="0.25">
      <c r="F386" t="s">
        <v>8219</v>
      </c>
      <c r="G386">
        <v>23</v>
      </c>
      <c r="H386" t="s">
        <v>8221</v>
      </c>
      <c r="I386">
        <v>1</v>
      </c>
    </row>
    <row r="387" spans="6:9" x14ac:dyDescent="0.25">
      <c r="F387" t="s">
        <v>8219</v>
      </c>
      <c r="G387">
        <v>23</v>
      </c>
      <c r="H387" t="s">
        <v>8221</v>
      </c>
      <c r="I387">
        <v>1</v>
      </c>
    </row>
    <row r="388" spans="6:9" x14ac:dyDescent="0.25">
      <c r="F388" t="s">
        <v>8219</v>
      </c>
      <c r="G388">
        <v>23</v>
      </c>
      <c r="H388" t="s">
        <v>8221</v>
      </c>
      <c r="I388">
        <v>1</v>
      </c>
    </row>
    <row r="389" spans="6:9" x14ac:dyDescent="0.25">
      <c r="F389" t="s">
        <v>8219</v>
      </c>
      <c r="G389">
        <v>23</v>
      </c>
      <c r="H389" t="s">
        <v>8221</v>
      </c>
      <c r="I389">
        <v>1</v>
      </c>
    </row>
    <row r="390" spans="6:9" x14ac:dyDescent="0.25">
      <c r="F390" t="s">
        <v>8219</v>
      </c>
      <c r="G390">
        <v>24</v>
      </c>
      <c r="H390" t="s">
        <v>8221</v>
      </c>
      <c r="I390">
        <v>1</v>
      </c>
    </row>
    <row r="391" spans="6:9" x14ac:dyDescent="0.25">
      <c r="F391" t="s">
        <v>8219</v>
      </c>
      <c r="G391">
        <v>24</v>
      </c>
      <c r="H391" t="s">
        <v>8221</v>
      </c>
      <c r="I391">
        <v>1</v>
      </c>
    </row>
    <row r="392" spans="6:9" x14ac:dyDescent="0.25">
      <c r="F392" t="s">
        <v>8219</v>
      </c>
      <c r="G392">
        <v>24</v>
      </c>
      <c r="H392" t="s">
        <v>8221</v>
      </c>
      <c r="I392">
        <v>1</v>
      </c>
    </row>
    <row r="393" spans="6:9" x14ac:dyDescent="0.25">
      <c r="F393" t="s">
        <v>8219</v>
      </c>
      <c r="G393">
        <v>24</v>
      </c>
      <c r="H393" t="s">
        <v>8221</v>
      </c>
      <c r="I393">
        <v>1</v>
      </c>
    </row>
    <row r="394" spans="6:9" x14ac:dyDescent="0.25">
      <c r="F394" t="s">
        <v>8219</v>
      </c>
      <c r="G394">
        <v>24</v>
      </c>
      <c r="H394" t="s">
        <v>8221</v>
      </c>
      <c r="I394">
        <v>1</v>
      </c>
    </row>
    <row r="395" spans="6:9" x14ac:dyDescent="0.25">
      <c r="F395" t="s">
        <v>8219</v>
      </c>
      <c r="G395">
        <v>24</v>
      </c>
      <c r="H395" t="s">
        <v>8221</v>
      </c>
      <c r="I395">
        <v>1</v>
      </c>
    </row>
    <row r="396" spans="6:9" x14ac:dyDescent="0.25">
      <c r="F396" t="s">
        <v>8219</v>
      </c>
      <c r="G396">
        <v>24</v>
      </c>
      <c r="H396" t="s">
        <v>8221</v>
      </c>
      <c r="I396">
        <v>1</v>
      </c>
    </row>
    <row r="397" spans="6:9" x14ac:dyDescent="0.25">
      <c r="F397" t="s">
        <v>8219</v>
      </c>
      <c r="G397">
        <v>24</v>
      </c>
      <c r="H397" t="s">
        <v>8221</v>
      </c>
      <c r="I397">
        <v>1</v>
      </c>
    </row>
    <row r="398" spans="6:9" x14ac:dyDescent="0.25">
      <c r="F398" t="s">
        <v>8219</v>
      </c>
      <c r="G398">
        <v>24</v>
      </c>
      <c r="H398" t="s">
        <v>8221</v>
      </c>
      <c r="I398">
        <v>1</v>
      </c>
    </row>
    <row r="399" spans="6:9" x14ac:dyDescent="0.25">
      <c r="F399" t="s">
        <v>8219</v>
      </c>
      <c r="G399">
        <v>24</v>
      </c>
      <c r="H399" t="s">
        <v>8221</v>
      </c>
      <c r="I399">
        <v>1</v>
      </c>
    </row>
    <row r="400" spans="6:9" x14ac:dyDescent="0.25">
      <c r="F400" t="s">
        <v>8219</v>
      </c>
      <c r="G400">
        <v>24</v>
      </c>
      <c r="H400" t="s">
        <v>8221</v>
      </c>
      <c r="I400">
        <v>1</v>
      </c>
    </row>
    <row r="401" spans="6:9" x14ac:dyDescent="0.25">
      <c r="F401" t="s">
        <v>8219</v>
      </c>
      <c r="G401">
        <v>24</v>
      </c>
      <c r="H401" t="s">
        <v>8221</v>
      </c>
      <c r="I401">
        <v>1</v>
      </c>
    </row>
    <row r="402" spans="6:9" x14ac:dyDescent="0.25">
      <c r="F402" t="s">
        <v>8219</v>
      </c>
      <c r="G402">
        <v>24</v>
      </c>
      <c r="H402" t="s">
        <v>8221</v>
      </c>
      <c r="I402">
        <v>1</v>
      </c>
    </row>
    <row r="403" spans="6:9" x14ac:dyDescent="0.25">
      <c r="F403" t="s">
        <v>8219</v>
      </c>
      <c r="G403">
        <v>24</v>
      </c>
      <c r="H403" t="s">
        <v>8221</v>
      </c>
      <c r="I403">
        <v>1</v>
      </c>
    </row>
    <row r="404" spans="6:9" x14ac:dyDescent="0.25">
      <c r="F404" t="s">
        <v>8219</v>
      </c>
      <c r="G404">
        <v>24</v>
      </c>
      <c r="H404" t="s">
        <v>8221</v>
      </c>
      <c r="I404">
        <v>1</v>
      </c>
    </row>
    <row r="405" spans="6:9" x14ac:dyDescent="0.25">
      <c r="F405" t="s">
        <v>8219</v>
      </c>
      <c r="G405">
        <v>24</v>
      </c>
      <c r="H405" t="s">
        <v>8221</v>
      </c>
      <c r="I405">
        <v>1</v>
      </c>
    </row>
    <row r="406" spans="6:9" x14ac:dyDescent="0.25">
      <c r="F406" t="s">
        <v>8219</v>
      </c>
      <c r="G406">
        <v>24</v>
      </c>
      <c r="H406" t="s">
        <v>8221</v>
      </c>
      <c r="I406">
        <v>1</v>
      </c>
    </row>
    <row r="407" spans="6:9" x14ac:dyDescent="0.25">
      <c r="F407" t="s">
        <v>8219</v>
      </c>
      <c r="G407">
        <v>24</v>
      </c>
      <c r="H407" t="s">
        <v>8221</v>
      </c>
      <c r="I407">
        <v>1</v>
      </c>
    </row>
    <row r="408" spans="6:9" x14ac:dyDescent="0.25">
      <c r="F408" t="s">
        <v>8219</v>
      </c>
      <c r="G408">
        <v>24</v>
      </c>
      <c r="H408" t="s">
        <v>8221</v>
      </c>
      <c r="I408">
        <v>1</v>
      </c>
    </row>
    <row r="409" spans="6:9" x14ac:dyDescent="0.25">
      <c r="F409" t="s">
        <v>8219</v>
      </c>
      <c r="G409">
        <v>25</v>
      </c>
      <c r="H409" t="s">
        <v>8221</v>
      </c>
      <c r="I409">
        <v>1</v>
      </c>
    </row>
    <row r="410" spans="6:9" x14ac:dyDescent="0.25">
      <c r="F410" t="s">
        <v>8219</v>
      </c>
      <c r="G410">
        <v>25</v>
      </c>
      <c r="H410" t="s">
        <v>8221</v>
      </c>
      <c r="I410">
        <v>1</v>
      </c>
    </row>
    <row r="411" spans="6:9" x14ac:dyDescent="0.25">
      <c r="F411" t="s">
        <v>8219</v>
      </c>
      <c r="G411">
        <v>25</v>
      </c>
      <c r="H411" t="s">
        <v>8221</v>
      </c>
      <c r="I411">
        <v>1</v>
      </c>
    </row>
    <row r="412" spans="6:9" x14ac:dyDescent="0.25">
      <c r="F412" t="s">
        <v>8219</v>
      </c>
      <c r="G412">
        <v>25</v>
      </c>
      <c r="H412" t="s">
        <v>8221</v>
      </c>
      <c r="I412">
        <v>1</v>
      </c>
    </row>
    <row r="413" spans="6:9" x14ac:dyDescent="0.25">
      <c r="F413" t="s">
        <v>8219</v>
      </c>
      <c r="G413">
        <v>25</v>
      </c>
      <c r="H413" t="s">
        <v>8221</v>
      </c>
      <c r="I413">
        <v>1</v>
      </c>
    </row>
    <row r="414" spans="6:9" x14ac:dyDescent="0.25">
      <c r="F414" t="s">
        <v>8219</v>
      </c>
      <c r="G414">
        <v>25</v>
      </c>
      <c r="H414" t="s">
        <v>8221</v>
      </c>
      <c r="I414">
        <v>1</v>
      </c>
    </row>
    <row r="415" spans="6:9" x14ac:dyDescent="0.25">
      <c r="F415" t="s">
        <v>8219</v>
      </c>
      <c r="G415">
        <v>25</v>
      </c>
      <c r="H415" t="s">
        <v>8221</v>
      </c>
      <c r="I415">
        <v>1</v>
      </c>
    </row>
    <row r="416" spans="6:9" x14ac:dyDescent="0.25">
      <c r="F416" t="s">
        <v>8219</v>
      </c>
      <c r="G416">
        <v>25</v>
      </c>
      <c r="H416" t="s">
        <v>8221</v>
      </c>
      <c r="I416">
        <v>1</v>
      </c>
    </row>
    <row r="417" spans="6:9" x14ac:dyDescent="0.25">
      <c r="F417" t="s">
        <v>8219</v>
      </c>
      <c r="G417">
        <v>25</v>
      </c>
      <c r="H417" t="s">
        <v>8221</v>
      </c>
      <c r="I417">
        <v>1</v>
      </c>
    </row>
    <row r="418" spans="6:9" x14ac:dyDescent="0.25">
      <c r="F418" t="s">
        <v>8219</v>
      </c>
      <c r="G418">
        <v>25</v>
      </c>
      <c r="H418" t="s">
        <v>8221</v>
      </c>
      <c r="I418">
        <v>1</v>
      </c>
    </row>
    <row r="419" spans="6:9" x14ac:dyDescent="0.25">
      <c r="F419" t="s">
        <v>8219</v>
      </c>
      <c r="G419">
        <v>25</v>
      </c>
      <c r="H419" t="s">
        <v>8221</v>
      </c>
      <c r="I419">
        <v>1</v>
      </c>
    </row>
    <row r="420" spans="6:9" x14ac:dyDescent="0.25">
      <c r="F420" t="s">
        <v>8219</v>
      </c>
      <c r="G420">
        <v>25</v>
      </c>
      <c r="H420" t="s">
        <v>8221</v>
      </c>
      <c r="I420">
        <v>1</v>
      </c>
    </row>
    <row r="421" spans="6:9" x14ac:dyDescent="0.25">
      <c r="F421" t="s">
        <v>8219</v>
      </c>
      <c r="G421">
        <v>25</v>
      </c>
      <c r="H421" t="s">
        <v>8221</v>
      </c>
      <c r="I421">
        <v>1</v>
      </c>
    </row>
    <row r="422" spans="6:9" x14ac:dyDescent="0.25">
      <c r="F422" t="s">
        <v>8219</v>
      </c>
      <c r="G422">
        <v>25</v>
      </c>
      <c r="H422" t="s">
        <v>8221</v>
      </c>
      <c r="I422">
        <v>1</v>
      </c>
    </row>
    <row r="423" spans="6:9" x14ac:dyDescent="0.25">
      <c r="F423" t="s">
        <v>8219</v>
      </c>
      <c r="G423">
        <v>25</v>
      </c>
      <c r="H423" t="s">
        <v>8221</v>
      </c>
      <c r="I423">
        <v>1</v>
      </c>
    </row>
    <row r="424" spans="6:9" x14ac:dyDescent="0.25">
      <c r="F424" t="s">
        <v>8219</v>
      </c>
      <c r="G424">
        <v>25</v>
      </c>
      <c r="H424" t="s">
        <v>8221</v>
      </c>
      <c r="I424">
        <v>1</v>
      </c>
    </row>
    <row r="425" spans="6:9" x14ac:dyDescent="0.25">
      <c r="F425" t="s">
        <v>8219</v>
      </c>
      <c r="G425">
        <v>25</v>
      </c>
      <c r="H425" t="s">
        <v>8221</v>
      </c>
      <c r="I425">
        <v>1</v>
      </c>
    </row>
    <row r="426" spans="6:9" x14ac:dyDescent="0.25">
      <c r="F426" t="s">
        <v>8219</v>
      </c>
      <c r="G426">
        <v>25</v>
      </c>
      <c r="H426" t="s">
        <v>8221</v>
      </c>
      <c r="I426">
        <v>1</v>
      </c>
    </row>
    <row r="427" spans="6:9" x14ac:dyDescent="0.25">
      <c r="F427" t="s">
        <v>8219</v>
      </c>
      <c r="G427">
        <v>25</v>
      </c>
      <c r="H427" t="s">
        <v>8221</v>
      </c>
      <c r="I427">
        <v>1</v>
      </c>
    </row>
    <row r="428" spans="6:9" x14ac:dyDescent="0.25">
      <c r="F428" t="s">
        <v>8219</v>
      </c>
      <c r="G428">
        <v>25</v>
      </c>
      <c r="H428" t="s">
        <v>8221</v>
      </c>
      <c r="I428">
        <v>1</v>
      </c>
    </row>
    <row r="429" spans="6:9" x14ac:dyDescent="0.25">
      <c r="F429" t="s">
        <v>8219</v>
      </c>
      <c r="G429">
        <v>25</v>
      </c>
      <c r="H429" t="s">
        <v>8221</v>
      </c>
      <c r="I429">
        <v>1</v>
      </c>
    </row>
    <row r="430" spans="6:9" x14ac:dyDescent="0.25">
      <c r="F430" t="s">
        <v>8219</v>
      </c>
      <c r="G430">
        <v>25</v>
      </c>
      <c r="H430" t="s">
        <v>8221</v>
      </c>
      <c r="I430">
        <v>1</v>
      </c>
    </row>
    <row r="431" spans="6:9" x14ac:dyDescent="0.25">
      <c r="F431" t="s">
        <v>8219</v>
      </c>
      <c r="G431">
        <v>25</v>
      </c>
      <c r="H431" t="s">
        <v>8221</v>
      </c>
      <c r="I431">
        <v>1</v>
      </c>
    </row>
    <row r="432" spans="6:9" x14ac:dyDescent="0.25">
      <c r="F432" t="s">
        <v>8219</v>
      </c>
      <c r="G432">
        <v>25</v>
      </c>
      <c r="H432" t="s">
        <v>8221</v>
      </c>
      <c r="I432">
        <v>1</v>
      </c>
    </row>
    <row r="433" spans="6:9" x14ac:dyDescent="0.25">
      <c r="F433" t="s">
        <v>8219</v>
      </c>
      <c r="G433">
        <v>25</v>
      </c>
      <c r="H433" t="s">
        <v>8221</v>
      </c>
      <c r="I433">
        <v>1</v>
      </c>
    </row>
    <row r="434" spans="6:9" x14ac:dyDescent="0.25">
      <c r="F434" t="s">
        <v>8219</v>
      </c>
      <c r="G434">
        <v>25</v>
      </c>
      <c r="H434" t="s">
        <v>8221</v>
      </c>
      <c r="I434">
        <v>1</v>
      </c>
    </row>
    <row r="435" spans="6:9" x14ac:dyDescent="0.25">
      <c r="F435" t="s">
        <v>8219</v>
      </c>
      <c r="G435">
        <v>25</v>
      </c>
      <c r="H435" t="s">
        <v>8221</v>
      </c>
      <c r="I435">
        <v>1</v>
      </c>
    </row>
    <row r="436" spans="6:9" x14ac:dyDescent="0.25">
      <c r="F436" t="s">
        <v>8219</v>
      </c>
      <c r="G436">
        <v>25</v>
      </c>
      <c r="H436" t="s">
        <v>8221</v>
      </c>
      <c r="I436">
        <v>1</v>
      </c>
    </row>
    <row r="437" spans="6:9" x14ac:dyDescent="0.25">
      <c r="F437" t="s">
        <v>8219</v>
      </c>
      <c r="G437">
        <v>25</v>
      </c>
      <c r="H437" t="s">
        <v>8221</v>
      </c>
      <c r="I437">
        <v>1</v>
      </c>
    </row>
    <row r="438" spans="6:9" x14ac:dyDescent="0.25">
      <c r="F438" t="s">
        <v>8219</v>
      </c>
      <c r="G438">
        <v>25</v>
      </c>
      <c r="H438" t="s">
        <v>8221</v>
      </c>
      <c r="I438">
        <v>1</v>
      </c>
    </row>
    <row r="439" spans="6:9" x14ac:dyDescent="0.25">
      <c r="F439" t="s">
        <v>8219</v>
      </c>
      <c r="G439">
        <v>25</v>
      </c>
      <c r="H439" t="s">
        <v>8221</v>
      </c>
      <c r="I439">
        <v>1</v>
      </c>
    </row>
    <row r="440" spans="6:9" x14ac:dyDescent="0.25">
      <c r="F440" t="s">
        <v>8219</v>
      </c>
      <c r="G440">
        <v>25</v>
      </c>
      <c r="H440" t="s">
        <v>8221</v>
      </c>
      <c r="I440">
        <v>1</v>
      </c>
    </row>
    <row r="441" spans="6:9" x14ac:dyDescent="0.25">
      <c r="F441" t="s">
        <v>8219</v>
      </c>
      <c r="G441">
        <v>26</v>
      </c>
      <c r="H441" t="s">
        <v>8221</v>
      </c>
      <c r="I441">
        <v>1</v>
      </c>
    </row>
    <row r="442" spans="6:9" x14ac:dyDescent="0.25">
      <c r="F442" t="s">
        <v>8219</v>
      </c>
      <c r="G442">
        <v>26</v>
      </c>
      <c r="H442" t="s">
        <v>8221</v>
      </c>
      <c r="I442">
        <v>1</v>
      </c>
    </row>
    <row r="443" spans="6:9" x14ac:dyDescent="0.25">
      <c r="F443" t="s">
        <v>8219</v>
      </c>
      <c r="G443">
        <v>26</v>
      </c>
      <c r="H443" t="s">
        <v>8221</v>
      </c>
      <c r="I443">
        <v>1</v>
      </c>
    </row>
    <row r="444" spans="6:9" x14ac:dyDescent="0.25">
      <c r="F444" t="s">
        <v>8219</v>
      </c>
      <c r="G444">
        <v>26</v>
      </c>
      <c r="H444" t="s">
        <v>8221</v>
      </c>
      <c r="I444">
        <v>1</v>
      </c>
    </row>
    <row r="445" spans="6:9" x14ac:dyDescent="0.25">
      <c r="F445" t="s">
        <v>8219</v>
      </c>
      <c r="G445">
        <v>26</v>
      </c>
      <c r="H445" t="s">
        <v>8221</v>
      </c>
      <c r="I445">
        <v>1</v>
      </c>
    </row>
    <row r="446" spans="6:9" x14ac:dyDescent="0.25">
      <c r="F446" t="s">
        <v>8219</v>
      </c>
      <c r="G446">
        <v>26</v>
      </c>
      <c r="H446" t="s">
        <v>8221</v>
      </c>
      <c r="I446">
        <v>1</v>
      </c>
    </row>
    <row r="447" spans="6:9" x14ac:dyDescent="0.25">
      <c r="F447" t="s">
        <v>8219</v>
      </c>
      <c r="G447">
        <v>26</v>
      </c>
      <c r="H447" t="s">
        <v>8221</v>
      </c>
      <c r="I447">
        <v>1</v>
      </c>
    </row>
    <row r="448" spans="6:9" x14ac:dyDescent="0.25">
      <c r="F448" t="s">
        <v>8219</v>
      </c>
      <c r="G448">
        <v>26</v>
      </c>
      <c r="H448" t="s">
        <v>8221</v>
      </c>
      <c r="I448">
        <v>1</v>
      </c>
    </row>
    <row r="449" spans="6:9" x14ac:dyDescent="0.25">
      <c r="F449" t="s">
        <v>8219</v>
      </c>
      <c r="G449">
        <v>26</v>
      </c>
      <c r="H449" t="s">
        <v>8221</v>
      </c>
      <c r="I449">
        <v>1</v>
      </c>
    </row>
    <row r="450" spans="6:9" x14ac:dyDescent="0.25">
      <c r="F450" t="s">
        <v>8219</v>
      </c>
      <c r="G450">
        <v>26</v>
      </c>
      <c r="H450" t="s">
        <v>8221</v>
      </c>
      <c r="I450">
        <v>1</v>
      </c>
    </row>
    <row r="451" spans="6:9" x14ac:dyDescent="0.25">
      <c r="F451" t="s">
        <v>8219</v>
      </c>
      <c r="G451">
        <v>26</v>
      </c>
      <c r="H451" t="s">
        <v>8221</v>
      </c>
      <c r="I451">
        <v>1</v>
      </c>
    </row>
    <row r="452" spans="6:9" x14ac:dyDescent="0.25">
      <c r="F452" t="s">
        <v>8219</v>
      </c>
      <c r="G452">
        <v>26</v>
      </c>
      <c r="H452" t="s">
        <v>8221</v>
      </c>
      <c r="I452">
        <v>1</v>
      </c>
    </row>
    <row r="453" spans="6:9" x14ac:dyDescent="0.25">
      <c r="F453" t="s">
        <v>8219</v>
      </c>
      <c r="G453">
        <v>26</v>
      </c>
      <c r="H453" t="s">
        <v>8221</v>
      </c>
      <c r="I453">
        <v>1</v>
      </c>
    </row>
    <row r="454" spans="6:9" x14ac:dyDescent="0.25">
      <c r="F454" t="s">
        <v>8219</v>
      </c>
      <c r="G454">
        <v>26</v>
      </c>
      <c r="H454" t="s">
        <v>8221</v>
      </c>
      <c r="I454">
        <v>1</v>
      </c>
    </row>
    <row r="455" spans="6:9" x14ac:dyDescent="0.25">
      <c r="F455" t="s">
        <v>8219</v>
      </c>
      <c r="G455">
        <v>26</v>
      </c>
      <c r="H455" t="s">
        <v>8221</v>
      </c>
      <c r="I455">
        <v>1</v>
      </c>
    </row>
    <row r="456" spans="6:9" x14ac:dyDescent="0.25">
      <c r="F456" t="s">
        <v>8219</v>
      </c>
      <c r="G456">
        <v>26</v>
      </c>
      <c r="H456" t="s">
        <v>8221</v>
      </c>
      <c r="I456">
        <v>1</v>
      </c>
    </row>
    <row r="457" spans="6:9" x14ac:dyDescent="0.25">
      <c r="F457" t="s">
        <v>8219</v>
      </c>
      <c r="G457">
        <v>26</v>
      </c>
      <c r="H457" t="s">
        <v>8221</v>
      </c>
      <c r="I457">
        <v>1</v>
      </c>
    </row>
    <row r="458" spans="6:9" x14ac:dyDescent="0.25">
      <c r="F458" t="s">
        <v>8219</v>
      </c>
      <c r="G458">
        <v>26</v>
      </c>
      <c r="H458" t="s">
        <v>8221</v>
      </c>
      <c r="I458">
        <v>1</v>
      </c>
    </row>
    <row r="459" spans="6:9" x14ac:dyDescent="0.25">
      <c r="F459" t="s">
        <v>8219</v>
      </c>
      <c r="G459">
        <v>26</v>
      </c>
      <c r="H459" t="s">
        <v>8221</v>
      </c>
      <c r="I459">
        <v>1</v>
      </c>
    </row>
    <row r="460" spans="6:9" x14ac:dyDescent="0.25">
      <c r="F460" t="s">
        <v>8219</v>
      </c>
      <c r="G460">
        <v>26</v>
      </c>
      <c r="H460" t="s">
        <v>8221</v>
      </c>
      <c r="I460">
        <v>1</v>
      </c>
    </row>
    <row r="461" spans="6:9" x14ac:dyDescent="0.25">
      <c r="F461" t="s">
        <v>8219</v>
      </c>
      <c r="G461">
        <v>26</v>
      </c>
      <c r="H461" t="s">
        <v>8221</v>
      </c>
      <c r="I461">
        <v>1</v>
      </c>
    </row>
    <row r="462" spans="6:9" x14ac:dyDescent="0.25">
      <c r="F462" t="s">
        <v>8219</v>
      </c>
      <c r="G462">
        <v>26</v>
      </c>
      <c r="H462" t="s">
        <v>8221</v>
      </c>
      <c r="I462">
        <v>1</v>
      </c>
    </row>
    <row r="463" spans="6:9" x14ac:dyDescent="0.25">
      <c r="F463" t="s">
        <v>8219</v>
      </c>
      <c r="G463">
        <v>26</v>
      </c>
      <c r="H463" t="s">
        <v>8221</v>
      </c>
      <c r="I463">
        <v>1</v>
      </c>
    </row>
    <row r="464" spans="6:9" x14ac:dyDescent="0.25">
      <c r="F464" t="s">
        <v>8219</v>
      </c>
      <c r="G464">
        <v>26</v>
      </c>
      <c r="H464" t="s">
        <v>8221</v>
      </c>
      <c r="I464">
        <v>1</v>
      </c>
    </row>
    <row r="465" spans="6:9" x14ac:dyDescent="0.25">
      <c r="F465" t="s">
        <v>8219</v>
      </c>
      <c r="G465">
        <v>26</v>
      </c>
      <c r="H465" t="s">
        <v>8221</v>
      </c>
      <c r="I465">
        <v>1</v>
      </c>
    </row>
    <row r="466" spans="6:9" x14ac:dyDescent="0.25">
      <c r="F466" t="s">
        <v>8219</v>
      </c>
      <c r="G466">
        <v>26</v>
      </c>
      <c r="H466" t="s">
        <v>8221</v>
      </c>
      <c r="I466">
        <v>1</v>
      </c>
    </row>
    <row r="467" spans="6:9" x14ac:dyDescent="0.25">
      <c r="F467" t="s">
        <v>8219</v>
      </c>
      <c r="G467">
        <v>26</v>
      </c>
      <c r="H467" t="s">
        <v>8221</v>
      </c>
      <c r="I467">
        <v>1</v>
      </c>
    </row>
    <row r="468" spans="6:9" x14ac:dyDescent="0.25">
      <c r="F468" t="s">
        <v>8219</v>
      </c>
      <c r="G468">
        <v>26</v>
      </c>
      <c r="H468" t="s">
        <v>8221</v>
      </c>
      <c r="I468">
        <v>1</v>
      </c>
    </row>
    <row r="469" spans="6:9" x14ac:dyDescent="0.25">
      <c r="F469" t="s">
        <v>8219</v>
      </c>
      <c r="G469">
        <v>27</v>
      </c>
      <c r="H469" t="s">
        <v>8221</v>
      </c>
      <c r="I469">
        <v>1</v>
      </c>
    </row>
    <row r="470" spans="6:9" x14ac:dyDescent="0.25">
      <c r="F470" t="s">
        <v>8219</v>
      </c>
      <c r="G470">
        <v>27</v>
      </c>
      <c r="H470" t="s">
        <v>8221</v>
      </c>
      <c r="I470">
        <v>1</v>
      </c>
    </row>
    <row r="471" spans="6:9" x14ac:dyDescent="0.25">
      <c r="F471" t="s">
        <v>8219</v>
      </c>
      <c r="G471">
        <v>27</v>
      </c>
      <c r="H471" t="s">
        <v>8221</v>
      </c>
      <c r="I471">
        <v>1</v>
      </c>
    </row>
    <row r="472" spans="6:9" x14ac:dyDescent="0.25">
      <c r="F472" t="s">
        <v>8219</v>
      </c>
      <c r="G472">
        <v>27</v>
      </c>
      <c r="H472" t="s">
        <v>8221</v>
      </c>
      <c r="I472">
        <v>1</v>
      </c>
    </row>
    <row r="473" spans="6:9" x14ac:dyDescent="0.25">
      <c r="F473" t="s">
        <v>8219</v>
      </c>
      <c r="G473">
        <v>27</v>
      </c>
      <c r="H473" t="s">
        <v>8221</v>
      </c>
      <c r="I473">
        <v>1</v>
      </c>
    </row>
    <row r="474" spans="6:9" x14ac:dyDescent="0.25">
      <c r="F474" t="s">
        <v>8219</v>
      </c>
      <c r="G474">
        <v>27</v>
      </c>
      <c r="H474" t="s">
        <v>8221</v>
      </c>
      <c r="I474">
        <v>1</v>
      </c>
    </row>
    <row r="475" spans="6:9" x14ac:dyDescent="0.25">
      <c r="F475" t="s">
        <v>8219</v>
      </c>
      <c r="G475">
        <v>27</v>
      </c>
      <c r="H475" t="s">
        <v>8221</v>
      </c>
      <c r="I475">
        <v>1</v>
      </c>
    </row>
    <row r="476" spans="6:9" x14ac:dyDescent="0.25">
      <c r="F476" t="s">
        <v>8219</v>
      </c>
      <c r="G476">
        <v>27</v>
      </c>
      <c r="H476" t="s">
        <v>8221</v>
      </c>
      <c r="I476">
        <v>1</v>
      </c>
    </row>
    <row r="477" spans="6:9" x14ac:dyDescent="0.25">
      <c r="F477" t="s">
        <v>8219</v>
      </c>
      <c r="G477">
        <v>27</v>
      </c>
      <c r="H477" t="s">
        <v>8221</v>
      </c>
      <c r="I477">
        <v>1</v>
      </c>
    </row>
    <row r="478" spans="6:9" x14ac:dyDescent="0.25">
      <c r="F478" t="s">
        <v>8219</v>
      </c>
      <c r="G478">
        <v>27</v>
      </c>
      <c r="H478" t="s">
        <v>8221</v>
      </c>
      <c r="I478">
        <v>1</v>
      </c>
    </row>
    <row r="479" spans="6:9" x14ac:dyDescent="0.25">
      <c r="F479" t="s">
        <v>8219</v>
      </c>
      <c r="G479">
        <v>27</v>
      </c>
      <c r="H479" t="s">
        <v>8221</v>
      </c>
      <c r="I479">
        <v>1</v>
      </c>
    </row>
    <row r="480" spans="6:9" x14ac:dyDescent="0.25">
      <c r="F480" t="s">
        <v>8219</v>
      </c>
      <c r="G480">
        <v>27</v>
      </c>
      <c r="H480" t="s">
        <v>8221</v>
      </c>
      <c r="I480">
        <v>1</v>
      </c>
    </row>
    <row r="481" spans="6:9" x14ac:dyDescent="0.25">
      <c r="F481" t="s">
        <v>8219</v>
      </c>
      <c r="G481">
        <v>27</v>
      </c>
      <c r="H481" t="s">
        <v>8221</v>
      </c>
      <c r="I481">
        <v>1</v>
      </c>
    </row>
    <row r="482" spans="6:9" x14ac:dyDescent="0.25">
      <c r="F482" t="s">
        <v>8219</v>
      </c>
      <c r="G482">
        <v>27</v>
      </c>
      <c r="H482" t="s">
        <v>8221</v>
      </c>
      <c r="I482">
        <v>1</v>
      </c>
    </row>
    <row r="483" spans="6:9" x14ac:dyDescent="0.25">
      <c r="F483" t="s">
        <v>8219</v>
      </c>
      <c r="G483">
        <v>27</v>
      </c>
      <c r="H483" t="s">
        <v>8221</v>
      </c>
      <c r="I483">
        <v>1</v>
      </c>
    </row>
    <row r="484" spans="6:9" x14ac:dyDescent="0.25">
      <c r="F484" t="s">
        <v>8219</v>
      </c>
      <c r="G484">
        <v>27</v>
      </c>
      <c r="H484" t="s">
        <v>8221</v>
      </c>
      <c r="I484">
        <v>1</v>
      </c>
    </row>
    <row r="485" spans="6:9" x14ac:dyDescent="0.25">
      <c r="F485" t="s">
        <v>8219</v>
      </c>
      <c r="G485">
        <v>27</v>
      </c>
      <c r="H485" t="s">
        <v>8221</v>
      </c>
      <c r="I485">
        <v>1</v>
      </c>
    </row>
    <row r="486" spans="6:9" x14ac:dyDescent="0.25">
      <c r="F486" t="s">
        <v>8219</v>
      </c>
      <c r="G486">
        <v>27</v>
      </c>
      <c r="H486" t="s">
        <v>8221</v>
      </c>
      <c r="I486">
        <v>1</v>
      </c>
    </row>
    <row r="487" spans="6:9" x14ac:dyDescent="0.25">
      <c r="F487" t="s">
        <v>8219</v>
      </c>
      <c r="G487">
        <v>27</v>
      </c>
      <c r="H487" t="s">
        <v>8221</v>
      </c>
      <c r="I487">
        <v>1</v>
      </c>
    </row>
    <row r="488" spans="6:9" x14ac:dyDescent="0.25">
      <c r="F488" t="s">
        <v>8219</v>
      </c>
      <c r="G488">
        <v>27</v>
      </c>
      <c r="H488" t="s">
        <v>8221</v>
      </c>
      <c r="I488">
        <v>1</v>
      </c>
    </row>
    <row r="489" spans="6:9" x14ac:dyDescent="0.25">
      <c r="F489" t="s">
        <v>8219</v>
      </c>
      <c r="G489">
        <v>27</v>
      </c>
      <c r="H489" t="s">
        <v>8221</v>
      </c>
      <c r="I489">
        <v>1</v>
      </c>
    </row>
    <row r="490" spans="6:9" x14ac:dyDescent="0.25">
      <c r="F490" t="s">
        <v>8219</v>
      </c>
      <c r="G490">
        <v>27</v>
      </c>
      <c r="H490" t="s">
        <v>8221</v>
      </c>
      <c r="I490">
        <v>1</v>
      </c>
    </row>
    <row r="491" spans="6:9" x14ac:dyDescent="0.25">
      <c r="F491" t="s">
        <v>8219</v>
      </c>
      <c r="G491">
        <v>27</v>
      </c>
      <c r="H491" t="s">
        <v>8221</v>
      </c>
      <c r="I491">
        <v>1</v>
      </c>
    </row>
    <row r="492" spans="6:9" x14ac:dyDescent="0.25">
      <c r="F492" t="s">
        <v>8219</v>
      </c>
      <c r="G492">
        <v>27</v>
      </c>
      <c r="H492" t="s">
        <v>8221</v>
      </c>
      <c r="I492">
        <v>1</v>
      </c>
    </row>
    <row r="493" spans="6:9" x14ac:dyDescent="0.25">
      <c r="F493" t="s">
        <v>8219</v>
      </c>
      <c r="G493">
        <v>27</v>
      </c>
      <c r="H493" t="s">
        <v>8221</v>
      </c>
      <c r="I493">
        <v>1</v>
      </c>
    </row>
    <row r="494" spans="6:9" x14ac:dyDescent="0.25">
      <c r="F494" t="s">
        <v>8219</v>
      </c>
      <c r="G494">
        <v>27</v>
      </c>
      <c r="H494" t="s">
        <v>8221</v>
      </c>
      <c r="I494">
        <v>1</v>
      </c>
    </row>
    <row r="495" spans="6:9" x14ac:dyDescent="0.25">
      <c r="F495" t="s">
        <v>8219</v>
      </c>
      <c r="G495">
        <v>27</v>
      </c>
      <c r="H495" t="s">
        <v>8221</v>
      </c>
      <c r="I495">
        <v>2</v>
      </c>
    </row>
    <row r="496" spans="6:9" x14ac:dyDescent="0.25">
      <c r="F496" t="s">
        <v>8219</v>
      </c>
      <c r="G496">
        <v>27</v>
      </c>
      <c r="H496" t="s">
        <v>8221</v>
      </c>
      <c r="I496">
        <v>2</v>
      </c>
    </row>
    <row r="497" spans="6:9" x14ac:dyDescent="0.25">
      <c r="F497" t="s">
        <v>8219</v>
      </c>
      <c r="G497">
        <v>27</v>
      </c>
      <c r="H497" t="s">
        <v>8221</v>
      </c>
      <c r="I497">
        <v>2</v>
      </c>
    </row>
    <row r="498" spans="6:9" x14ac:dyDescent="0.25">
      <c r="F498" t="s">
        <v>8219</v>
      </c>
      <c r="G498">
        <v>27</v>
      </c>
      <c r="H498" t="s">
        <v>8221</v>
      </c>
      <c r="I498">
        <v>2</v>
      </c>
    </row>
    <row r="499" spans="6:9" x14ac:dyDescent="0.25">
      <c r="F499" t="s">
        <v>8219</v>
      </c>
      <c r="G499">
        <v>27</v>
      </c>
      <c r="H499" t="s">
        <v>8221</v>
      </c>
      <c r="I499">
        <v>2</v>
      </c>
    </row>
    <row r="500" spans="6:9" x14ac:dyDescent="0.25">
      <c r="F500" t="s">
        <v>8219</v>
      </c>
      <c r="G500">
        <v>27</v>
      </c>
      <c r="H500" t="s">
        <v>8221</v>
      </c>
      <c r="I500">
        <v>2</v>
      </c>
    </row>
    <row r="501" spans="6:9" x14ac:dyDescent="0.25">
      <c r="F501" t="s">
        <v>8219</v>
      </c>
      <c r="G501">
        <v>27</v>
      </c>
      <c r="H501" t="s">
        <v>8221</v>
      </c>
      <c r="I501">
        <v>2</v>
      </c>
    </row>
    <row r="502" spans="6:9" x14ac:dyDescent="0.25">
      <c r="F502" t="s">
        <v>8219</v>
      </c>
      <c r="G502">
        <v>27</v>
      </c>
      <c r="H502" t="s">
        <v>8221</v>
      </c>
      <c r="I502">
        <v>2</v>
      </c>
    </row>
    <row r="503" spans="6:9" x14ac:dyDescent="0.25">
      <c r="F503" t="s">
        <v>8219</v>
      </c>
      <c r="G503">
        <v>27</v>
      </c>
      <c r="H503" t="s">
        <v>8221</v>
      </c>
      <c r="I503">
        <v>2</v>
      </c>
    </row>
    <row r="504" spans="6:9" x14ac:dyDescent="0.25">
      <c r="F504" t="s">
        <v>8219</v>
      </c>
      <c r="G504">
        <v>27</v>
      </c>
      <c r="H504" t="s">
        <v>8221</v>
      </c>
      <c r="I504">
        <v>2</v>
      </c>
    </row>
    <row r="505" spans="6:9" x14ac:dyDescent="0.25">
      <c r="F505" t="s">
        <v>8219</v>
      </c>
      <c r="G505">
        <v>27</v>
      </c>
      <c r="H505" t="s">
        <v>8221</v>
      </c>
      <c r="I505">
        <v>2</v>
      </c>
    </row>
    <row r="506" spans="6:9" x14ac:dyDescent="0.25">
      <c r="F506" t="s">
        <v>8219</v>
      </c>
      <c r="G506">
        <v>28</v>
      </c>
      <c r="H506" t="s">
        <v>8221</v>
      </c>
      <c r="I506">
        <v>2</v>
      </c>
    </row>
    <row r="507" spans="6:9" x14ac:dyDescent="0.25">
      <c r="F507" t="s">
        <v>8219</v>
      </c>
      <c r="G507">
        <v>28</v>
      </c>
      <c r="H507" t="s">
        <v>8221</v>
      </c>
      <c r="I507">
        <v>2</v>
      </c>
    </row>
    <row r="508" spans="6:9" x14ac:dyDescent="0.25">
      <c r="F508" t="s">
        <v>8219</v>
      </c>
      <c r="G508">
        <v>28</v>
      </c>
      <c r="H508" t="s">
        <v>8221</v>
      </c>
      <c r="I508">
        <v>2</v>
      </c>
    </row>
    <row r="509" spans="6:9" x14ac:dyDescent="0.25">
      <c r="F509" t="s">
        <v>8219</v>
      </c>
      <c r="G509">
        <v>28</v>
      </c>
      <c r="H509" t="s">
        <v>8221</v>
      </c>
      <c r="I509">
        <v>2</v>
      </c>
    </row>
    <row r="510" spans="6:9" x14ac:dyDescent="0.25">
      <c r="F510" t="s">
        <v>8219</v>
      </c>
      <c r="G510">
        <v>28</v>
      </c>
      <c r="H510" t="s">
        <v>8221</v>
      </c>
      <c r="I510">
        <v>2</v>
      </c>
    </row>
    <row r="511" spans="6:9" x14ac:dyDescent="0.25">
      <c r="F511" t="s">
        <v>8219</v>
      </c>
      <c r="G511">
        <v>28</v>
      </c>
      <c r="H511" t="s">
        <v>8221</v>
      </c>
      <c r="I511">
        <v>2</v>
      </c>
    </row>
    <row r="512" spans="6:9" x14ac:dyDescent="0.25">
      <c r="F512" t="s">
        <v>8219</v>
      </c>
      <c r="G512">
        <v>28</v>
      </c>
      <c r="H512" t="s">
        <v>8221</v>
      </c>
      <c r="I512">
        <v>2</v>
      </c>
    </row>
    <row r="513" spans="6:9" x14ac:dyDescent="0.25">
      <c r="F513" t="s">
        <v>8219</v>
      </c>
      <c r="G513">
        <v>28</v>
      </c>
      <c r="H513" t="s">
        <v>8221</v>
      </c>
      <c r="I513">
        <v>2</v>
      </c>
    </row>
    <row r="514" spans="6:9" x14ac:dyDescent="0.25">
      <c r="F514" t="s">
        <v>8219</v>
      </c>
      <c r="G514">
        <v>28</v>
      </c>
      <c r="H514" t="s">
        <v>8221</v>
      </c>
      <c r="I514">
        <v>2</v>
      </c>
    </row>
    <row r="515" spans="6:9" x14ac:dyDescent="0.25">
      <c r="F515" t="s">
        <v>8219</v>
      </c>
      <c r="G515">
        <v>28</v>
      </c>
      <c r="H515" t="s">
        <v>8221</v>
      </c>
      <c r="I515">
        <v>2</v>
      </c>
    </row>
    <row r="516" spans="6:9" x14ac:dyDescent="0.25">
      <c r="F516" t="s">
        <v>8219</v>
      </c>
      <c r="G516">
        <v>28</v>
      </c>
      <c r="H516" t="s">
        <v>8221</v>
      </c>
      <c r="I516">
        <v>2</v>
      </c>
    </row>
    <row r="517" spans="6:9" x14ac:dyDescent="0.25">
      <c r="F517" t="s">
        <v>8219</v>
      </c>
      <c r="G517">
        <v>28</v>
      </c>
      <c r="H517" t="s">
        <v>8221</v>
      </c>
      <c r="I517">
        <v>2</v>
      </c>
    </row>
    <row r="518" spans="6:9" x14ac:dyDescent="0.25">
      <c r="F518" t="s">
        <v>8219</v>
      </c>
      <c r="G518">
        <v>28</v>
      </c>
      <c r="H518" t="s">
        <v>8221</v>
      </c>
      <c r="I518">
        <v>2</v>
      </c>
    </row>
    <row r="519" spans="6:9" x14ac:dyDescent="0.25">
      <c r="F519" t="s">
        <v>8219</v>
      </c>
      <c r="G519">
        <v>28</v>
      </c>
      <c r="H519" t="s">
        <v>8221</v>
      </c>
      <c r="I519">
        <v>2</v>
      </c>
    </row>
    <row r="520" spans="6:9" x14ac:dyDescent="0.25">
      <c r="F520" t="s">
        <v>8219</v>
      </c>
      <c r="G520">
        <v>28</v>
      </c>
      <c r="H520" t="s">
        <v>8221</v>
      </c>
      <c r="I520">
        <v>2</v>
      </c>
    </row>
    <row r="521" spans="6:9" x14ac:dyDescent="0.25">
      <c r="F521" t="s">
        <v>8219</v>
      </c>
      <c r="G521">
        <v>28</v>
      </c>
      <c r="H521" t="s">
        <v>8221</v>
      </c>
      <c r="I521">
        <v>2</v>
      </c>
    </row>
    <row r="522" spans="6:9" x14ac:dyDescent="0.25">
      <c r="F522" t="s">
        <v>8219</v>
      </c>
      <c r="G522">
        <v>28</v>
      </c>
      <c r="H522" t="s">
        <v>8221</v>
      </c>
      <c r="I522">
        <v>2</v>
      </c>
    </row>
    <row r="523" spans="6:9" x14ac:dyDescent="0.25">
      <c r="F523" t="s">
        <v>8219</v>
      </c>
      <c r="G523">
        <v>28</v>
      </c>
      <c r="H523" t="s">
        <v>8221</v>
      </c>
      <c r="I523">
        <v>2</v>
      </c>
    </row>
    <row r="524" spans="6:9" x14ac:dyDescent="0.25">
      <c r="F524" t="s">
        <v>8219</v>
      </c>
      <c r="G524">
        <v>28</v>
      </c>
      <c r="H524" t="s">
        <v>8221</v>
      </c>
      <c r="I524">
        <v>2</v>
      </c>
    </row>
    <row r="525" spans="6:9" x14ac:dyDescent="0.25">
      <c r="F525" t="s">
        <v>8219</v>
      </c>
      <c r="G525">
        <v>28</v>
      </c>
      <c r="H525" t="s">
        <v>8221</v>
      </c>
      <c r="I525">
        <v>2</v>
      </c>
    </row>
    <row r="526" spans="6:9" x14ac:dyDescent="0.25">
      <c r="F526" t="s">
        <v>8219</v>
      </c>
      <c r="G526">
        <v>28</v>
      </c>
      <c r="H526" t="s">
        <v>8221</v>
      </c>
      <c r="I526">
        <v>2</v>
      </c>
    </row>
    <row r="527" spans="6:9" x14ac:dyDescent="0.25">
      <c r="F527" t="s">
        <v>8219</v>
      </c>
      <c r="G527">
        <v>28</v>
      </c>
      <c r="H527" t="s">
        <v>8221</v>
      </c>
      <c r="I527">
        <v>2</v>
      </c>
    </row>
    <row r="528" spans="6:9" x14ac:dyDescent="0.25">
      <c r="F528" t="s">
        <v>8219</v>
      </c>
      <c r="G528">
        <v>28</v>
      </c>
      <c r="H528" t="s">
        <v>8221</v>
      </c>
      <c r="I528">
        <v>2</v>
      </c>
    </row>
    <row r="529" spans="6:9" x14ac:dyDescent="0.25">
      <c r="F529" t="s">
        <v>8219</v>
      </c>
      <c r="G529">
        <v>28</v>
      </c>
      <c r="H529" t="s">
        <v>8221</v>
      </c>
      <c r="I529">
        <v>2</v>
      </c>
    </row>
    <row r="530" spans="6:9" x14ac:dyDescent="0.25">
      <c r="F530" t="s">
        <v>8219</v>
      </c>
      <c r="G530">
        <v>28</v>
      </c>
      <c r="H530" t="s">
        <v>8221</v>
      </c>
      <c r="I530">
        <v>2</v>
      </c>
    </row>
    <row r="531" spans="6:9" x14ac:dyDescent="0.25">
      <c r="F531" t="s">
        <v>8219</v>
      </c>
      <c r="G531">
        <v>28</v>
      </c>
      <c r="H531" t="s">
        <v>8221</v>
      </c>
      <c r="I531">
        <v>2</v>
      </c>
    </row>
    <row r="532" spans="6:9" x14ac:dyDescent="0.25">
      <c r="F532" t="s">
        <v>8219</v>
      </c>
      <c r="G532">
        <v>28</v>
      </c>
      <c r="H532" t="s">
        <v>8221</v>
      </c>
      <c r="I532">
        <v>2</v>
      </c>
    </row>
    <row r="533" spans="6:9" x14ac:dyDescent="0.25">
      <c r="F533" t="s">
        <v>8219</v>
      </c>
      <c r="G533">
        <v>28</v>
      </c>
      <c r="H533" t="s">
        <v>8221</v>
      </c>
      <c r="I533">
        <v>2</v>
      </c>
    </row>
    <row r="534" spans="6:9" x14ac:dyDescent="0.25">
      <c r="F534" t="s">
        <v>8219</v>
      </c>
      <c r="G534">
        <v>28</v>
      </c>
      <c r="H534" t="s">
        <v>8221</v>
      </c>
      <c r="I534">
        <v>2</v>
      </c>
    </row>
    <row r="535" spans="6:9" x14ac:dyDescent="0.25">
      <c r="F535" t="s">
        <v>8219</v>
      </c>
      <c r="G535">
        <v>29</v>
      </c>
      <c r="H535" t="s">
        <v>8221</v>
      </c>
      <c r="I535">
        <v>2</v>
      </c>
    </row>
    <row r="536" spans="6:9" x14ac:dyDescent="0.25">
      <c r="F536" t="s">
        <v>8219</v>
      </c>
      <c r="G536">
        <v>29</v>
      </c>
      <c r="H536" t="s">
        <v>8221</v>
      </c>
      <c r="I536">
        <v>2</v>
      </c>
    </row>
    <row r="537" spans="6:9" x14ac:dyDescent="0.25">
      <c r="F537" t="s">
        <v>8219</v>
      </c>
      <c r="G537">
        <v>29</v>
      </c>
      <c r="H537" t="s">
        <v>8221</v>
      </c>
      <c r="I537">
        <v>2</v>
      </c>
    </row>
    <row r="538" spans="6:9" x14ac:dyDescent="0.25">
      <c r="F538" t="s">
        <v>8219</v>
      </c>
      <c r="G538">
        <v>29</v>
      </c>
      <c r="H538" t="s">
        <v>8221</v>
      </c>
      <c r="I538">
        <v>2</v>
      </c>
    </row>
    <row r="539" spans="6:9" x14ac:dyDescent="0.25">
      <c r="F539" t="s">
        <v>8219</v>
      </c>
      <c r="G539">
        <v>29</v>
      </c>
      <c r="H539" t="s">
        <v>8221</v>
      </c>
      <c r="I539">
        <v>2</v>
      </c>
    </row>
    <row r="540" spans="6:9" x14ac:dyDescent="0.25">
      <c r="F540" t="s">
        <v>8219</v>
      </c>
      <c r="G540">
        <v>29</v>
      </c>
      <c r="H540" t="s">
        <v>8221</v>
      </c>
      <c r="I540">
        <v>2</v>
      </c>
    </row>
    <row r="541" spans="6:9" x14ac:dyDescent="0.25">
      <c r="F541" t="s">
        <v>8219</v>
      </c>
      <c r="G541">
        <v>29</v>
      </c>
      <c r="H541" t="s">
        <v>8221</v>
      </c>
      <c r="I541">
        <v>2</v>
      </c>
    </row>
    <row r="542" spans="6:9" x14ac:dyDescent="0.25">
      <c r="F542" t="s">
        <v>8219</v>
      </c>
      <c r="G542">
        <v>29</v>
      </c>
      <c r="H542" t="s">
        <v>8221</v>
      </c>
      <c r="I542">
        <v>2</v>
      </c>
    </row>
    <row r="543" spans="6:9" x14ac:dyDescent="0.25">
      <c r="F543" t="s">
        <v>8219</v>
      </c>
      <c r="G543">
        <v>29</v>
      </c>
      <c r="H543" t="s">
        <v>8221</v>
      </c>
      <c r="I543">
        <v>2</v>
      </c>
    </row>
    <row r="544" spans="6:9" x14ac:dyDescent="0.25">
      <c r="F544" t="s">
        <v>8219</v>
      </c>
      <c r="G544">
        <v>29</v>
      </c>
      <c r="H544" t="s">
        <v>8221</v>
      </c>
      <c r="I544">
        <v>2</v>
      </c>
    </row>
    <row r="545" spans="6:9" x14ac:dyDescent="0.25">
      <c r="F545" t="s">
        <v>8219</v>
      </c>
      <c r="G545">
        <v>29</v>
      </c>
      <c r="H545" t="s">
        <v>8221</v>
      </c>
      <c r="I545">
        <v>2</v>
      </c>
    </row>
    <row r="546" spans="6:9" x14ac:dyDescent="0.25">
      <c r="F546" t="s">
        <v>8219</v>
      </c>
      <c r="G546">
        <v>29</v>
      </c>
      <c r="H546" t="s">
        <v>8221</v>
      </c>
      <c r="I546">
        <v>2</v>
      </c>
    </row>
    <row r="547" spans="6:9" x14ac:dyDescent="0.25">
      <c r="F547" t="s">
        <v>8219</v>
      </c>
      <c r="G547">
        <v>29</v>
      </c>
      <c r="H547" t="s">
        <v>8221</v>
      </c>
      <c r="I547">
        <v>2</v>
      </c>
    </row>
    <row r="548" spans="6:9" x14ac:dyDescent="0.25">
      <c r="F548" t="s">
        <v>8219</v>
      </c>
      <c r="G548">
        <v>29</v>
      </c>
      <c r="H548" t="s">
        <v>8221</v>
      </c>
      <c r="I548">
        <v>2</v>
      </c>
    </row>
    <row r="549" spans="6:9" x14ac:dyDescent="0.25">
      <c r="F549" t="s">
        <v>8219</v>
      </c>
      <c r="G549">
        <v>29</v>
      </c>
      <c r="H549" t="s">
        <v>8221</v>
      </c>
      <c r="I549">
        <v>2</v>
      </c>
    </row>
    <row r="550" spans="6:9" x14ac:dyDescent="0.25">
      <c r="F550" t="s">
        <v>8219</v>
      </c>
      <c r="G550">
        <v>29</v>
      </c>
      <c r="H550" t="s">
        <v>8221</v>
      </c>
      <c r="I550">
        <v>2</v>
      </c>
    </row>
    <row r="551" spans="6:9" x14ac:dyDescent="0.25">
      <c r="F551" t="s">
        <v>8219</v>
      </c>
      <c r="G551">
        <v>29</v>
      </c>
      <c r="H551" t="s">
        <v>8221</v>
      </c>
      <c r="I551">
        <v>2</v>
      </c>
    </row>
    <row r="552" spans="6:9" x14ac:dyDescent="0.25">
      <c r="F552" t="s">
        <v>8219</v>
      </c>
      <c r="G552">
        <v>29</v>
      </c>
      <c r="H552" t="s">
        <v>8221</v>
      </c>
      <c r="I552">
        <v>2</v>
      </c>
    </row>
    <row r="553" spans="6:9" x14ac:dyDescent="0.25">
      <c r="F553" t="s">
        <v>8219</v>
      </c>
      <c r="G553">
        <v>30</v>
      </c>
      <c r="H553" t="s">
        <v>8221</v>
      </c>
      <c r="I553">
        <v>2</v>
      </c>
    </row>
    <row r="554" spans="6:9" x14ac:dyDescent="0.25">
      <c r="F554" t="s">
        <v>8219</v>
      </c>
      <c r="G554">
        <v>30</v>
      </c>
      <c r="H554" t="s">
        <v>8221</v>
      </c>
      <c r="I554">
        <v>2</v>
      </c>
    </row>
    <row r="555" spans="6:9" x14ac:dyDescent="0.25">
      <c r="F555" t="s">
        <v>8219</v>
      </c>
      <c r="G555">
        <v>30</v>
      </c>
      <c r="H555" t="s">
        <v>8221</v>
      </c>
      <c r="I555">
        <v>2</v>
      </c>
    </row>
    <row r="556" spans="6:9" x14ac:dyDescent="0.25">
      <c r="F556" t="s">
        <v>8219</v>
      </c>
      <c r="G556">
        <v>30</v>
      </c>
      <c r="H556" t="s">
        <v>8221</v>
      </c>
      <c r="I556">
        <v>2</v>
      </c>
    </row>
    <row r="557" spans="6:9" x14ac:dyDescent="0.25">
      <c r="F557" t="s">
        <v>8219</v>
      </c>
      <c r="G557">
        <v>30</v>
      </c>
      <c r="H557" t="s">
        <v>8221</v>
      </c>
      <c r="I557">
        <v>2</v>
      </c>
    </row>
    <row r="558" spans="6:9" x14ac:dyDescent="0.25">
      <c r="F558" t="s">
        <v>8219</v>
      </c>
      <c r="G558">
        <v>30</v>
      </c>
      <c r="H558" t="s">
        <v>8221</v>
      </c>
      <c r="I558">
        <v>2</v>
      </c>
    </row>
    <row r="559" spans="6:9" x14ac:dyDescent="0.25">
      <c r="F559" t="s">
        <v>8219</v>
      </c>
      <c r="G559">
        <v>30</v>
      </c>
      <c r="H559" t="s">
        <v>8221</v>
      </c>
      <c r="I559">
        <v>2</v>
      </c>
    </row>
    <row r="560" spans="6:9" x14ac:dyDescent="0.25">
      <c r="F560" t="s">
        <v>8219</v>
      </c>
      <c r="G560">
        <v>30</v>
      </c>
      <c r="H560" t="s">
        <v>8221</v>
      </c>
      <c r="I560">
        <v>2</v>
      </c>
    </row>
    <row r="561" spans="6:9" x14ac:dyDescent="0.25">
      <c r="F561" t="s">
        <v>8219</v>
      </c>
      <c r="G561">
        <v>30</v>
      </c>
      <c r="H561" t="s">
        <v>8221</v>
      </c>
      <c r="I561">
        <v>2</v>
      </c>
    </row>
    <row r="562" spans="6:9" x14ac:dyDescent="0.25">
      <c r="F562" t="s">
        <v>8219</v>
      </c>
      <c r="G562">
        <v>30</v>
      </c>
      <c r="H562" t="s">
        <v>8221</v>
      </c>
      <c r="I562">
        <v>2</v>
      </c>
    </row>
    <row r="563" spans="6:9" x14ac:dyDescent="0.25">
      <c r="F563" t="s">
        <v>8219</v>
      </c>
      <c r="G563">
        <v>30</v>
      </c>
      <c r="H563" t="s">
        <v>8221</v>
      </c>
      <c r="I563">
        <v>2</v>
      </c>
    </row>
    <row r="564" spans="6:9" x14ac:dyDescent="0.25">
      <c r="F564" t="s">
        <v>8219</v>
      </c>
      <c r="G564">
        <v>30</v>
      </c>
      <c r="H564" t="s">
        <v>8221</v>
      </c>
      <c r="I564">
        <v>2</v>
      </c>
    </row>
    <row r="565" spans="6:9" x14ac:dyDescent="0.25">
      <c r="F565" t="s">
        <v>8219</v>
      </c>
      <c r="G565">
        <v>30</v>
      </c>
      <c r="H565" t="s">
        <v>8221</v>
      </c>
      <c r="I565">
        <v>2</v>
      </c>
    </row>
    <row r="566" spans="6:9" x14ac:dyDescent="0.25">
      <c r="F566" t="s">
        <v>8219</v>
      </c>
      <c r="G566">
        <v>30</v>
      </c>
      <c r="H566" t="s">
        <v>8221</v>
      </c>
      <c r="I566">
        <v>2</v>
      </c>
    </row>
    <row r="567" spans="6:9" x14ac:dyDescent="0.25">
      <c r="F567" t="s">
        <v>8219</v>
      </c>
      <c r="G567">
        <v>30</v>
      </c>
      <c r="H567" t="s">
        <v>8221</v>
      </c>
      <c r="I567">
        <v>2</v>
      </c>
    </row>
    <row r="568" spans="6:9" x14ac:dyDescent="0.25">
      <c r="F568" t="s">
        <v>8219</v>
      </c>
      <c r="G568">
        <v>30</v>
      </c>
      <c r="H568" t="s">
        <v>8221</v>
      </c>
      <c r="I568">
        <v>2</v>
      </c>
    </row>
    <row r="569" spans="6:9" x14ac:dyDescent="0.25">
      <c r="F569" t="s">
        <v>8219</v>
      </c>
      <c r="G569">
        <v>30</v>
      </c>
      <c r="H569" t="s">
        <v>8221</v>
      </c>
      <c r="I569">
        <v>2</v>
      </c>
    </row>
    <row r="570" spans="6:9" x14ac:dyDescent="0.25">
      <c r="F570" t="s">
        <v>8219</v>
      </c>
      <c r="G570">
        <v>30</v>
      </c>
      <c r="H570" t="s">
        <v>8221</v>
      </c>
      <c r="I570">
        <v>2</v>
      </c>
    </row>
    <row r="571" spans="6:9" x14ac:dyDescent="0.25">
      <c r="F571" t="s">
        <v>8219</v>
      </c>
      <c r="G571">
        <v>30</v>
      </c>
      <c r="H571" t="s">
        <v>8221</v>
      </c>
      <c r="I571">
        <v>2</v>
      </c>
    </row>
    <row r="572" spans="6:9" x14ac:dyDescent="0.25">
      <c r="F572" t="s">
        <v>8219</v>
      </c>
      <c r="G572">
        <v>30</v>
      </c>
      <c r="H572" t="s">
        <v>8221</v>
      </c>
      <c r="I572">
        <v>2</v>
      </c>
    </row>
    <row r="573" spans="6:9" x14ac:dyDescent="0.25">
      <c r="F573" t="s">
        <v>8219</v>
      </c>
      <c r="G573">
        <v>30</v>
      </c>
      <c r="H573" t="s">
        <v>8221</v>
      </c>
      <c r="I573">
        <v>2</v>
      </c>
    </row>
    <row r="574" spans="6:9" x14ac:dyDescent="0.25">
      <c r="F574" t="s">
        <v>8219</v>
      </c>
      <c r="G574">
        <v>30</v>
      </c>
      <c r="H574" t="s">
        <v>8221</v>
      </c>
      <c r="I574">
        <v>2</v>
      </c>
    </row>
    <row r="575" spans="6:9" x14ac:dyDescent="0.25">
      <c r="F575" t="s">
        <v>8219</v>
      </c>
      <c r="G575">
        <v>30</v>
      </c>
      <c r="H575" t="s">
        <v>8221</v>
      </c>
      <c r="I575">
        <v>2</v>
      </c>
    </row>
    <row r="576" spans="6:9" x14ac:dyDescent="0.25">
      <c r="F576" t="s">
        <v>8219</v>
      </c>
      <c r="G576">
        <v>30</v>
      </c>
      <c r="H576" t="s">
        <v>8221</v>
      </c>
      <c r="I576">
        <v>2</v>
      </c>
    </row>
    <row r="577" spans="6:9" x14ac:dyDescent="0.25">
      <c r="F577" t="s">
        <v>8219</v>
      </c>
      <c r="G577">
        <v>31</v>
      </c>
      <c r="H577" t="s">
        <v>8221</v>
      </c>
      <c r="I577">
        <v>2</v>
      </c>
    </row>
    <row r="578" spans="6:9" x14ac:dyDescent="0.25">
      <c r="F578" t="s">
        <v>8219</v>
      </c>
      <c r="G578">
        <v>31</v>
      </c>
      <c r="H578" t="s">
        <v>8221</v>
      </c>
      <c r="I578">
        <v>2</v>
      </c>
    </row>
    <row r="579" spans="6:9" x14ac:dyDescent="0.25">
      <c r="F579" t="s">
        <v>8219</v>
      </c>
      <c r="G579">
        <v>31</v>
      </c>
      <c r="H579" t="s">
        <v>8221</v>
      </c>
      <c r="I579">
        <v>2</v>
      </c>
    </row>
    <row r="580" spans="6:9" x14ac:dyDescent="0.25">
      <c r="F580" t="s">
        <v>8219</v>
      </c>
      <c r="G580">
        <v>31</v>
      </c>
      <c r="H580" t="s">
        <v>8221</v>
      </c>
      <c r="I580">
        <v>2</v>
      </c>
    </row>
    <row r="581" spans="6:9" x14ac:dyDescent="0.25">
      <c r="F581" t="s">
        <v>8219</v>
      </c>
      <c r="G581">
        <v>31</v>
      </c>
      <c r="H581" t="s">
        <v>8221</v>
      </c>
      <c r="I581">
        <v>2</v>
      </c>
    </row>
    <row r="582" spans="6:9" x14ac:dyDescent="0.25">
      <c r="F582" t="s">
        <v>8219</v>
      </c>
      <c r="G582">
        <v>31</v>
      </c>
      <c r="H582" t="s">
        <v>8221</v>
      </c>
      <c r="I582">
        <v>2</v>
      </c>
    </row>
    <row r="583" spans="6:9" x14ac:dyDescent="0.25">
      <c r="F583" t="s">
        <v>8219</v>
      </c>
      <c r="G583">
        <v>31</v>
      </c>
      <c r="H583" t="s">
        <v>8221</v>
      </c>
      <c r="I583">
        <v>2</v>
      </c>
    </row>
    <row r="584" spans="6:9" x14ac:dyDescent="0.25">
      <c r="F584" t="s">
        <v>8219</v>
      </c>
      <c r="G584">
        <v>31</v>
      </c>
      <c r="H584" t="s">
        <v>8221</v>
      </c>
      <c r="I584">
        <v>2</v>
      </c>
    </row>
    <row r="585" spans="6:9" x14ac:dyDescent="0.25">
      <c r="F585" t="s">
        <v>8219</v>
      </c>
      <c r="G585">
        <v>31</v>
      </c>
      <c r="H585" t="s">
        <v>8221</v>
      </c>
      <c r="I585">
        <v>2</v>
      </c>
    </row>
    <row r="586" spans="6:9" x14ac:dyDescent="0.25">
      <c r="F586" t="s">
        <v>8219</v>
      </c>
      <c r="G586">
        <v>31</v>
      </c>
      <c r="H586" t="s">
        <v>8221</v>
      </c>
      <c r="I586">
        <v>2</v>
      </c>
    </row>
    <row r="587" spans="6:9" x14ac:dyDescent="0.25">
      <c r="F587" t="s">
        <v>8219</v>
      </c>
      <c r="G587">
        <v>31</v>
      </c>
      <c r="H587" t="s">
        <v>8221</v>
      </c>
      <c r="I587">
        <v>2</v>
      </c>
    </row>
    <row r="588" spans="6:9" x14ac:dyDescent="0.25">
      <c r="F588" t="s">
        <v>8219</v>
      </c>
      <c r="G588">
        <v>31</v>
      </c>
      <c r="H588" t="s">
        <v>8221</v>
      </c>
      <c r="I588">
        <v>2</v>
      </c>
    </row>
    <row r="589" spans="6:9" x14ac:dyDescent="0.25">
      <c r="F589" t="s">
        <v>8219</v>
      </c>
      <c r="G589">
        <v>31</v>
      </c>
      <c r="H589" t="s">
        <v>8221</v>
      </c>
      <c r="I589">
        <v>2</v>
      </c>
    </row>
    <row r="590" spans="6:9" x14ac:dyDescent="0.25">
      <c r="F590" t="s">
        <v>8219</v>
      </c>
      <c r="G590">
        <v>31</v>
      </c>
      <c r="H590" t="s">
        <v>8221</v>
      </c>
      <c r="I590">
        <v>2</v>
      </c>
    </row>
    <row r="591" spans="6:9" x14ac:dyDescent="0.25">
      <c r="F591" t="s">
        <v>8219</v>
      </c>
      <c r="G591">
        <v>31</v>
      </c>
      <c r="H591" t="s">
        <v>8221</v>
      </c>
      <c r="I591">
        <v>2</v>
      </c>
    </row>
    <row r="592" spans="6:9" x14ac:dyDescent="0.25">
      <c r="F592" t="s">
        <v>8219</v>
      </c>
      <c r="G592">
        <v>31</v>
      </c>
      <c r="H592" t="s">
        <v>8221</v>
      </c>
      <c r="I592">
        <v>2</v>
      </c>
    </row>
    <row r="593" spans="6:9" x14ac:dyDescent="0.25">
      <c r="F593" t="s">
        <v>8219</v>
      </c>
      <c r="G593">
        <v>31</v>
      </c>
      <c r="H593" t="s">
        <v>8221</v>
      </c>
      <c r="I593">
        <v>2</v>
      </c>
    </row>
    <row r="594" spans="6:9" x14ac:dyDescent="0.25">
      <c r="F594" t="s">
        <v>8219</v>
      </c>
      <c r="G594">
        <v>31</v>
      </c>
      <c r="H594" t="s">
        <v>8221</v>
      </c>
      <c r="I594">
        <v>2</v>
      </c>
    </row>
    <row r="595" spans="6:9" x14ac:dyDescent="0.25">
      <c r="F595" t="s">
        <v>8219</v>
      </c>
      <c r="G595">
        <v>31</v>
      </c>
      <c r="H595" t="s">
        <v>8221</v>
      </c>
      <c r="I595">
        <v>2</v>
      </c>
    </row>
    <row r="596" spans="6:9" x14ac:dyDescent="0.25">
      <c r="F596" t="s">
        <v>8219</v>
      </c>
      <c r="G596">
        <v>31</v>
      </c>
      <c r="H596" t="s">
        <v>8221</v>
      </c>
      <c r="I596">
        <v>2</v>
      </c>
    </row>
    <row r="597" spans="6:9" x14ac:dyDescent="0.25">
      <c r="F597" t="s">
        <v>8219</v>
      </c>
      <c r="G597">
        <v>32</v>
      </c>
      <c r="H597" t="s">
        <v>8221</v>
      </c>
      <c r="I597">
        <v>2</v>
      </c>
    </row>
    <row r="598" spans="6:9" x14ac:dyDescent="0.25">
      <c r="F598" t="s">
        <v>8219</v>
      </c>
      <c r="G598">
        <v>32</v>
      </c>
      <c r="H598" t="s">
        <v>8221</v>
      </c>
      <c r="I598">
        <v>2</v>
      </c>
    </row>
    <row r="599" spans="6:9" x14ac:dyDescent="0.25">
      <c r="F599" t="s">
        <v>8219</v>
      </c>
      <c r="G599">
        <v>32</v>
      </c>
      <c r="H599" t="s">
        <v>8221</v>
      </c>
      <c r="I599">
        <v>2</v>
      </c>
    </row>
    <row r="600" spans="6:9" x14ac:dyDescent="0.25">
      <c r="F600" t="s">
        <v>8219</v>
      </c>
      <c r="G600">
        <v>32</v>
      </c>
      <c r="H600" t="s">
        <v>8221</v>
      </c>
      <c r="I600">
        <v>2</v>
      </c>
    </row>
    <row r="601" spans="6:9" x14ac:dyDescent="0.25">
      <c r="F601" t="s">
        <v>8219</v>
      </c>
      <c r="G601">
        <v>32</v>
      </c>
      <c r="H601" t="s">
        <v>8221</v>
      </c>
      <c r="I601">
        <v>2</v>
      </c>
    </row>
    <row r="602" spans="6:9" x14ac:dyDescent="0.25">
      <c r="F602" t="s">
        <v>8219</v>
      </c>
      <c r="G602">
        <v>32</v>
      </c>
      <c r="H602" t="s">
        <v>8221</v>
      </c>
      <c r="I602">
        <v>2</v>
      </c>
    </row>
    <row r="603" spans="6:9" x14ac:dyDescent="0.25">
      <c r="F603" t="s">
        <v>8219</v>
      </c>
      <c r="G603">
        <v>32</v>
      </c>
      <c r="H603" t="s">
        <v>8221</v>
      </c>
      <c r="I603">
        <v>2</v>
      </c>
    </row>
    <row r="604" spans="6:9" x14ac:dyDescent="0.25">
      <c r="F604" t="s">
        <v>8219</v>
      </c>
      <c r="G604">
        <v>32</v>
      </c>
      <c r="H604" t="s">
        <v>8221</v>
      </c>
      <c r="I604">
        <v>2</v>
      </c>
    </row>
    <row r="605" spans="6:9" x14ac:dyDescent="0.25">
      <c r="F605" t="s">
        <v>8219</v>
      </c>
      <c r="G605">
        <v>32</v>
      </c>
      <c r="H605" t="s">
        <v>8221</v>
      </c>
      <c r="I605">
        <v>2</v>
      </c>
    </row>
    <row r="606" spans="6:9" x14ac:dyDescent="0.25">
      <c r="F606" t="s">
        <v>8219</v>
      </c>
      <c r="G606">
        <v>32</v>
      </c>
      <c r="H606" t="s">
        <v>8221</v>
      </c>
      <c r="I606">
        <v>2</v>
      </c>
    </row>
    <row r="607" spans="6:9" x14ac:dyDescent="0.25">
      <c r="F607" t="s">
        <v>8219</v>
      </c>
      <c r="G607">
        <v>32</v>
      </c>
      <c r="H607" t="s">
        <v>8221</v>
      </c>
      <c r="I607">
        <v>2</v>
      </c>
    </row>
    <row r="608" spans="6:9" x14ac:dyDescent="0.25">
      <c r="F608" t="s">
        <v>8219</v>
      </c>
      <c r="G608">
        <v>32</v>
      </c>
      <c r="H608" t="s">
        <v>8221</v>
      </c>
      <c r="I608">
        <v>2</v>
      </c>
    </row>
    <row r="609" spans="6:9" x14ac:dyDescent="0.25">
      <c r="F609" t="s">
        <v>8219</v>
      </c>
      <c r="G609">
        <v>32</v>
      </c>
      <c r="H609" t="s">
        <v>8221</v>
      </c>
      <c r="I609">
        <v>2</v>
      </c>
    </row>
    <row r="610" spans="6:9" x14ac:dyDescent="0.25">
      <c r="F610" t="s">
        <v>8219</v>
      </c>
      <c r="G610">
        <v>32</v>
      </c>
      <c r="H610" t="s">
        <v>8221</v>
      </c>
      <c r="I610">
        <v>2</v>
      </c>
    </row>
    <row r="611" spans="6:9" x14ac:dyDescent="0.25">
      <c r="F611" t="s">
        <v>8219</v>
      </c>
      <c r="G611">
        <v>32</v>
      </c>
      <c r="H611" t="s">
        <v>8221</v>
      </c>
      <c r="I611">
        <v>2</v>
      </c>
    </row>
    <row r="612" spans="6:9" x14ac:dyDescent="0.25">
      <c r="F612" t="s">
        <v>8219</v>
      </c>
      <c r="G612">
        <v>32</v>
      </c>
      <c r="H612" t="s">
        <v>8221</v>
      </c>
      <c r="I612">
        <v>2</v>
      </c>
    </row>
    <row r="613" spans="6:9" x14ac:dyDescent="0.25">
      <c r="F613" t="s">
        <v>8219</v>
      </c>
      <c r="G613">
        <v>32</v>
      </c>
      <c r="H613" t="s">
        <v>8221</v>
      </c>
      <c r="I613">
        <v>2</v>
      </c>
    </row>
    <row r="614" spans="6:9" x14ac:dyDescent="0.25">
      <c r="F614" t="s">
        <v>8219</v>
      </c>
      <c r="G614">
        <v>32</v>
      </c>
      <c r="H614" t="s">
        <v>8221</v>
      </c>
      <c r="I614">
        <v>2</v>
      </c>
    </row>
    <row r="615" spans="6:9" x14ac:dyDescent="0.25">
      <c r="F615" t="s">
        <v>8219</v>
      </c>
      <c r="G615">
        <v>32</v>
      </c>
      <c r="H615" t="s">
        <v>8221</v>
      </c>
      <c r="I615">
        <v>2</v>
      </c>
    </row>
    <row r="616" spans="6:9" x14ac:dyDescent="0.25">
      <c r="F616" t="s">
        <v>8219</v>
      </c>
      <c r="G616">
        <v>33</v>
      </c>
      <c r="H616" t="s">
        <v>8221</v>
      </c>
      <c r="I616">
        <v>2</v>
      </c>
    </row>
    <row r="617" spans="6:9" x14ac:dyDescent="0.25">
      <c r="F617" t="s">
        <v>8219</v>
      </c>
      <c r="G617">
        <v>33</v>
      </c>
      <c r="H617" t="s">
        <v>8221</v>
      </c>
      <c r="I617">
        <v>2</v>
      </c>
    </row>
    <row r="618" spans="6:9" x14ac:dyDescent="0.25">
      <c r="F618" t="s">
        <v>8219</v>
      </c>
      <c r="G618">
        <v>33</v>
      </c>
      <c r="H618" t="s">
        <v>8221</v>
      </c>
      <c r="I618">
        <v>2</v>
      </c>
    </row>
    <row r="619" spans="6:9" x14ac:dyDescent="0.25">
      <c r="F619" t="s">
        <v>8219</v>
      </c>
      <c r="G619">
        <v>33</v>
      </c>
      <c r="H619" t="s">
        <v>8221</v>
      </c>
      <c r="I619">
        <v>2</v>
      </c>
    </row>
    <row r="620" spans="6:9" x14ac:dyDescent="0.25">
      <c r="F620" t="s">
        <v>8219</v>
      </c>
      <c r="G620">
        <v>33</v>
      </c>
      <c r="H620" t="s">
        <v>8221</v>
      </c>
      <c r="I620">
        <v>2</v>
      </c>
    </row>
    <row r="621" spans="6:9" x14ac:dyDescent="0.25">
      <c r="F621" t="s">
        <v>8219</v>
      </c>
      <c r="G621">
        <v>33</v>
      </c>
      <c r="H621" t="s">
        <v>8221</v>
      </c>
      <c r="I621">
        <v>2</v>
      </c>
    </row>
    <row r="622" spans="6:9" x14ac:dyDescent="0.25">
      <c r="F622" t="s">
        <v>8219</v>
      </c>
      <c r="G622">
        <v>33</v>
      </c>
      <c r="H622" t="s">
        <v>8221</v>
      </c>
      <c r="I622">
        <v>2</v>
      </c>
    </row>
    <row r="623" spans="6:9" x14ac:dyDescent="0.25">
      <c r="F623" t="s">
        <v>8219</v>
      </c>
      <c r="G623">
        <v>33</v>
      </c>
      <c r="H623" t="s">
        <v>8221</v>
      </c>
      <c r="I623">
        <v>2</v>
      </c>
    </row>
    <row r="624" spans="6:9" x14ac:dyDescent="0.25">
      <c r="F624" t="s">
        <v>8219</v>
      </c>
      <c r="G624">
        <v>33</v>
      </c>
      <c r="H624" t="s">
        <v>8221</v>
      </c>
      <c r="I624">
        <v>2</v>
      </c>
    </row>
    <row r="625" spans="6:9" x14ac:dyDescent="0.25">
      <c r="F625" t="s">
        <v>8219</v>
      </c>
      <c r="G625">
        <v>33</v>
      </c>
      <c r="H625" t="s">
        <v>8221</v>
      </c>
      <c r="I625">
        <v>2</v>
      </c>
    </row>
    <row r="626" spans="6:9" x14ac:dyDescent="0.25">
      <c r="F626" t="s">
        <v>8219</v>
      </c>
      <c r="G626">
        <v>33</v>
      </c>
      <c r="H626" t="s">
        <v>8221</v>
      </c>
      <c r="I626">
        <v>2</v>
      </c>
    </row>
    <row r="627" spans="6:9" x14ac:dyDescent="0.25">
      <c r="F627" t="s">
        <v>8219</v>
      </c>
      <c r="G627">
        <v>33</v>
      </c>
      <c r="H627" t="s">
        <v>8221</v>
      </c>
      <c r="I627">
        <v>2</v>
      </c>
    </row>
    <row r="628" spans="6:9" x14ac:dyDescent="0.25">
      <c r="F628" t="s">
        <v>8219</v>
      </c>
      <c r="G628">
        <v>33</v>
      </c>
      <c r="H628" t="s">
        <v>8221</v>
      </c>
      <c r="I628">
        <v>2</v>
      </c>
    </row>
    <row r="629" spans="6:9" x14ac:dyDescent="0.25">
      <c r="F629" t="s">
        <v>8219</v>
      </c>
      <c r="G629">
        <v>33</v>
      </c>
      <c r="H629" t="s">
        <v>8221</v>
      </c>
      <c r="I629">
        <v>2</v>
      </c>
    </row>
    <row r="630" spans="6:9" x14ac:dyDescent="0.25">
      <c r="F630" t="s">
        <v>8219</v>
      </c>
      <c r="G630">
        <v>33</v>
      </c>
      <c r="H630" t="s">
        <v>8221</v>
      </c>
      <c r="I630">
        <v>2</v>
      </c>
    </row>
    <row r="631" spans="6:9" x14ac:dyDescent="0.25">
      <c r="F631" t="s">
        <v>8219</v>
      </c>
      <c r="G631">
        <v>33</v>
      </c>
      <c r="H631" t="s">
        <v>8221</v>
      </c>
      <c r="I631">
        <v>2</v>
      </c>
    </row>
    <row r="632" spans="6:9" x14ac:dyDescent="0.25">
      <c r="F632" t="s">
        <v>8219</v>
      </c>
      <c r="G632">
        <v>33</v>
      </c>
      <c r="H632" t="s">
        <v>8221</v>
      </c>
      <c r="I632">
        <v>2</v>
      </c>
    </row>
    <row r="633" spans="6:9" x14ac:dyDescent="0.25">
      <c r="F633" t="s">
        <v>8219</v>
      </c>
      <c r="G633">
        <v>33</v>
      </c>
      <c r="H633" t="s">
        <v>8221</v>
      </c>
      <c r="I633">
        <v>2</v>
      </c>
    </row>
    <row r="634" spans="6:9" x14ac:dyDescent="0.25">
      <c r="F634" t="s">
        <v>8219</v>
      </c>
      <c r="G634">
        <v>33</v>
      </c>
      <c r="H634" t="s">
        <v>8221</v>
      </c>
      <c r="I634">
        <v>2</v>
      </c>
    </row>
    <row r="635" spans="6:9" x14ac:dyDescent="0.25">
      <c r="F635" t="s">
        <v>8219</v>
      </c>
      <c r="G635">
        <v>33</v>
      </c>
      <c r="H635" t="s">
        <v>8221</v>
      </c>
      <c r="I635">
        <v>2</v>
      </c>
    </row>
    <row r="636" spans="6:9" x14ac:dyDescent="0.25">
      <c r="F636" t="s">
        <v>8219</v>
      </c>
      <c r="G636">
        <v>33</v>
      </c>
      <c r="H636" t="s">
        <v>8221</v>
      </c>
      <c r="I636">
        <v>2</v>
      </c>
    </row>
    <row r="637" spans="6:9" x14ac:dyDescent="0.25">
      <c r="F637" t="s">
        <v>8219</v>
      </c>
      <c r="G637">
        <v>33</v>
      </c>
      <c r="H637" t="s">
        <v>8221</v>
      </c>
      <c r="I637">
        <v>2</v>
      </c>
    </row>
    <row r="638" spans="6:9" x14ac:dyDescent="0.25">
      <c r="F638" t="s">
        <v>8219</v>
      </c>
      <c r="G638">
        <v>33</v>
      </c>
      <c r="H638" t="s">
        <v>8221</v>
      </c>
      <c r="I638">
        <v>2</v>
      </c>
    </row>
    <row r="639" spans="6:9" x14ac:dyDescent="0.25">
      <c r="F639" t="s">
        <v>8219</v>
      </c>
      <c r="G639">
        <v>33</v>
      </c>
      <c r="H639" t="s">
        <v>8221</v>
      </c>
      <c r="I639">
        <v>2</v>
      </c>
    </row>
    <row r="640" spans="6:9" x14ac:dyDescent="0.25">
      <c r="F640" t="s">
        <v>8219</v>
      </c>
      <c r="G640">
        <v>34</v>
      </c>
      <c r="H640" t="s">
        <v>8221</v>
      </c>
      <c r="I640">
        <v>2</v>
      </c>
    </row>
    <row r="641" spans="6:9" x14ac:dyDescent="0.25">
      <c r="F641" t="s">
        <v>8219</v>
      </c>
      <c r="G641">
        <v>34</v>
      </c>
      <c r="H641" t="s">
        <v>8221</v>
      </c>
      <c r="I641">
        <v>2</v>
      </c>
    </row>
    <row r="642" spans="6:9" x14ac:dyDescent="0.25">
      <c r="F642" t="s">
        <v>8219</v>
      </c>
      <c r="G642">
        <v>34</v>
      </c>
      <c r="H642" t="s">
        <v>8221</v>
      </c>
      <c r="I642">
        <v>2</v>
      </c>
    </row>
    <row r="643" spans="6:9" x14ac:dyDescent="0.25">
      <c r="F643" t="s">
        <v>8219</v>
      </c>
      <c r="G643">
        <v>34</v>
      </c>
      <c r="H643" t="s">
        <v>8221</v>
      </c>
      <c r="I643">
        <v>2</v>
      </c>
    </row>
    <row r="644" spans="6:9" x14ac:dyDescent="0.25">
      <c r="F644" t="s">
        <v>8219</v>
      </c>
      <c r="G644">
        <v>34</v>
      </c>
      <c r="H644" t="s">
        <v>8221</v>
      </c>
      <c r="I644">
        <v>2</v>
      </c>
    </row>
    <row r="645" spans="6:9" x14ac:dyDescent="0.25">
      <c r="F645" t="s">
        <v>8219</v>
      </c>
      <c r="G645">
        <v>34</v>
      </c>
      <c r="H645" t="s">
        <v>8221</v>
      </c>
      <c r="I645">
        <v>2</v>
      </c>
    </row>
    <row r="646" spans="6:9" x14ac:dyDescent="0.25">
      <c r="F646" t="s">
        <v>8219</v>
      </c>
      <c r="G646">
        <v>34</v>
      </c>
      <c r="H646" t="s">
        <v>8221</v>
      </c>
      <c r="I646">
        <v>2</v>
      </c>
    </row>
    <row r="647" spans="6:9" x14ac:dyDescent="0.25">
      <c r="F647" t="s">
        <v>8219</v>
      </c>
      <c r="G647">
        <v>34</v>
      </c>
      <c r="H647" t="s">
        <v>8221</v>
      </c>
      <c r="I647">
        <v>3</v>
      </c>
    </row>
    <row r="648" spans="6:9" x14ac:dyDescent="0.25">
      <c r="F648" t="s">
        <v>8219</v>
      </c>
      <c r="G648">
        <v>34</v>
      </c>
      <c r="H648" t="s">
        <v>8221</v>
      </c>
      <c r="I648">
        <v>3</v>
      </c>
    </row>
    <row r="649" spans="6:9" x14ac:dyDescent="0.25">
      <c r="F649" t="s">
        <v>8219</v>
      </c>
      <c r="G649">
        <v>34</v>
      </c>
      <c r="H649" t="s">
        <v>8221</v>
      </c>
      <c r="I649">
        <v>3</v>
      </c>
    </row>
    <row r="650" spans="6:9" x14ac:dyDescent="0.25">
      <c r="F650" t="s">
        <v>8219</v>
      </c>
      <c r="G650">
        <v>34</v>
      </c>
      <c r="H650" t="s">
        <v>8221</v>
      </c>
      <c r="I650">
        <v>3</v>
      </c>
    </row>
    <row r="651" spans="6:9" x14ac:dyDescent="0.25">
      <c r="F651" t="s">
        <v>8219</v>
      </c>
      <c r="G651">
        <v>34</v>
      </c>
      <c r="H651" t="s">
        <v>8221</v>
      </c>
      <c r="I651">
        <v>3</v>
      </c>
    </row>
    <row r="652" spans="6:9" x14ac:dyDescent="0.25">
      <c r="F652" t="s">
        <v>8219</v>
      </c>
      <c r="G652">
        <v>34</v>
      </c>
      <c r="H652" t="s">
        <v>8221</v>
      </c>
      <c r="I652">
        <v>3</v>
      </c>
    </row>
    <row r="653" spans="6:9" x14ac:dyDescent="0.25">
      <c r="F653" t="s">
        <v>8219</v>
      </c>
      <c r="G653">
        <v>34</v>
      </c>
      <c r="H653" t="s">
        <v>8221</v>
      </c>
      <c r="I653">
        <v>3</v>
      </c>
    </row>
    <row r="654" spans="6:9" x14ac:dyDescent="0.25">
      <c r="F654" t="s">
        <v>8219</v>
      </c>
      <c r="G654">
        <v>34</v>
      </c>
      <c r="H654" t="s">
        <v>8221</v>
      </c>
      <c r="I654">
        <v>3</v>
      </c>
    </row>
    <row r="655" spans="6:9" x14ac:dyDescent="0.25">
      <c r="F655" t="s">
        <v>8219</v>
      </c>
      <c r="G655">
        <v>34</v>
      </c>
      <c r="H655" t="s">
        <v>8221</v>
      </c>
      <c r="I655">
        <v>3</v>
      </c>
    </row>
    <row r="656" spans="6:9" x14ac:dyDescent="0.25">
      <c r="F656" t="s">
        <v>8219</v>
      </c>
      <c r="G656">
        <v>34</v>
      </c>
      <c r="H656" t="s">
        <v>8221</v>
      </c>
      <c r="I656">
        <v>3</v>
      </c>
    </row>
    <row r="657" spans="6:9" x14ac:dyDescent="0.25">
      <c r="F657" t="s">
        <v>8219</v>
      </c>
      <c r="G657">
        <v>34</v>
      </c>
      <c r="H657" t="s">
        <v>8221</v>
      </c>
      <c r="I657">
        <v>3</v>
      </c>
    </row>
    <row r="658" spans="6:9" x14ac:dyDescent="0.25">
      <c r="F658" t="s">
        <v>8219</v>
      </c>
      <c r="G658">
        <v>34</v>
      </c>
      <c r="H658" t="s">
        <v>8221</v>
      </c>
      <c r="I658">
        <v>3</v>
      </c>
    </row>
    <row r="659" spans="6:9" x14ac:dyDescent="0.25">
      <c r="F659" t="s">
        <v>8219</v>
      </c>
      <c r="G659">
        <v>34</v>
      </c>
      <c r="H659" t="s">
        <v>8221</v>
      </c>
      <c r="I659">
        <v>3</v>
      </c>
    </row>
    <row r="660" spans="6:9" x14ac:dyDescent="0.25">
      <c r="F660" t="s">
        <v>8219</v>
      </c>
      <c r="G660">
        <v>34</v>
      </c>
      <c r="H660" t="s">
        <v>8221</v>
      </c>
      <c r="I660">
        <v>3</v>
      </c>
    </row>
    <row r="661" spans="6:9" x14ac:dyDescent="0.25">
      <c r="F661" t="s">
        <v>8219</v>
      </c>
      <c r="G661">
        <v>34</v>
      </c>
      <c r="H661" t="s">
        <v>8221</v>
      </c>
      <c r="I661">
        <v>3</v>
      </c>
    </row>
    <row r="662" spans="6:9" x14ac:dyDescent="0.25">
      <c r="F662" t="s">
        <v>8219</v>
      </c>
      <c r="G662">
        <v>34</v>
      </c>
      <c r="H662" t="s">
        <v>8221</v>
      </c>
      <c r="I662">
        <v>3</v>
      </c>
    </row>
    <row r="663" spans="6:9" x14ac:dyDescent="0.25">
      <c r="F663" t="s">
        <v>8219</v>
      </c>
      <c r="G663">
        <v>34</v>
      </c>
      <c r="H663" t="s">
        <v>8221</v>
      </c>
      <c r="I663">
        <v>3</v>
      </c>
    </row>
    <row r="664" spans="6:9" x14ac:dyDescent="0.25">
      <c r="F664" t="s">
        <v>8219</v>
      </c>
      <c r="G664">
        <v>34</v>
      </c>
      <c r="H664" t="s">
        <v>8221</v>
      </c>
      <c r="I664">
        <v>3</v>
      </c>
    </row>
    <row r="665" spans="6:9" x14ac:dyDescent="0.25">
      <c r="F665" t="s">
        <v>8219</v>
      </c>
      <c r="G665">
        <v>34</v>
      </c>
      <c r="H665" t="s">
        <v>8221</v>
      </c>
      <c r="I665">
        <v>3</v>
      </c>
    </row>
    <row r="666" spans="6:9" x14ac:dyDescent="0.25">
      <c r="F666" t="s">
        <v>8219</v>
      </c>
      <c r="G666">
        <v>35</v>
      </c>
      <c r="H666" t="s">
        <v>8221</v>
      </c>
      <c r="I666">
        <v>3</v>
      </c>
    </row>
    <row r="667" spans="6:9" x14ac:dyDescent="0.25">
      <c r="F667" t="s">
        <v>8219</v>
      </c>
      <c r="G667">
        <v>35</v>
      </c>
      <c r="H667" t="s">
        <v>8221</v>
      </c>
      <c r="I667">
        <v>3</v>
      </c>
    </row>
    <row r="668" spans="6:9" x14ac:dyDescent="0.25">
      <c r="F668" t="s">
        <v>8219</v>
      </c>
      <c r="G668">
        <v>35</v>
      </c>
      <c r="H668" t="s">
        <v>8221</v>
      </c>
      <c r="I668">
        <v>3</v>
      </c>
    </row>
    <row r="669" spans="6:9" x14ac:dyDescent="0.25">
      <c r="F669" t="s">
        <v>8219</v>
      </c>
      <c r="G669">
        <v>35</v>
      </c>
      <c r="H669" t="s">
        <v>8221</v>
      </c>
      <c r="I669">
        <v>3</v>
      </c>
    </row>
    <row r="670" spans="6:9" x14ac:dyDescent="0.25">
      <c r="F670" t="s">
        <v>8219</v>
      </c>
      <c r="G670">
        <v>35</v>
      </c>
      <c r="H670" t="s">
        <v>8221</v>
      </c>
      <c r="I670">
        <v>3</v>
      </c>
    </row>
    <row r="671" spans="6:9" x14ac:dyDescent="0.25">
      <c r="F671" t="s">
        <v>8219</v>
      </c>
      <c r="G671">
        <v>35</v>
      </c>
      <c r="H671" t="s">
        <v>8221</v>
      </c>
      <c r="I671">
        <v>3</v>
      </c>
    </row>
    <row r="672" spans="6:9" x14ac:dyDescent="0.25">
      <c r="F672" t="s">
        <v>8219</v>
      </c>
      <c r="G672">
        <v>35</v>
      </c>
      <c r="H672" t="s">
        <v>8221</v>
      </c>
      <c r="I672">
        <v>3</v>
      </c>
    </row>
    <row r="673" spans="6:9" x14ac:dyDescent="0.25">
      <c r="F673" t="s">
        <v>8219</v>
      </c>
      <c r="G673">
        <v>35</v>
      </c>
      <c r="H673" t="s">
        <v>8221</v>
      </c>
      <c r="I673">
        <v>3</v>
      </c>
    </row>
    <row r="674" spans="6:9" x14ac:dyDescent="0.25">
      <c r="F674" t="s">
        <v>8219</v>
      </c>
      <c r="G674">
        <v>35</v>
      </c>
      <c r="H674" t="s">
        <v>8221</v>
      </c>
      <c r="I674">
        <v>3</v>
      </c>
    </row>
    <row r="675" spans="6:9" x14ac:dyDescent="0.25">
      <c r="F675" t="s">
        <v>8219</v>
      </c>
      <c r="G675">
        <v>35</v>
      </c>
      <c r="H675" t="s">
        <v>8221</v>
      </c>
      <c r="I675">
        <v>3</v>
      </c>
    </row>
    <row r="676" spans="6:9" x14ac:dyDescent="0.25">
      <c r="F676" t="s">
        <v>8219</v>
      </c>
      <c r="G676">
        <v>35</v>
      </c>
      <c r="H676" t="s">
        <v>8221</v>
      </c>
      <c r="I676">
        <v>3</v>
      </c>
    </row>
    <row r="677" spans="6:9" x14ac:dyDescent="0.25">
      <c r="F677" t="s">
        <v>8219</v>
      </c>
      <c r="G677">
        <v>35</v>
      </c>
      <c r="H677" t="s">
        <v>8221</v>
      </c>
      <c r="I677">
        <v>3</v>
      </c>
    </row>
    <row r="678" spans="6:9" x14ac:dyDescent="0.25">
      <c r="F678" t="s">
        <v>8219</v>
      </c>
      <c r="G678">
        <v>35</v>
      </c>
      <c r="H678" t="s">
        <v>8221</v>
      </c>
      <c r="I678">
        <v>3</v>
      </c>
    </row>
    <row r="679" spans="6:9" x14ac:dyDescent="0.25">
      <c r="F679" t="s">
        <v>8219</v>
      </c>
      <c r="G679">
        <v>35</v>
      </c>
      <c r="H679" t="s">
        <v>8221</v>
      </c>
      <c r="I679">
        <v>3</v>
      </c>
    </row>
    <row r="680" spans="6:9" x14ac:dyDescent="0.25">
      <c r="F680" t="s">
        <v>8219</v>
      </c>
      <c r="G680">
        <v>35</v>
      </c>
      <c r="H680" t="s">
        <v>8221</v>
      </c>
      <c r="I680">
        <v>3</v>
      </c>
    </row>
    <row r="681" spans="6:9" x14ac:dyDescent="0.25">
      <c r="F681" t="s">
        <v>8219</v>
      </c>
      <c r="G681">
        <v>35</v>
      </c>
      <c r="H681" t="s">
        <v>8221</v>
      </c>
      <c r="I681">
        <v>3</v>
      </c>
    </row>
    <row r="682" spans="6:9" x14ac:dyDescent="0.25">
      <c r="F682" t="s">
        <v>8219</v>
      </c>
      <c r="G682">
        <v>35</v>
      </c>
      <c r="H682" t="s">
        <v>8221</v>
      </c>
      <c r="I682">
        <v>3</v>
      </c>
    </row>
    <row r="683" spans="6:9" x14ac:dyDescent="0.25">
      <c r="F683" t="s">
        <v>8219</v>
      </c>
      <c r="G683">
        <v>35</v>
      </c>
      <c r="H683" t="s">
        <v>8221</v>
      </c>
      <c r="I683">
        <v>3</v>
      </c>
    </row>
    <row r="684" spans="6:9" x14ac:dyDescent="0.25">
      <c r="F684" t="s">
        <v>8219</v>
      </c>
      <c r="G684">
        <v>35</v>
      </c>
      <c r="H684" t="s">
        <v>8221</v>
      </c>
      <c r="I684">
        <v>3</v>
      </c>
    </row>
    <row r="685" spans="6:9" x14ac:dyDescent="0.25">
      <c r="F685" t="s">
        <v>8219</v>
      </c>
      <c r="G685">
        <v>35</v>
      </c>
      <c r="H685" t="s">
        <v>8221</v>
      </c>
      <c r="I685">
        <v>3</v>
      </c>
    </row>
    <row r="686" spans="6:9" x14ac:dyDescent="0.25">
      <c r="F686" t="s">
        <v>8219</v>
      </c>
      <c r="G686">
        <v>35</v>
      </c>
      <c r="H686" t="s">
        <v>8221</v>
      </c>
      <c r="I686">
        <v>3</v>
      </c>
    </row>
    <row r="687" spans="6:9" x14ac:dyDescent="0.25">
      <c r="F687" t="s">
        <v>8219</v>
      </c>
      <c r="G687">
        <v>35</v>
      </c>
      <c r="H687" t="s">
        <v>8221</v>
      </c>
      <c r="I687">
        <v>3</v>
      </c>
    </row>
    <row r="688" spans="6:9" x14ac:dyDescent="0.25">
      <c r="F688" t="s">
        <v>8219</v>
      </c>
      <c r="G688">
        <v>35</v>
      </c>
      <c r="H688" t="s">
        <v>8221</v>
      </c>
      <c r="I688">
        <v>3</v>
      </c>
    </row>
    <row r="689" spans="6:9" x14ac:dyDescent="0.25">
      <c r="F689" t="s">
        <v>8219</v>
      </c>
      <c r="G689">
        <v>36</v>
      </c>
      <c r="H689" t="s">
        <v>8221</v>
      </c>
      <c r="I689">
        <v>3</v>
      </c>
    </row>
    <row r="690" spans="6:9" x14ac:dyDescent="0.25">
      <c r="F690" t="s">
        <v>8219</v>
      </c>
      <c r="G690">
        <v>36</v>
      </c>
      <c r="H690" t="s">
        <v>8221</v>
      </c>
      <c r="I690">
        <v>3</v>
      </c>
    </row>
    <row r="691" spans="6:9" x14ac:dyDescent="0.25">
      <c r="F691" t="s">
        <v>8219</v>
      </c>
      <c r="G691">
        <v>36</v>
      </c>
      <c r="H691" t="s">
        <v>8221</v>
      </c>
      <c r="I691">
        <v>3</v>
      </c>
    </row>
    <row r="692" spans="6:9" x14ac:dyDescent="0.25">
      <c r="F692" t="s">
        <v>8219</v>
      </c>
      <c r="G692">
        <v>36</v>
      </c>
      <c r="H692" t="s">
        <v>8221</v>
      </c>
      <c r="I692">
        <v>3</v>
      </c>
    </row>
    <row r="693" spans="6:9" x14ac:dyDescent="0.25">
      <c r="F693" t="s">
        <v>8219</v>
      </c>
      <c r="G693">
        <v>36</v>
      </c>
      <c r="H693" t="s">
        <v>8221</v>
      </c>
      <c r="I693">
        <v>3</v>
      </c>
    </row>
    <row r="694" spans="6:9" x14ac:dyDescent="0.25">
      <c r="F694" t="s">
        <v>8219</v>
      </c>
      <c r="G694">
        <v>36</v>
      </c>
      <c r="H694" t="s">
        <v>8221</v>
      </c>
      <c r="I694">
        <v>3</v>
      </c>
    </row>
    <row r="695" spans="6:9" x14ac:dyDescent="0.25">
      <c r="F695" t="s">
        <v>8219</v>
      </c>
      <c r="G695">
        <v>36</v>
      </c>
      <c r="H695" t="s">
        <v>8221</v>
      </c>
      <c r="I695">
        <v>3</v>
      </c>
    </row>
    <row r="696" spans="6:9" x14ac:dyDescent="0.25">
      <c r="F696" t="s">
        <v>8219</v>
      </c>
      <c r="G696">
        <v>36</v>
      </c>
      <c r="H696" t="s">
        <v>8221</v>
      </c>
      <c r="I696">
        <v>3</v>
      </c>
    </row>
    <row r="697" spans="6:9" x14ac:dyDescent="0.25">
      <c r="F697" t="s">
        <v>8219</v>
      </c>
      <c r="G697">
        <v>36</v>
      </c>
      <c r="H697" t="s">
        <v>8221</v>
      </c>
      <c r="I697">
        <v>3</v>
      </c>
    </row>
    <row r="698" spans="6:9" x14ac:dyDescent="0.25">
      <c r="F698" t="s">
        <v>8219</v>
      </c>
      <c r="G698">
        <v>36</v>
      </c>
      <c r="H698" t="s">
        <v>8221</v>
      </c>
      <c r="I698">
        <v>3</v>
      </c>
    </row>
    <row r="699" spans="6:9" x14ac:dyDescent="0.25">
      <c r="F699" t="s">
        <v>8219</v>
      </c>
      <c r="G699">
        <v>36</v>
      </c>
      <c r="H699" t="s">
        <v>8221</v>
      </c>
      <c r="I699">
        <v>3</v>
      </c>
    </row>
    <row r="700" spans="6:9" x14ac:dyDescent="0.25">
      <c r="F700" t="s">
        <v>8219</v>
      </c>
      <c r="G700">
        <v>36</v>
      </c>
      <c r="H700" t="s">
        <v>8221</v>
      </c>
      <c r="I700">
        <v>3</v>
      </c>
    </row>
    <row r="701" spans="6:9" x14ac:dyDescent="0.25">
      <c r="F701" t="s">
        <v>8219</v>
      </c>
      <c r="G701">
        <v>36</v>
      </c>
      <c r="H701" t="s">
        <v>8221</v>
      </c>
      <c r="I701">
        <v>3</v>
      </c>
    </row>
    <row r="702" spans="6:9" x14ac:dyDescent="0.25">
      <c r="F702" t="s">
        <v>8219</v>
      </c>
      <c r="G702">
        <v>36</v>
      </c>
      <c r="H702" t="s">
        <v>8221</v>
      </c>
      <c r="I702">
        <v>3</v>
      </c>
    </row>
    <row r="703" spans="6:9" x14ac:dyDescent="0.25">
      <c r="F703" t="s">
        <v>8219</v>
      </c>
      <c r="G703">
        <v>36</v>
      </c>
      <c r="H703" t="s">
        <v>8221</v>
      </c>
      <c r="I703">
        <v>3</v>
      </c>
    </row>
    <row r="704" spans="6:9" x14ac:dyDescent="0.25">
      <c r="F704" t="s">
        <v>8219</v>
      </c>
      <c r="G704">
        <v>37</v>
      </c>
      <c r="H704" t="s">
        <v>8221</v>
      </c>
      <c r="I704">
        <v>3</v>
      </c>
    </row>
    <row r="705" spans="6:9" x14ac:dyDescent="0.25">
      <c r="F705" t="s">
        <v>8219</v>
      </c>
      <c r="G705">
        <v>37</v>
      </c>
      <c r="H705" t="s">
        <v>8221</v>
      </c>
      <c r="I705">
        <v>3</v>
      </c>
    </row>
    <row r="706" spans="6:9" x14ac:dyDescent="0.25">
      <c r="F706" t="s">
        <v>8219</v>
      </c>
      <c r="G706">
        <v>37</v>
      </c>
      <c r="H706" t="s">
        <v>8221</v>
      </c>
      <c r="I706">
        <v>3</v>
      </c>
    </row>
    <row r="707" spans="6:9" x14ac:dyDescent="0.25">
      <c r="F707" t="s">
        <v>8219</v>
      </c>
      <c r="G707">
        <v>37</v>
      </c>
      <c r="H707" t="s">
        <v>8221</v>
      </c>
      <c r="I707">
        <v>3</v>
      </c>
    </row>
    <row r="708" spans="6:9" x14ac:dyDescent="0.25">
      <c r="F708" t="s">
        <v>8219</v>
      </c>
      <c r="G708">
        <v>37</v>
      </c>
      <c r="H708" t="s">
        <v>8221</v>
      </c>
      <c r="I708">
        <v>3</v>
      </c>
    </row>
    <row r="709" spans="6:9" x14ac:dyDescent="0.25">
      <c r="F709" t="s">
        <v>8219</v>
      </c>
      <c r="G709">
        <v>37</v>
      </c>
      <c r="H709" t="s">
        <v>8221</v>
      </c>
      <c r="I709">
        <v>3</v>
      </c>
    </row>
    <row r="710" spans="6:9" x14ac:dyDescent="0.25">
      <c r="F710" t="s">
        <v>8219</v>
      </c>
      <c r="G710">
        <v>37</v>
      </c>
      <c r="H710" t="s">
        <v>8221</v>
      </c>
      <c r="I710">
        <v>3</v>
      </c>
    </row>
    <row r="711" spans="6:9" x14ac:dyDescent="0.25">
      <c r="F711" t="s">
        <v>8219</v>
      </c>
      <c r="G711">
        <v>37</v>
      </c>
      <c r="H711" t="s">
        <v>8221</v>
      </c>
      <c r="I711">
        <v>3</v>
      </c>
    </row>
    <row r="712" spans="6:9" x14ac:dyDescent="0.25">
      <c r="F712" t="s">
        <v>8219</v>
      </c>
      <c r="G712">
        <v>37</v>
      </c>
      <c r="H712" t="s">
        <v>8221</v>
      </c>
      <c r="I712">
        <v>3</v>
      </c>
    </row>
    <row r="713" spans="6:9" x14ac:dyDescent="0.25">
      <c r="F713" t="s">
        <v>8219</v>
      </c>
      <c r="G713">
        <v>37</v>
      </c>
      <c r="H713" t="s">
        <v>8221</v>
      </c>
      <c r="I713">
        <v>3</v>
      </c>
    </row>
    <row r="714" spans="6:9" x14ac:dyDescent="0.25">
      <c r="F714" t="s">
        <v>8219</v>
      </c>
      <c r="G714">
        <v>37</v>
      </c>
      <c r="H714" t="s">
        <v>8221</v>
      </c>
      <c r="I714">
        <v>3</v>
      </c>
    </row>
    <row r="715" spans="6:9" x14ac:dyDescent="0.25">
      <c r="F715" t="s">
        <v>8219</v>
      </c>
      <c r="G715">
        <v>37</v>
      </c>
      <c r="H715" t="s">
        <v>8221</v>
      </c>
      <c r="I715">
        <v>3</v>
      </c>
    </row>
    <row r="716" spans="6:9" x14ac:dyDescent="0.25">
      <c r="F716" t="s">
        <v>8219</v>
      </c>
      <c r="G716">
        <v>37</v>
      </c>
      <c r="H716" t="s">
        <v>8221</v>
      </c>
      <c r="I716">
        <v>3</v>
      </c>
    </row>
    <row r="717" spans="6:9" x14ac:dyDescent="0.25">
      <c r="F717" t="s">
        <v>8219</v>
      </c>
      <c r="G717">
        <v>37</v>
      </c>
      <c r="H717" t="s">
        <v>8221</v>
      </c>
      <c r="I717">
        <v>3</v>
      </c>
    </row>
    <row r="718" spans="6:9" x14ac:dyDescent="0.25">
      <c r="F718" t="s">
        <v>8219</v>
      </c>
      <c r="G718">
        <v>37</v>
      </c>
      <c r="H718" t="s">
        <v>8221</v>
      </c>
      <c r="I718">
        <v>3</v>
      </c>
    </row>
    <row r="719" spans="6:9" x14ac:dyDescent="0.25">
      <c r="F719" t="s">
        <v>8219</v>
      </c>
      <c r="G719">
        <v>37</v>
      </c>
      <c r="H719" t="s">
        <v>8221</v>
      </c>
      <c r="I719">
        <v>3</v>
      </c>
    </row>
    <row r="720" spans="6:9" x14ac:dyDescent="0.25">
      <c r="F720" t="s">
        <v>8219</v>
      </c>
      <c r="G720">
        <v>37</v>
      </c>
      <c r="H720" t="s">
        <v>8221</v>
      </c>
      <c r="I720">
        <v>3</v>
      </c>
    </row>
    <row r="721" spans="6:9" x14ac:dyDescent="0.25">
      <c r="F721" t="s">
        <v>8219</v>
      </c>
      <c r="G721">
        <v>38</v>
      </c>
      <c r="H721" t="s">
        <v>8221</v>
      </c>
      <c r="I721">
        <v>3</v>
      </c>
    </row>
    <row r="722" spans="6:9" x14ac:dyDescent="0.25">
      <c r="F722" t="s">
        <v>8219</v>
      </c>
      <c r="G722">
        <v>38</v>
      </c>
      <c r="H722" t="s">
        <v>8221</v>
      </c>
      <c r="I722">
        <v>3</v>
      </c>
    </row>
    <row r="723" spans="6:9" x14ac:dyDescent="0.25">
      <c r="F723" t="s">
        <v>8219</v>
      </c>
      <c r="G723">
        <v>38</v>
      </c>
      <c r="H723" t="s">
        <v>8221</v>
      </c>
      <c r="I723">
        <v>3</v>
      </c>
    </row>
    <row r="724" spans="6:9" x14ac:dyDescent="0.25">
      <c r="F724" t="s">
        <v>8219</v>
      </c>
      <c r="G724">
        <v>38</v>
      </c>
      <c r="H724" t="s">
        <v>8221</v>
      </c>
      <c r="I724">
        <v>3</v>
      </c>
    </row>
    <row r="725" spans="6:9" x14ac:dyDescent="0.25">
      <c r="F725" t="s">
        <v>8219</v>
      </c>
      <c r="G725">
        <v>38</v>
      </c>
      <c r="H725" t="s">
        <v>8221</v>
      </c>
      <c r="I725">
        <v>3</v>
      </c>
    </row>
    <row r="726" spans="6:9" x14ac:dyDescent="0.25">
      <c r="F726" t="s">
        <v>8219</v>
      </c>
      <c r="G726">
        <v>38</v>
      </c>
      <c r="H726" t="s">
        <v>8221</v>
      </c>
      <c r="I726">
        <v>3</v>
      </c>
    </row>
    <row r="727" spans="6:9" x14ac:dyDescent="0.25">
      <c r="F727" t="s">
        <v>8219</v>
      </c>
      <c r="G727">
        <v>38</v>
      </c>
      <c r="H727" t="s">
        <v>8221</v>
      </c>
      <c r="I727">
        <v>3</v>
      </c>
    </row>
    <row r="728" spans="6:9" x14ac:dyDescent="0.25">
      <c r="F728" t="s">
        <v>8219</v>
      </c>
      <c r="G728">
        <v>38</v>
      </c>
      <c r="H728" t="s">
        <v>8221</v>
      </c>
      <c r="I728">
        <v>3</v>
      </c>
    </row>
    <row r="729" spans="6:9" x14ac:dyDescent="0.25">
      <c r="F729" t="s">
        <v>8219</v>
      </c>
      <c r="G729">
        <v>38</v>
      </c>
      <c r="H729" t="s">
        <v>8221</v>
      </c>
      <c r="I729">
        <v>3</v>
      </c>
    </row>
    <row r="730" spans="6:9" x14ac:dyDescent="0.25">
      <c r="F730" t="s">
        <v>8219</v>
      </c>
      <c r="G730">
        <v>38</v>
      </c>
      <c r="H730" t="s">
        <v>8221</v>
      </c>
      <c r="I730">
        <v>3</v>
      </c>
    </row>
    <row r="731" spans="6:9" x14ac:dyDescent="0.25">
      <c r="F731" t="s">
        <v>8219</v>
      </c>
      <c r="G731">
        <v>38</v>
      </c>
      <c r="H731" t="s">
        <v>8221</v>
      </c>
      <c r="I731">
        <v>3</v>
      </c>
    </row>
    <row r="732" spans="6:9" x14ac:dyDescent="0.25">
      <c r="F732" t="s">
        <v>8219</v>
      </c>
      <c r="G732">
        <v>38</v>
      </c>
      <c r="H732" t="s">
        <v>8221</v>
      </c>
      <c r="I732">
        <v>3</v>
      </c>
    </row>
    <row r="733" spans="6:9" x14ac:dyDescent="0.25">
      <c r="F733" t="s">
        <v>8219</v>
      </c>
      <c r="G733">
        <v>38</v>
      </c>
      <c r="H733" t="s">
        <v>8221</v>
      </c>
      <c r="I733">
        <v>3</v>
      </c>
    </row>
    <row r="734" spans="6:9" x14ac:dyDescent="0.25">
      <c r="F734" t="s">
        <v>8219</v>
      </c>
      <c r="G734">
        <v>38</v>
      </c>
      <c r="H734" t="s">
        <v>8221</v>
      </c>
      <c r="I734">
        <v>3</v>
      </c>
    </row>
    <row r="735" spans="6:9" x14ac:dyDescent="0.25">
      <c r="F735" t="s">
        <v>8219</v>
      </c>
      <c r="G735">
        <v>38</v>
      </c>
      <c r="H735" t="s">
        <v>8221</v>
      </c>
      <c r="I735">
        <v>3</v>
      </c>
    </row>
    <row r="736" spans="6:9" x14ac:dyDescent="0.25">
      <c r="F736" t="s">
        <v>8219</v>
      </c>
      <c r="G736">
        <v>38</v>
      </c>
      <c r="H736" t="s">
        <v>8221</v>
      </c>
      <c r="I736">
        <v>3</v>
      </c>
    </row>
    <row r="737" spans="6:9" x14ac:dyDescent="0.25">
      <c r="F737" t="s">
        <v>8219</v>
      </c>
      <c r="G737">
        <v>38</v>
      </c>
      <c r="H737" t="s">
        <v>8221</v>
      </c>
      <c r="I737">
        <v>3</v>
      </c>
    </row>
    <row r="738" spans="6:9" x14ac:dyDescent="0.25">
      <c r="F738" t="s">
        <v>8219</v>
      </c>
      <c r="G738">
        <v>38</v>
      </c>
      <c r="H738" t="s">
        <v>8221</v>
      </c>
      <c r="I738">
        <v>3</v>
      </c>
    </row>
    <row r="739" spans="6:9" x14ac:dyDescent="0.25">
      <c r="F739" t="s">
        <v>8219</v>
      </c>
      <c r="G739">
        <v>38</v>
      </c>
      <c r="H739" t="s">
        <v>8221</v>
      </c>
      <c r="I739">
        <v>3</v>
      </c>
    </row>
    <row r="740" spans="6:9" x14ac:dyDescent="0.25">
      <c r="F740" t="s">
        <v>8219</v>
      </c>
      <c r="G740">
        <v>38</v>
      </c>
      <c r="H740" t="s">
        <v>8221</v>
      </c>
      <c r="I740">
        <v>3</v>
      </c>
    </row>
    <row r="741" spans="6:9" x14ac:dyDescent="0.25">
      <c r="F741" t="s">
        <v>8219</v>
      </c>
      <c r="G741">
        <v>38</v>
      </c>
      <c r="H741" t="s">
        <v>8221</v>
      </c>
      <c r="I741">
        <v>3</v>
      </c>
    </row>
    <row r="742" spans="6:9" x14ac:dyDescent="0.25">
      <c r="F742" t="s">
        <v>8219</v>
      </c>
      <c r="G742">
        <v>38</v>
      </c>
      <c r="H742" t="s">
        <v>8221</v>
      </c>
      <c r="I742">
        <v>3</v>
      </c>
    </row>
    <row r="743" spans="6:9" x14ac:dyDescent="0.25">
      <c r="F743" t="s">
        <v>8219</v>
      </c>
      <c r="G743">
        <v>38</v>
      </c>
      <c r="H743" t="s">
        <v>8221</v>
      </c>
      <c r="I743">
        <v>3</v>
      </c>
    </row>
    <row r="744" spans="6:9" x14ac:dyDescent="0.25">
      <c r="F744" t="s">
        <v>8219</v>
      </c>
      <c r="G744">
        <v>38</v>
      </c>
      <c r="H744" t="s">
        <v>8221</v>
      </c>
      <c r="I744">
        <v>3</v>
      </c>
    </row>
    <row r="745" spans="6:9" x14ac:dyDescent="0.25">
      <c r="F745" t="s">
        <v>8219</v>
      </c>
      <c r="G745">
        <v>38</v>
      </c>
      <c r="H745" t="s">
        <v>8221</v>
      </c>
      <c r="I745">
        <v>3</v>
      </c>
    </row>
    <row r="746" spans="6:9" x14ac:dyDescent="0.25">
      <c r="F746" t="s">
        <v>8219</v>
      </c>
      <c r="G746">
        <v>38</v>
      </c>
      <c r="H746" t="s">
        <v>8221</v>
      </c>
      <c r="I746">
        <v>3</v>
      </c>
    </row>
    <row r="747" spans="6:9" x14ac:dyDescent="0.25">
      <c r="F747" t="s">
        <v>8219</v>
      </c>
      <c r="G747">
        <v>38</v>
      </c>
      <c r="H747" t="s">
        <v>8221</v>
      </c>
      <c r="I747">
        <v>3</v>
      </c>
    </row>
    <row r="748" spans="6:9" x14ac:dyDescent="0.25">
      <c r="F748" t="s">
        <v>8219</v>
      </c>
      <c r="G748">
        <v>38</v>
      </c>
      <c r="H748" t="s">
        <v>8221</v>
      </c>
      <c r="I748">
        <v>3</v>
      </c>
    </row>
    <row r="749" spans="6:9" x14ac:dyDescent="0.25">
      <c r="F749" t="s">
        <v>8219</v>
      </c>
      <c r="G749">
        <v>38</v>
      </c>
      <c r="H749" t="s">
        <v>8221</v>
      </c>
      <c r="I749">
        <v>3</v>
      </c>
    </row>
    <row r="750" spans="6:9" x14ac:dyDescent="0.25">
      <c r="F750" t="s">
        <v>8219</v>
      </c>
      <c r="G750">
        <v>39</v>
      </c>
      <c r="H750" t="s">
        <v>8221</v>
      </c>
      <c r="I750">
        <v>3</v>
      </c>
    </row>
    <row r="751" spans="6:9" x14ac:dyDescent="0.25">
      <c r="F751" t="s">
        <v>8219</v>
      </c>
      <c r="G751">
        <v>39</v>
      </c>
      <c r="H751" t="s">
        <v>8221</v>
      </c>
      <c r="I751">
        <v>3</v>
      </c>
    </row>
    <row r="752" spans="6:9" x14ac:dyDescent="0.25">
      <c r="F752" t="s">
        <v>8219</v>
      </c>
      <c r="G752">
        <v>39</v>
      </c>
      <c r="H752" t="s">
        <v>8221</v>
      </c>
      <c r="I752">
        <v>3</v>
      </c>
    </row>
    <row r="753" spans="6:9" x14ac:dyDescent="0.25">
      <c r="F753" t="s">
        <v>8219</v>
      </c>
      <c r="G753">
        <v>39</v>
      </c>
      <c r="H753" t="s">
        <v>8221</v>
      </c>
      <c r="I753">
        <v>3</v>
      </c>
    </row>
    <row r="754" spans="6:9" x14ac:dyDescent="0.25">
      <c r="F754" t="s">
        <v>8219</v>
      </c>
      <c r="G754">
        <v>39</v>
      </c>
      <c r="H754" t="s">
        <v>8221</v>
      </c>
      <c r="I754">
        <v>4</v>
      </c>
    </row>
    <row r="755" spans="6:9" x14ac:dyDescent="0.25">
      <c r="F755" t="s">
        <v>8219</v>
      </c>
      <c r="G755">
        <v>39</v>
      </c>
      <c r="H755" t="s">
        <v>8221</v>
      </c>
      <c r="I755">
        <v>4</v>
      </c>
    </row>
    <row r="756" spans="6:9" x14ac:dyDescent="0.25">
      <c r="F756" t="s">
        <v>8219</v>
      </c>
      <c r="G756">
        <v>39</v>
      </c>
      <c r="H756" t="s">
        <v>8221</v>
      </c>
      <c r="I756">
        <v>4</v>
      </c>
    </row>
    <row r="757" spans="6:9" x14ac:dyDescent="0.25">
      <c r="F757" t="s">
        <v>8219</v>
      </c>
      <c r="G757">
        <v>39</v>
      </c>
      <c r="H757" t="s">
        <v>8221</v>
      </c>
      <c r="I757">
        <v>4</v>
      </c>
    </row>
    <row r="758" spans="6:9" x14ac:dyDescent="0.25">
      <c r="F758" t="s">
        <v>8219</v>
      </c>
      <c r="G758">
        <v>39</v>
      </c>
      <c r="H758" t="s">
        <v>8221</v>
      </c>
      <c r="I758">
        <v>4</v>
      </c>
    </row>
    <row r="759" spans="6:9" x14ac:dyDescent="0.25">
      <c r="F759" t="s">
        <v>8219</v>
      </c>
      <c r="G759">
        <v>39</v>
      </c>
      <c r="H759" t="s">
        <v>8221</v>
      </c>
      <c r="I759">
        <v>4</v>
      </c>
    </row>
    <row r="760" spans="6:9" x14ac:dyDescent="0.25">
      <c r="F760" t="s">
        <v>8219</v>
      </c>
      <c r="G760">
        <v>39</v>
      </c>
      <c r="H760" t="s">
        <v>8221</v>
      </c>
      <c r="I760">
        <v>4</v>
      </c>
    </row>
    <row r="761" spans="6:9" x14ac:dyDescent="0.25">
      <c r="F761" t="s">
        <v>8219</v>
      </c>
      <c r="G761">
        <v>39</v>
      </c>
      <c r="H761" t="s">
        <v>8221</v>
      </c>
      <c r="I761">
        <v>4</v>
      </c>
    </row>
    <row r="762" spans="6:9" x14ac:dyDescent="0.25">
      <c r="F762" t="s">
        <v>8219</v>
      </c>
      <c r="G762">
        <v>39</v>
      </c>
      <c r="H762" t="s">
        <v>8221</v>
      </c>
      <c r="I762">
        <v>4</v>
      </c>
    </row>
    <row r="763" spans="6:9" x14ac:dyDescent="0.25">
      <c r="F763" t="s">
        <v>8219</v>
      </c>
      <c r="G763">
        <v>39</v>
      </c>
      <c r="H763" t="s">
        <v>8221</v>
      </c>
      <c r="I763">
        <v>4</v>
      </c>
    </row>
    <row r="764" spans="6:9" x14ac:dyDescent="0.25">
      <c r="F764" t="s">
        <v>8219</v>
      </c>
      <c r="G764">
        <v>39</v>
      </c>
      <c r="H764" t="s">
        <v>8221</v>
      </c>
      <c r="I764">
        <v>4</v>
      </c>
    </row>
    <row r="765" spans="6:9" x14ac:dyDescent="0.25">
      <c r="F765" t="s">
        <v>8219</v>
      </c>
      <c r="G765">
        <v>39</v>
      </c>
      <c r="H765" t="s">
        <v>8221</v>
      </c>
      <c r="I765">
        <v>4</v>
      </c>
    </row>
    <row r="766" spans="6:9" x14ac:dyDescent="0.25">
      <c r="F766" t="s">
        <v>8219</v>
      </c>
      <c r="G766">
        <v>39</v>
      </c>
      <c r="H766" t="s">
        <v>8221</v>
      </c>
      <c r="I766">
        <v>4</v>
      </c>
    </row>
    <row r="767" spans="6:9" x14ac:dyDescent="0.25">
      <c r="F767" t="s">
        <v>8219</v>
      </c>
      <c r="G767">
        <v>40</v>
      </c>
      <c r="H767" t="s">
        <v>8221</v>
      </c>
      <c r="I767">
        <v>4</v>
      </c>
    </row>
    <row r="768" spans="6:9" x14ac:dyDescent="0.25">
      <c r="F768" t="s">
        <v>8219</v>
      </c>
      <c r="G768">
        <v>40</v>
      </c>
      <c r="H768" t="s">
        <v>8221</v>
      </c>
      <c r="I768">
        <v>4</v>
      </c>
    </row>
    <row r="769" spans="6:9" x14ac:dyDescent="0.25">
      <c r="F769" t="s">
        <v>8219</v>
      </c>
      <c r="G769">
        <v>40</v>
      </c>
      <c r="H769" t="s">
        <v>8221</v>
      </c>
      <c r="I769">
        <v>4</v>
      </c>
    </row>
    <row r="770" spans="6:9" x14ac:dyDescent="0.25">
      <c r="F770" t="s">
        <v>8219</v>
      </c>
      <c r="G770">
        <v>40</v>
      </c>
      <c r="H770" t="s">
        <v>8221</v>
      </c>
      <c r="I770">
        <v>4</v>
      </c>
    </row>
    <row r="771" spans="6:9" x14ac:dyDescent="0.25">
      <c r="F771" t="s">
        <v>8219</v>
      </c>
      <c r="G771">
        <v>40</v>
      </c>
      <c r="H771" t="s">
        <v>8221</v>
      </c>
      <c r="I771">
        <v>4</v>
      </c>
    </row>
    <row r="772" spans="6:9" x14ac:dyDescent="0.25">
      <c r="F772" t="s">
        <v>8219</v>
      </c>
      <c r="G772">
        <v>40</v>
      </c>
      <c r="H772" t="s">
        <v>8221</v>
      </c>
      <c r="I772">
        <v>4</v>
      </c>
    </row>
    <row r="773" spans="6:9" x14ac:dyDescent="0.25">
      <c r="F773" t="s">
        <v>8219</v>
      </c>
      <c r="G773">
        <v>40</v>
      </c>
      <c r="H773" t="s">
        <v>8221</v>
      </c>
      <c r="I773">
        <v>4</v>
      </c>
    </row>
    <row r="774" spans="6:9" x14ac:dyDescent="0.25">
      <c r="F774" t="s">
        <v>8219</v>
      </c>
      <c r="G774">
        <v>40</v>
      </c>
      <c r="H774" t="s">
        <v>8221</v>
      </c>
      <c r="I774">
        <v>4</v>
      </c>
    </row>
    <row r="775" spans="6:9" x14ac:dyDescent="0.25">
      <c r="F775" t="s">
        <v>8219</v>
      </c>
      <c r="G775">
        <v>40</v>
      </c>
      <c r="H775" t="s">
        <v>8221</v>
      </c>
      <c r="I775">
        <v>4</v>
      </c>
    </row>
    <row r="776" spans="6:9" x14ac:dyDescent="0.25">
      <c r="F776" t="s">
        <v>8219</v>
      </c>
      <c r="G776">
        <v>40</v>
      </c>
      <c r="H776" t="s">
        <v>8221</v>
      </c>
      <c r="I776">
        <v>4</v>
      </c>
    </row>
    <row r="777" spans="6:9" x14ac:dyDescent="0.25">
      <c r="F777" t="s">
        <v>8219</v>
      </c>
      <c r="G777">
        <v>40</v>
      </c>
      <c r="H777" t="s">
        <v>8221</v>
      </c>
      <c r="I777">
        <v>4</v>
      </c>
    </row>
    <row r="778" spans="6:9" x14ac:dyDescent="0.25">
      <c r="F778" t="s">
        <v>8219</v>
      </c>
      <c r="G778">
        <v>41</v>
      </c>
      <c r="H778" t="s">
        <v>8221</v>
      </c>
      <c r="I778">
        <v>4</v>
      </c>
    </row>
    <row r="779" spans="6:9" x14ac:dyDescent="0.25">
      <c r="F779" t="s">
        <v>8219</v>
      </c>
      <c r="G779">
        <v>41</v>
      </c>
      <c r="H779" t="s">
        <v>8221</v>
      </c>
      <c r="I779">
        <v>4</v>
      </c>
    </row>
    <row r="780" spans="6:9" x14ac:dyDescent="0.25">
      <c r="F780" t="s">
        <v>8219</v>
      </c>
      <c r="G780">
        <v>41</v>
      </c>
      <c r="H780" t="s">
        <v>8221</v>
      </c>
      <c r="I780">
        <v>4</v>
      </c>
    </row>
    <row r="781" spans="6:9" x14ac:dyDescent="0.25">
      <c r="F781" t="s">
        <v>8219</v>
      </c>
      <c r="G781">
        <v>41</v>
      </c>
      <c r="H781" t="s">
        <v>8221</v>
      </c>
      <c r="I781">
        <v>4</v>
      </c>
    </row>
    <row r="782" spans="6:9" x14ac:dyDescent="0.25">
      <c r="F782" t="s">
        <v>8219</v>
      </c>
      <c r="G782">
        <v>41</v>
      </c>
      <c r="H782" t="s">
        <v>8221</v>
      </c>
      <c r="I782">
        <v>4</v>
      </c>
    </row>
    <row r="783" spans="6:9" x14ac:dyDescent="0.25">
      <c r="F783" t="s">
        <v>8219</v>
      </c>
      <c r="G783">
        <v>41</v>
      </c>
      <c r="H783" t="s">
        <v>8221</v>
      </c>
      <c r="I783">
        <v>4</v>
      </c>
    </row>
    <row r="784" spans="6:9" x14ac:dyDescent="0.25">
      <c r="F784" t="s">
        <v>8219</v>
      </c>
      <c r="G784">
        <v>41</v>
      </c>
      <c r="H784" t="s">
        <v>8221</v>
      </c>
      <c r="I784">
        <v>4</v>
      </c>
    </row>
    <row r="785" spans="6:9" x14ac:dyDescent="0.25">
      <c r="F785" t="s">
        <v>8219</v>
      </c>
      <c r="G785">
        <v>41</v>
      </c>
      <c r="H785" t="s">
        <v>8221</v>
      </c>
      <c r="I785">
        <v>4</v>
      </c>
    </row>
    <row r="786" spans="6:9" x14ac:dyDescent="0.25">
      <c r="F786" t="s">
        <v>8219</v>
      </c>
      <c r="G786">
        <v>41</v>
      </c>
      <c r="H786" t="s">
        <v>8221</v>
      </c>
      <c r="I786">
        <v>4</v>
      </c>
    </row>
    <row r="787" spans="6:9" x14ac:dyDescent="0.25">
      <c r="F787" t="s">
        <v>8219</v>
      </c>
      <c r="G787">
        <v>41</v>
      </c>
      <c r="H787" t="s">
        <v>8221</v>
      </c>
      <c r="I787">
        <v>4</v>
      </c>
    </row>
    <row r="788" spans="6:9" x14ac:dyDescent="0.25">
      <c r="F788" t="s">
        <v>8219</v>
      </c>
      <c r="G788">
        <v>41</v>
      </c>
      <c r="H788" t="s">
        <v>8221</v>
      </c>
      <c r="I788">
        <v>4</v>
      </c>
    </row>
    <row r="789" spans="6:9" x14ac:dyDescent="0.25">
      <c r="F789" t="s">
        <v>8219</v>
      </c>
      <c r="G789">
        <v>41</v>
      </c>
      <c r="H789" t="s">
        <v>8221</v>
      </c>
      <c r="I789">
        <v>4</v>
      </c>
    </row>
    <row r="790" spans="6:9" x14ac:dyDescent="0.25">
      <c r="F790" t="s">
        <v>8219</v>
      </c>
      <c r="G790">
        <v>41</v>
      </c>
      <c r="H790" t="s">
        <v>8221</v>
      </c>
      <c r="I790">
        <v>4</v>
      </c>
    </row>
    <row r="791" spans="6:9" x14ac:dyDescent="0.25">
      <c r="F791" t="s">
        <v>8219</v>
      </c>
      <c r="G791">
        <v>41</v>
      </c>
      <c r="H791" t="s">
        <v>8221</v>
      </c>
      <c r="I791">
        <v>4</v>
      </c>
    </row>
    <row r="792" spans="6:9" x14ac:dyDescent="0.25">
      <c r="F792" t="s">
        <v>8219</v>
      </c>
      <c r="G792">
        <v>41</v>
      </c>
      <c r="H792" t="s">
        <v>8221</v>
      </c>
      <c r="I792">
        <v>4</v>
      </c>
    </row>
    <row r="793" spans="6:9" x14ac:dyDescent="0.25">
      <c r="F793" t="s">
        <v>8219</v>
      </c>
      <c r="G793">
        <v>41</v>
      </c>
      <c r="H793" t="s">
        <v>8221</v>
      </c>
      <c r="I793">
        <v>4</v>
      </c>
    </row>
    <row r="794" spans="6:9" x14ac:dyDescent="0.25">
      <c r="F794" t="s">
        <v>8219</v>
      </c>
      <c r="G794">
        <v>41</v>
      </c>
      <c r="H794" t="s">
        <v>8221</v>
      </c>
      <c r="I794">
        <v>4</v>
      </c>
    </row>
    <row r="795" spans="6:9" x14ac:dyDescent="0.25">
      <c r="F795" t="s">
        <v>8219</v>
      </c>
      <c r="G795">
        <v>41</v>
      </c>
      <c r="H795" t="s">
        <v>8221</v>
      </c>
      <c r="I795">
        <v>4</v>
      </c>
    </row>
    <row r="796" spans="6:9" x14ac:dyDescent="0.25">
      <c r="F796" t="s">
        <v>8219</v>
      </c>
      <c r="G796">
        <v>41</v>
      </c>
      <c r="H796" t="s">
        <v>8221</v>
      </c>
      <c r="I796">
        <v>4</v>
      </c>
    </row>
    <row r="797" spans="6:9" x14ac:dyDescent="0.25">
      <c r="F797" t="s">
        <v>8219</v>
      </c>
      <c r="G797">
        <v>42</v>
      </c>
      <c r="H797" t="s">
        <v>8221</v>
      </c>
      <c r="I797">
        <v>4</v>
      </c>
    </row>
    <row r="798" spans="6:9" x14ac:dyDescent="0.25">
      <c r="F798" t="s">
        <v>8219</v>
      </c>
      <c r="G798">
        <v>42</v>
      </c>
      <c r="H798" t="s">
        <v>8221</v>
      </c>
      <c r="I798">
        <v>4</v>
      </c>
    </row>
    <row r="799" spans="6:9" x14ac:dyDescent="0.25">
      <c r="F799" t="s">
        <v>8219</v>
      </c>
      <c r="G799">
        <v>42</v>
      </c>
      <c r="H799" t="s">
        <v>8221</v>
      </c>
      <c r="I799">
        <v>4</v>
      </c>
    </row>
    <row r="800" spans="6:9" x14ac:dyDescent="0.25">
      <c r="F800" t="s">
        <v>8219</v>
      </c>
      <c r="G800">
        <v>42</v>
      </c>
      <c r="H800" t="s">
        <v>8221</v>
      </c>
      <c r="I800">
        <v>4</v>
      </c>
    </row>
    <row r="801" spans="6:9" x14ac:dyDescent="0.25">
      <c r="F801" t="s">
        <v>8219</v>
      </c>
      <c r="G801">
        <v>42</v>
      </c>
      <c r="H801" t="s">
        <v>8221</v>
      </c>
      <c r="I801">
        <v>4</v>
      </c>
    </row>
    <row r="802" spans="6:9" x14ac:dyDescent="0.25">
      <c r="F802" t="s">
        <v>8219</v>
      </c>
      <c r="G802">
        <v>42</v>
      </c>
      <c r="H802" t="s">
        <v>8221</v>
      </c>
      <c r="I802">
        <v>4</v>
      </c>
    </row>
    <row r="803" spans="6:9" x14ac:dyDescent="0.25">
      <c r="F803" t="s">
        <v>8219</v>
      </c>
      <c r="G803">
        <v>42</v>
      </c>
      <c r="H803" t="s">
        <v>8221</v>
      </c>
      <c r="I803">
        <v>4</v>
      </c>
    </row>
    <row r="804" spans="6:9" x14ac:dyDescent="0.25">
      <c r="F804" t="s">
        <v>8219</v>
      </c>
      <c r="G804">
        <v>42</v>
      </c>
      <c r="H804" t="s">
        <v>8221</v>
      </c>
      <c r="I804">
        <v>4</v>
      </c>
    </row>
    <row r="805" spans="6:9" x14ac:dyDescent="0.25">
      <c r="F805" t="s">
        <v>8219</v>
      </c>
      <c r="G805">
        <v>42</v>
      </c>
      <c r="H805" t="s">
        <v>8221</v>
      </c>
      <c r="I805">
        <v>4</v>
      </c>
    </row>
    <row r="806" spans="6:9" x14ac:dyDescent="0.25">
      <c r="F806" t="s">
        <v>8219</v>
      </c>
      <c r="G806">
        <v>42</v>
      </c>
      <c r="H806" t="s">
        <v>8221</v>
      </c>
      <c r="I806">
        <v>4</v>
      </c>
    </row>
    <row r="807" spans="6:9" x14ac:dyDescent="0.25">
      <c r="F807" t="s">
        <v>8219</v>
      </c>
      <c r="G807">
        <v>42</v>
      </c>
      <c r="H807" t="s">
        <v>8221</v>
      </c>
      <c r="I807">
        <v>4</v>
      </c>
    </row>
    <row r="808" spans="6:9" x14ac:dyDescent="0.25">
      <c r="F808" t="s">
        <v>8219</v>
      </c>
      <c r="G808">
        <v>42</v>
      </c>
      <c r="H808" t="s">
        <v>8221</v>
      </c>
      <c r="I808">
        <v>4</v>
      </c>
    </row>
    <row r="809" spans="6:9" x14ac:dyDescent="0.25">
      <c r="F809" t="s">
        <v>8219</v>
      </c>
      <c r="G809">
        <v>42</v>
      </c>
      <c r="H809" t="s">
        <v>8221</v>
      </c>
      <c r="I809">
        <v>4</v>
      </c>
    </row>
    <row r="810" spans="6:9" x14ac:dyDescent="0.25">
      <c r="F810" t="s">
        <v>8219</v>
      </c>
      <c r="G810">
        <v>42</v>
      </c>
      <c r="H810" t="s">
        <v>8221</v>
      </c>
      <c r="I810">
        <v>4</v>
      </c>
    </row>
    <row r="811" spans="6:9" x14ac:dyDescent="0.25">
      <c r="F811" t="s">
        <v>8219</v>
      </c>
      <c r="G811">
        <v>43</v>
      </c>
      <c r="H811" t="s">
        <v>8221</v>
      </c>
      <c r="I811">
        <v>4</v>
      </c>
    </row>
    <row r="812" spans="6:9" x14ac:dyDescent="0.25">
      <c r="F812" t="s">
        <v>8219</v>
      </c>
      <c r="G812">
        <v>43</v>
      </c>
      <c r="H812" t="s">
        <v>8221</v>
      </c>
      <c r="I812">
        <v>4</v>
      </c>
    </row>
    <row r="813" spans="6:9" x14ac:dyDescent="0.25">
      <c r="F813" t="s">
        <v>8219</v>
      </c>
      <c r="G813">
        <v>43</v>
      </c>
      <c r="H813" t="s">
        <v>8221</v>
      </c>
      <c r="I813">
        <v>4</v>
      </c>
    </row>
    <row r="814" spans="6:9" x14ac:dyDescent="0.25">
      <c r="F814" t="s">
        <v>8219</v>
      </c>
      <c r="G814">
        <v>43</v>
      </c>
      <c r="H814" t="s">
        <v>8221</v>
      </c>
      <c r="I814">
        <v>4</v>
      </c>
    </row>
    <row r="815" spans="6:9" x14ac:dyDescent="0.25">
      <c r="F815" t="s">
        <v>8219</v>
      </c>
      <c r="G815">
        <v>43</v>
      </c>
      <c r="H815" t="s">
        <v>8221</v>
      </c>
      <c r="I815">
        <v>4</v>
      </c>
    </row>
    <row r="816" spans="6:9" x14ac:dyDescent="0.25">
      <c r="F816" t="s">
        <v>8219</v>
      </c>
      <c r="G816">
        <v>43</v>
      </c>
      <c r="H816" t="s">
        <v>8221</v>
      </c>
      <c r="I816">
        <v>4</v>
      </c>
    </row>
    <row r="817" spans="6:9" x14ac:dyDescent="0.25">
      <c r="F817" t="s">
        <v>8219</v>
      </c>
      <c r="G817">
        <v>43</v>
      </c>
      <c r="H817" t="s">
        <v>8221</v>
      </c>
      <c r="I817">
        <v>4</v>
      </c>
    </row>
    <row r="818" spans="6:9" x14ac:dyDescent="0.25">
      <c r="F818" t="s">
        <v>8219</v>
      </c>
      <c r="G818">
        <v>43</v>
      </c>
      <c r="H818" t="s">
        <v>8221</v>
      </c>
      <c r="I818">
        <v>4</v>
      </c>
    </row>
    <row r="819" spans="6:9" x14ac:dyDescent="0.25">
      <c r="F819" t="s">
        <v>8219</v>
      </c>
      <c r="G819">
        <v>43</v>
      </c>
      <c r="H819" t="s">
        <v>8221</v>
      </c>
      <c r="I819">
        <v>4</v>
      </c>
    </row>
    <row r="820" spans="6:9" x14ac:dyDescent="0.25">
      <c r="F820" t="s">
        <v>8219</v>
      </c>
      <c r="G820">
        <v>43</v>
      </c>
      <c r="H820" t="s">
        <v>8221</v>
      </c>
      <c r="I820">
        <v>4</v>
      </c>
    </row>
    <row r="821" spans="6:9" x14ac:dyDescent="0.25">
      <c r="F821" t="s">
        <v>8219</v>
      </c>
      <c r="G821">
        <v>43</v>
      </c>
      <c r="H821" t="s">
        <v>8221</v>
      </c>
      <c r="I821">
        <v>4</v>
      </c>
    </row>
    <row r="822" spans="6:9" x14ac:dyDescent="0.25">
      <c r="F822" t="s">
        <v>8219</v>
      </c>
      <c r="G822">
        <v>43</v>
      </c>
      <c r="H822" t="s">
        <v>8221</v>
      </c>
      <c r="I822">
        <v>4</v>
      </c>
    </row>
    <row r="823" spans="6:9" x14ac:dyDescent="0.25">
      <c r="F823" t="s">
        <v>8219</v>
      </c>
      <c r="G823">
        <v>43</v>
      </c>
      <c r="H823" t="s">
        <v>8221</v>
      </c>
      <c r="I823">
        <v>4</v>
      </c>
    </row>
    <row r="824" spans="6:9" x14ac:dyDescent="0.25">
      <c r="F824" t="s">
        <v>8219</v>
      </c>
      <c r="G824">
        <v>44</v>
      </c>
      <c r="H824" t="s">
        <v>8221</v>
      </c>
      <c r="I824">
        <v>4</v>
      </c>
    </row>
    <row r="825" spans="6:9" x14ac:dyDescent="0.25">
      <c r="F825" t="s">
        <v>8219</v>
      </c>
      <c r="G825">
        <v>44</v>
      </c>
      <c r="H825" t="s">
        <v>8221</v>
      </c>
      <c r="I825">
        <v>4</v>
      </c>
    </row>
    <row r="826" spans="6:9" x14ac:dyDescent="0.25">
      <c r="F826" t="s">
        <v>8219</v>
      </c>
      <c r="G826">
        <v>44</v>
      </c>
      <c r="H826" t="s">
        <v>8221</v>
      </c>
      <c r="I826">
        <v>4</v>
      </c>
    </row>
    <row r="827" spans="6:9" x14ac:dyDescent="0.25">
      <c r="F827" t="s">
        <v>8219</v>
      </c>
      <c r="G827">
        <v>44</v>
      </c>
      <c r="H827" t="s">
        <v>8221</v>
      </c>
      <c r="I827">
        <v>4</v>
      </c>
    </row>
    <row r="828" spans="6:9" x14ac:dyDescent="0.25">
      <c r="F828" t="s">
        <v>8219</v>
      </c>
      <c r="G828">
        <v>44</v>
      </c>
      <c r="H828" t="s">
        <v>8221</v>
      </c>
      <c r="I828">
        <v>4</v>
      </c>
    </row>
    <row r="829" spans="6:9" x14ac:dyDescent="0.25">
      <c r="F829" t="s">
        <v>8219</v>
      </c>
      <c r="G829">
        <v>44</v>
      </c>
      <c r="H829" t="s">
        <v>8221</v>
      </c>
      <c r="I829">
        <v>4</v>
      </c>
    </row>
    <row r="830" spans="6:9" x14ac:dyDescent="0.25">
      <c r="F830" t="s">
        <v>8219</v>
      </c>
      <c r="G830">
        <v>44</v>
      </c>
      <c r="H830" t="s">
        <v>8221</v>
      </c>
      <c r="I830">
        <v>4</v>
      </c>
    </row>
    <row r="831" spans="6:9" x14ac:dyDescent="0.25">
      <c r="F831" t="s">
        <v>8219</v>
      </c>
      <c r="G831">
        <v>44</v>
      </c>
      <c r="H831" t="s">
        <v>8221</v>
      </c>
      <c r="I831">
        <v>4</v>
      </c>
    </row>
    <row r="832" spans="6:9" x14ac:dyDescent="0.25">
      <c r="F832" t="s">
        <v>8219</v>
      </c>
      <c r="G832">
        <v>44</v>
      </c>
      <c r="H832" t="s">
        <v>8221</v>
      </c>
      <c r="I832">
        <v>4</v>
      </c>
    </row>
    <row r="833" spans="6:9" x14ac:dyDescent="0.25">
      <c r="F833" t="s">
        <v>8219</v>
      </c>
      <c r="G833">
        <v>44</v>
      </c>
      <c r="H833" t="s">
        <v>8221</v>
      </c>
      <c r="I833">
        <v>4</v>
      </c>
    </row>
    <row r="834" spans="6:9" x14ac:dyDescent="0.25">
      <c r="F834" t="s">
        <v>8219</v>
      </c>
      <c r="G834">
        <v>44</v>
      </c>
      <c r="H834" t="s">
        <v>8221</v>
      </c>
      <c r="I834">
        <v>4</v>
      </c>
    </row>
    <row r="835" spans="6:9" x14ac:dyDescent="0.25">
      <c r="F835" t="s">
        <v>8219</v>
      </c>
      <c r="G835">
        <v>44</v>
      </c>
      <c r="H835" t="s">
        <v>8221</v>
      </c>
      <c r="I835">
        <v>4</v>
      </c>
    </row>
    <row r="836" spans="6:9" x14ac:dyDescent="0.25">
      <c r="F836" t="s">
        <v>8219</v>
      </c>
      <c r="G836">
        <v>44</v>
      </c>
      <c r="H836" t="s">
        <v>8221</v>
      </c>
      <c r="I836">
        <v>4</v>
      </c>
    </row>
    <row r="837" spans="6:9" x14ac:dyDescent="0.25">
      <c r="F837" t="s">
        <v>8219</v>
      </c>
      <c r="G837">
        <v>44</v>
      </c>
      <c r="H837" t="s">
        <v>8221</v>
      </c>
      <c r="I837">
        <v>4</v>
      </c>
    </row>
    <row r="838" spans="6:9" x14ac:dyDescent="0.25">
      <c r="F838" t="s">
        <v>8219</v>
      </c>
      <c r="G838">
        <v>44</v>
      </c>
      <c r="H838" t="s">
        <v>8221</v>
      </c>
      <c r="I838">
        <v>4</v>
      </c>
    </row>
    <row r="839" spans="6:9" x14ac:dyDescent="0.25">
      <c r="F839" t="s">
        <v>8219</v>
      </c>
      <c r="G839">
        <v>45</v>
      </c>
      <c r="H839" t="s">
        <v>8221</v>
      </c>
      <c r="I839">
        <v>4</v>
      </c>
    </row>
    <row r="840" spans="6:9" x14ac:dyDescent="0.25">
      <c r="F840" t="s">
        <v>8219</v>
      </c>
      <c r="G840">
        <v>45</v>
      </c>
      <c r="H840" t="s">
        <v>8221</v>
      </c>
      <c r="I840">
        <v>4</v>
      </c>
    </row>
    <row r="841" spans="6:9" x14ac:dyDescent="0.25">
      <c r="F841" t="s">
        <v>8219</v>
      </c>
      <c r="G841">
        <v>45</v>
      </c>
      <c r="H841" t="s">
        <v>8221</v>
      </c>
      <c r="I841">
        <v>4</v>
      </c>
    </row>
    <row r="842" spans="6:9" x14ac:dyDescent="0.25">
      <c r="F842" t="s">
        <v>8219</v>
      </c>
      <c r="G842">
        <v>45</v>
      </c>
      <c r="H842" t="s">
        <v>8221</v>
      </c>
      <c r="I842">
        <v>4</v>
      </c>
    </row>
    <row r="843" spans="6:9" x14ac:dyDescent="0.25">
      <c r="F843" t="s">
        <v>8219</v>
      </c>
      <c r="G843">
        <v>45</v>
      </c>
      <c r="H843" t="s">
        <v>8221</v>
      </c>
      <c r="I843">
        <v>4</v>
      </c>
    </row>
    <row r="844" spans="6:9" x14ac:dyDescent="0.25">
      <c r="F844" t="s">
        <v>8219</v>
      </c>
      <c r="G844">
        <v>45</v>
      </c>
      <c r="H844" t="s">
        <v>8221</v>
      </c>
      <c r="I844">
        <v>4</v>
      </c>
    </row>
    <row r="845" spans="6:9" x14ac:dyDescent="0.25">
      <c r="F845" t="s">
        <v>8219</v>
      </c>
      <c r="G845">
        <v>45</v>
      </c>
      <c r="H845" t="s">
        <v>8221</v>
      </c>
      <c r="I845">
        <v>4</v>
      </c>
    </row>
    <row r="846" spans="6:9" x14ac:dyDescent="0.25">
      <c r="F846" t="s">
        <v>8219</v>
      </c>
      <c r="G846">
        <v>45</v>
      </c>
      <c r="H846" t="s">
        <v>8221</v>
      </c>
      <c r="I846">
        <v>4</v>
      </c>
    </row>
    <row r="847" spans="6:9" x14ac:dyDescent="0.25">
      <c r="F847" t="s">
        <v>8219</v>
      </c>
      <c r="G847">
        <v>45</v>
      </c>
      <c r="H847" t="s">
        <v>8221</v>
      </c>
      <c r="I847">
        <v>4</v>
      </c>
    </row>
    <row r="848" spans="6:9" x14ac:dyDescent="0.25">
      <c r="F848" t="s">
        <v>8219</v>
      </c>
      <c r="G848">
        <v>45</v>
      </c>
      <c r="H848" t="s">
        <v>8221</v>
      </c>
      <c r="I848">
        <v>4</v>
      </c>
    </row>
    <row r="849" spans="6:9" x14ac:dyDescent="0.25">
      <c r="F849" t="s">
        <v>8219</v>
      </c>
      <c r="G849">
        <v>45</v>
      </c>
      <c r="H849" t="s">
        <v>8221</v>
      </c>
      <c r="I849">
        <v>4</v>
      </c>
    </row>
    <row r="850" spans="6:9" x14ac:dyDescent="0.25">
      <c r="F850" t="s">
        <v>8219</v>
      </c>
      <c r="G850">
        <v>45</v>
      </c>
      <c r="H850" t="s">
        <v>8221</v>
      </c>
      <c r="I850">
        <v>4</v>
      </c>
    </row>
    <row r="851" spans="6:9" x14ac:dyDescent="0.25">
      <c r="F851" t="s">
        <v>8219</v>
      </c>
      <c r="G851">
        <v>45</v>
      </c>
      <c r="H851" t="s">
        <v>8221</v>
      </c>
      <c r="I851">
        <v>4</v>
      </c>
    </row>
    <row r="852" spans="6:9" x14ac:dyDescent="0.25">
      <c r="F852" t="s">
        <v>8219</v>
      </c>
      <c r="G852">
        <v>45</v>
      </c>
      <c r="H852" t="s">
        <v>8221</v>
      </c>
      <c r="I852">
        <v>5</v>
      </c>
    </row>
    <row r="853" spans="6:9" x14ac:dyDescent="0.25">
      <c r="F853" t="s">
        <v>8219</v>
      </c>
      <c r="G853">
        <v>45</v>
      </c>
      <c r="H853" t="s">
        <v>8221</v>
      </c>
      <c r="I853">
        <v>5</v>
      </c>
    </row>
    <row r="854" spans="6:9" x14ac:dyDescent="0.25">
      <c r="F854" t="s">
        <v>8219</v>
      </c>
      <c r="G854">
        <v>46</v>
      </c>
      <c r="H854" t="s">
        <v>8221</v>
      </c>
      <c r="I854">
        <v>5</v>
      </c>
    </row>
    <row r="855" spans="6:9" x14ac:dyDescent="0.25">
      <c r="F855" t="s">
        <v>8219</v>
      </c>
      <c r="G855">
        <v>46</v>
      </c>
      <c r="H855" t="s">
        <v>8221</v>
      </c>
      <c r="I855">
        <v>5</v>
      </c>
    </row>
    <row r="856" spans="6:9" x14ac:dyDescent="0.25">
      <c r="F856" t="s">
        <v>8219</v>
      </c>
      <c r="G856">
        <v>46</v>
      </c>
      <c r="H856" t="s">
        <v>8221</v>
      </c>
      <c r="I856">
        <v>5</v>
      </c>
    </row>
    <row r="857" spans="6:9" x14ac:dyDescent="0.25">
      <c r="F857" t="s">
        <v>8219</v>
      </c>
      <c r="G857">
        <v>46</v>
      </c>
      <c r="H857" t="s">
        <v>8221</v>
      </c>
      <c r="I857">
        <v>5</v>
      </c>
    </row>
    <row r="858" spans="6:9" x14ac:dyDescent="0.25">
      <c r="F858" t="s">
        <v>8219</v>
      </c>
      <c r="G858">
        <v>46</v>
      </c>
      <c r="H858" t="s">
        <v>8221</v>
      </c>
      <c r="I858">
        <v>5</v>
      </c>
    </row>
    <row r="859" spans="6:9" x14ac:dyDescent="0.25">
      <c r="F859" t="s">
        <v>8219</v>
      </c>
      <c r="G859">
        <v>46</v>
      </c>
      <c r="H859" t="s">
        <v>8221</v>
      </c>
      <c r="I859">
        <v>5</v>
      </c>
    </row>
    <row r="860" spans="6:9" x14ac:dyDescent="0.25">
      <c r="F860" t="s">
        <v>8219</v>
      </c>
      <c r="G860">
        <v>46</v>
      </c>
      <c r="H860" t="s">
        <v>8221</v>
      </c>
      <c r="I860">
        <v>5</v>
      </c>
    </row>
    <row r="861" spans="6:9" x14ac:dyDescent="0.25">
      <c r="F861" t="s">
        <v>8219</v>
      </c>
      <c r="G861">
        <v>46</v>
      </c>
      <c r="H861" t="s">
        <v>8221</v>
      </c>
      <c r="I861">
        <v>5</v>
      </c>
    </row>
    <row r="862" spans="6:9" x14ac:dyDescent="0.25">
      <c r="F862" t="s">
        <v>8219</v>
      </c>
      <c r="G862">
        <v>46</v>
      </c>
      <c r="H862" t="s">
        <v>8221</v>
      </c>
      <c r="I862">
        <v>5</v>
      </c>
    </row>
    <row r="863" spans="6:9" x14ac:dyDescent="0.25">
      <c r="F863" t="s">
        <v>8219</v>
      </c>
      <c r="G863">
        <v>46</v>
      </c>
      <c r="H863" t="s">
        <v>8221</v>
      </c>
      <c r="I863">
        <v>5</v>
      </c>
    </row>
    <row r="864" spans="6:9" x14ac:dyDescent="0.25">
      <c r="F864" t="s">
        <v>8219</v>
      </c>
      <c r="G864">
        <v>46</v>
      </c>
      <c r="H864" t="s">
        <v>8221</v>
      </c>
      <c r="I864">
        <v>5</v>
      </c>
    </row>
    <row r="865" spans="6:9" x14ac:dyDescent="0.25">
      <c r="F865" t="s">
        <v>8219</v>
      </c>
      <c r="G865">
        <v>46</v>
      </c>
      <c r="H865" t="s">
        <v>8221</v>
      </c>
      <c r="I865">
        <v>5</v>
      </c>
    </row>
    <row r="866" spans="6:9" x14ac:dyDescent="0.25">
      <c r="F866" t="s">
        <v>8219</v>
      </c>
      <c r="G866">
        <v>46</v>
      </c>
      <c r="H866" t="s">
        <v>8221</v>
      </c>
      <c r="I866">
        <v>5</v>
      </c>
    </row>
    <row r="867" spans="6:9" x14ac:dyDescent="0.25">
      <c r="F867" t="s">
        <v>8219</v>
      </c>
      <c r="G867">
        <v>46</v>
      </c>
      <c r="H867" t="s">
        <v>8221</v>
      </c>
      <c r="I867">
        <v>5</v>
      </c>
    </row>
    <row r="868" spans="6:9" x14ac:dyDescent="0.25">
      <c r="F868" t="s">
        <v>8219</v>
      </c>
      <c r="G868">
        <v>46</v>
      </c>
      <c r="H868" t="s">
        <v>8221</v>
      </c>
      <c r="I868">
        <v>5</v>
      </c>
    </row>
    <row r="869" spans="6:9" x14ac:dyDescent="0.25">
      <c r="F869" t="s">
        <v>8219</v>
      </c>
      <c r="G869">
        <v>46</v>
      </c>
      <c r="H869" t="s">
        <v>8221</v>
      </c>
      <c r="I869">
        <v>5</v>
      </c>
    </row>
    <row r="870" spans="6:9" x14ac:dyDescent="0.25">
      <c r="F870" t="s">
        <v>8219</v>
      </c>
      <c r="G870">
        <v>46</v>
      </c>
      <c r="H870" t="s">
        <v>8221</v>
      </c>
      <c r="I870">
        <v>5</v>
      </c>
    </row>
    <row r="871" spans="6:9" x14ac:dyDescent="0.25">
      <c r="F871" t="s">
        <v>8219</v>
      </c>
      <c r="G871">
        <v>46</v>
      </c>
      <c r="H871" t="s">
        <v>8221</v>
      </c>
      <c r="I871">
        <v>5</v>
      </c>
    </row>
    <row r="872" spans="6:9" x14ac:dyDescent="0.25">
      <c r="F872" t="s">
        <v>8219</v>
      </c>
      <c r="G872">
        <v>46</v>
      </c>
      <c r="H872" t="s">
        <v>8221</v>
      </c>
      <c r="I872">
        <v>5</v>
      </c>
    </row>
    <row r="873" spans="6:9" x14ac:dyDescent="0.25">
      <c r="F873" t="s">
        <v>8219</v>
      </c>
      <c r="G873">
        <v>46</v>
      </c>
      <c r="H873" t="s">
        <v>8221</v>
      </c>
      <c r="I873">
        <v>5</v>
      </c>
    </row>
    <row r="874" spans="6:9" x14ac:dyDescent="0.25">
      <c r="F874" t="s">
        <v>8219</v>
      </c>
      <c r="G874">
        <v>46</v>
      </c>
      <c r="H874" t="s">
        <v>8221</v>
      </c>
      <c r="I874">
        <v>5</v>
      </c>
    </row>
    <row r="875" spans="6:9" x14ac:dyDescent="0.25">
      <c r="F875" t="s">
        <v>8219</v>
      </c>
      <c r="G875">
        <v>47</v>
      </c>
      <c r="H875" t="s">
        <v>8221</v>
      </c>
      <c r="I875">
        <v>5</v>
      </c>
    </row>
    <row r="876" spans="6:9" x14ac:dyDescent="0.25">
      <c r="F876" t="s">
        <v>8219</v>
      </c>
      <c r="G876">
        <v>47</v>
      </c>
      <c r="H876" t="s">
        <v>8221</v>
      </c>
      <c r="I876">
        <v>5</v>
      </c>
    </row>
    <row r="877" spans="6:9" x14ac:dyDescent="0.25">
      <c r="F877" t="s">
        <v>8219</v>
      </c>
      <c r="G877">
        <v>47</v>
      </c>
      <c r="H877" t="s">
        <v>8221</v>
      </c>
      <c r="I877">
        <v>5</v>
      </c>
    </row>
    <row r="878" spans="6:9" x14ac:dyDescent="0.25">
      <c r="F878" t="s">
        <v>8219</v>
      </c>
      <c r="G878">
        <v>47</v>
      </c>
      <c r="H878" t="s">
        <v>8221</v>
      </c>
      <c r="I878">
        <v>5</v>
      </c>
    </row>
    <row r="879" spans="6:9" x14ac:dyDescent="0.25">
      <c r="F879" t="s">
        <v>8219</v>
      </c>
      <c r="G879">
        <v>47</v>
      </c>
      <c r="H879" t="s">
        <v>8221</v>
      </c>
      <c r="I879">
        <v>5</v>
      </c>
    </row>
    <row r="880" spans="6:9" x14ac:dyDescent="0.25">
      <c r="F880" t="s">
        <v>8219</v>
      </c>
      <c r="G880">
        <v>47</v>
      </c>
      <c r="H880" t="s">
        <v>8221</v>
      </c>
      <c r="I880">
        <v>5</v>
      </c>
    </row>
    <row r="881" spans="6:9" x14ac:dyDescent="0.25">
      <c r="F881" t="s">
        <v>8219</v>
      </c>
      <c r="G881">
        <v>47</v>
      </c>
      <c r="H881" t="s">
        <v>8221</v>
      </c>
      <c r="I881">
        <v>5</v>
      </c>
    </row>
    <row r="882" spans="6:9" x14ac:dyDescent="0.25">
      <c r="F882" t="s">
        <v>8219</v>
      </c>
      <c r="G882">
        <v>47</v>
      </c>
      <c r="H882" t="s">
        <v>8221</v>
      </c>
      <c r="I882">
        <v>5</v>
      </c>
    </row>
    <row r="883" spans="6:9" x14ac:dyDescent="0.25">
      <c r="F883" t="s">
        <v>8219</v>
      </c>
      <c r="G883">
        <v>47</v>
      </c>
      <c r="H883" t="s">
        <v>8221</v>
      </c>
      <c r="I883">
        <v>5</v>
      </c>
    </row>
    <row r="884" spans="6:9" x14ac:dyDescent="0.25">
      <c r="F884" t="s">
        <v>8219</v>
      </c>
      <c r="G884">
        <v>47</v>
      </c>
      <c r="H884" t="s">
        <v>8221</v>
      </c>
      <c r="I884">
        <v>5</v>
      </c>
    </row>
    <row r="885" spans="6:9" x14ac:dyDescent="0.25">
      <c r="F885" t="s">
        <v>8219</v>
      </c>
      <c r="G885">
        <v>47</v>
      </c>
      <c r="H885" t="s">
        <v>8221</v>
      </c>
      <c r="I885">
        <v>5</v>
      </c>
    </row>
    <row r="886" spans="6:9" x14ac:dyDescent="0.25">
      <c r="F886" t="s">
        <v>8219</v>
      </c>
      <c r="G886">
        <v>47</v>
      </c>
      <c r="H886" t="s">
        <v>8221</v>
      </c>
      <c r="I886">
        <v>5</v>
      </c>
    </row>
    <row r="887" spans="6:9" x14ac:dyDescent="0.25">
      <c r="F887" t="s">
        <v>8219</v>
      </c>
      <c r="G887">
        <v>47</v>
      </c>
      <c r="H887" t="s">
        <v>8221</v>
      </c>
      <c r="I887">
        <v>5</v>
      </c>
    </row>
    <row r="888" spans="6:9" x14ac:dyDescent="0.25">
      <c r="F888" t="s">
        <v>8219</v>
      </c>
      <c r="G888">
        <v>47</v>
      </c>
      <c r="H888" t="s">
        <v>8221</v>
      </c>
      <c r="I888">
        <v>5</v>
      </c>
    </row>
    <row r="889" spans="6:9" x14ac:dyDescent="0.25">
      <c r="F889" t="s">
        <v>8219</v>
      </c>
      <c r="G889">
        <v>47</v>
      </c>
      <c r="H889" t="s">
        <v>8221</v>
      </c>
      <c r="I889">
        <v>5</v>
      </c>
    </row>
    <row r="890" spans="6:9" x14ac:dyDescent="0.25">
      <c r="F890" t="s">
        <v>8219</v>
      </c>
      <c r="G890">
        <v>47</v>
      </c>
      <c r="H890" t="s">
        <v>8221</v>
      </c>
      <c r="I890">
        <v>5</v>
      </c>
    </row>
    <row r="891" spans="6:9" x14ac:dyDescent="0.25">
      <c r="F891" t="s">
        <v>8219</v>
      </c>
      <c r="G891">
        <v>47</v>
      </c>
      <c r="H891" t="s">
        <v>8221</v>
      </c>
      <c r="I891">
        <v>5</v>
      </c>
    </row>
    <row r="892" spans="6:9" x14ac:dyDescent="0.25">
      <c r="F892" t="s">
        <v>8219</v>
      </c>
      <c r="G892">
        <v>47</v>
      </c>
      <c r="H892" t="s">
        <v>8221</v>
      </c>
      <c r="I892">
        <v>5</v>
      </c>
    </row>
    <row r="893" spans="6:9" x14ac:dyDescent="0.25">
      <c r="F893" t="s">
        <v>8219</v>
      </c>
      <c r="G893">
        <v>47</v>
      </c>
      <c r="H893" t="s">
        <v>8221</v>
      </c>
      <c r="I893">
        <v>5</v>
      </c>
    </row>
    <row r="894" spans="6:9" x14ac:dyDescent="0.25">
      <c r="F894" t="s">
        <v>8219</v>
      </c>
      <c r="G894">
        <v>47</v>
      </c>
      <c r="H894" t="s">
        <v>8221</v>
      </c>
      <c r="I894">
        <v>5</v>
      </c>
    </row>
    <row r="895" spans="6:9" x14ac:dyDescent="0.25">
      <c r="F895" t="s">
        <v>8219</v>
      </c>
      <c r="G895">
        <v>47</v>
      </c>
      <c r="H895" t="s">
        <v>8221</v>
      </c>
      <c r="I895">
        <v>5</v>
      </c>
    </row>
    <row r="896" spans="6:9" x14ac:dyDescent="0.25">
      <c r="F896" t="s">
        <v>8219</v>
      </c>
      <c r="G896">
        <v>48</v>
      </c>
      <c r="H896" t="s">
        <v>8221</v>
      </c>
      <c r="I896">
        <v>5</v>
      </c>
    </row>
    <row r="897" spans="6:9" x14ac:dyDescent="0.25">
      <c r="F897" t="s">
        <v>8219</v>
      </c>
      <c r="G897">
        <v>48</v>
      </c>
      <c r="H897" t="s">
        <v>8221</v>
      </c>
      <c r="I897">
        <v>5</v>
      </c>
    </row>
    <row r="898" spans="6:9" x14ac:dyDescent="0.25">
      <c r="F898" t="s">
        <v>8219</v>
      </c>
      <c r="G898">
        <v>48</v>
      </c>
      <c r="H898" t="s">
        <v>8221</v>
      </c>
      <c r="I898">
        <v>5</v>
      </c>
    </row>
    <row r="899" spans="6:9" x14ac:dyDescent="0.25">
      <c r="F899" t="s">
        <v>8219</v>
      </c>
      <c r="G899">
        <v>48</v>
      </c>
      <c r="H899" t="s">
        <v>8221</v>
      </c>
      <c r="I899">
        <v>5</v>
      </c>
    </row>
    <row r="900" spans="6:9" x14ac:dyDescent="0.25">
      <c r="F900" t="s">
        <v>8219</v>
      </c>
      <c r="G900">
        <v>48</v>
      </c>
      <c r="H900" t="s">
        <v>8221</v>
      </c>
      <c r="I900">
        <v>5</v>
      </c>
    </row>
    <row r="901" spans="6:9" x14ac:dyDescent="0.25">
      <c r="F901" t="s">
        <v>8219</v>
      </c>
      <c r="G901">
        <v>48</v>
      </c>
      <c r="H901" t="s">
        <v>8221</v>
      </c>
      <c r="I901">
        <v>5</v>
      </c>
    </row>
    <row r="902" spans="6:9" x14ac:dyDescent="0.25">
      <c r="F902" t="s">
        <v>8219</v>
      </c>
      <c r="G902">
        <v>48</v>
      </c>
      <c r="H902" t="s">
        <v>8221</v>
      </c>
      <c r="I902">
        <v>5</v>
      </c>
    </row>
    <row r="903" spans="6:9" x14ac:dyDescent="0.25">
      <c r="F903" t="s">
        <v>8219</v>
      </c>
      <c r="G903">
        <v>48</v>
      </c>
      <c r="H903" t="s">
        <v>8221</v>
      </c>
      <c r="I903">
        <v>5</v>
      </c>
    </row>
    <row r="904" spans="6:9" x14ac:dyDescent="0.25">
      <c r="F904" t="s">
        <v>8219</v>
      </c>
      <c r="G904">
        <v>48</v>
      </c>
      <c r="H904" t="s">
        <v>8221</v>
      </c>
      <c r="I904">
        <v>5</v>
      </c>
    </row>
    <row r="905" spans="6:9" x14ac:dyDescent="0.25">
      <c r="F905" t="s">
        <v>8219</v>
      </c>
      <c r="G905">
        <v>48</v>
      </c>
      <c r="H905" t="s">
        <v>8221</v>
      </c>
      <c r="I905">
        <v>5</v>
      </c>
    </row>
    <row r="906" spans="6:9" x14ac:dyDescent="0.25">
      <c r="F906" t="s">
        <v>8219</v>
      </c>
      <c r="G906">
        <v>48</v>
      </c>
      <c r="H906" t="s">
        <v>8221</v>
      </c>
      <c r="I906">
        <v>5</v>
      </c>
    </row>
    <row r="907" spans="6:9" x14ac:dyDescent="0.25">
      <c r="F907" t="s">
        <v>8219</v>
      </c>
      <c r="G907">
        <v>48</v>
      </c>
      <c r="H907" t="s">
        <v>8221</v>
      </c>
      <c r="I907">
        <v>5</v>
      </c>
    </row>
    <row r="908" spans="6:9" x14ac:dyDescent="0.25">
      <c r="F908" t="s">
        <v>8219</v>
      </c>
      <c r="G908">
        <v>48</v>
      </c>
      <c r="H908" t="s">
        <v>8221</v>
      </c>
      <c r="I908">
        <v>5</v>
      </c>
    </row>
    <row r="909" spans="6:9" x14ac:dyDescent="0.25">
      <c r="F909" t="s">
        <v>8219</v>
      </c>
      <c r="G909">
        <v>48</v>
      </c>
      <c r="H909" t="s">
        <v>8221</v>
      </c>
      <c r="I909">
        <v>5</v>
      </c>
    </row>
    <row r="910" spans="6:9" x14ac:dyDescent="0.25">
      <c r="F910" t="s">
        <v>8219</v>
      </c>
      <c r="G910">
        <v>49</v>
      </c>
      <c r="H910" t="s">
        <v>8221</v>
      </c>
      <c r="I910">
        <v>5</v>
      </c>
    </row>
    <row r="911" spans="6:9" x14ac:dyDescent="0.25">
      <c r="F911" t="s">
        <v>8219</v>
      </c>
      <c r="G911">
        <v>49</v>
      </c>
      <c r="H911" t="s">
        <v>8221</v>
      </c>
      <c r="I911">
        <v>5</v>
      </c>
    </row>
    <row r="912" spans="6:9" x14ac:dyDescent="0.25">
      <c r="F912" t="s">
        <v>8219</v>
      </c>
      <c r="G912">
        <v>49</v>
      </c>
      <c r="H912" t="s">
        <v>8221</v>
      </c>
      <c r="I912">
        <v>5</v>
      </c>
    </row>
    <row r="913" spans="6:9" x14ac:dyDescent="0.25">
      <c r="F913" t="s">
        <v>8219</v>
      </c>
      <c r="G913">
        <v>49</v>
      </c>
      <c r="H913" t="s">
        <v>8221</v>
      </c>
      <c r="I913">
        <v>6</v>
      </c>
    </row>
    <row r="914" spans="6:9" x14ac:dyDescent="0.25">
      <c r="F914" t="s">
        <v>8219</v>
      </c>
      <c r="G914">
        <v>49</v>
      </c>
      <c r="H914" t="s">
        <v>8221</v>
      </c>
      <c r="I914">
        <v>6</v>
      </c>
    </row>
    <row r="915" spans="6:9" x14ac:dyDescent="0.25">
      <c r="F915" t="s">
        <v>8219</v>
      </c>
      <c r="G915">
        <v>49</v>
      </c>
      <c r="H915" t="s">
        <v>8221</v>
      </c>
      <c r="I915">
        <v>6</v>
      </c>
    </row>
    <row r="916" spans="6:9" x14ac:dyDescent="0.25">
      <c r="F916" t="s">
        <v>8219</v>
      </c>
      <c r="G916">
        <v>49</v>
      </c>
      <c r="H916" t="s">
        <v>8221</v>
      </c>
      <c r="I916">
        <v>6</v>
      </c>
    </row>
    <row r="917" spans="6:9" x14ac:dyDescent="0.25">
      <c r="F917" t="s">
        <v>8219</v>
      </c>
      <c r="G917">
        <v>49</v>
      </c>
      <c r="H917" t="s">
        <v>8221</v>
      </c>
      <c r="I917">
        <v>6</v>
      </c>
    </row>
    <row r="918" spans="6:9" x14ac:dyDescent="0.25">
      <c r="F918" t="s">
        <v>8219</v>
      </c>
      <c r="G918">
        <v>49</v>
      </c>
      <c r="H918" t="s">
        <v>8221</v>
      </c>
      <c r="I918">
        <v>6</v>
      </c>
    </row>
    <row r="919" spans="6:9" x14ac:dyDescent="0.25">
      <c r="F919" t="s">
        <v>8219</v>
      </c>
      <c r="G919">
        <v>49</v>
      </c>
      <c r="H919" t="s">
        <v>8221</v>
      </c>
      <c r="I919">
        <v>6</v>
      </c>
    </row>
    <row r="920" spans="6:9" x14ac:dyDescent="0.25">
      <c r="F920" t="s">
        <v>8219</v>
      </c>
      <c r="G920">
        <v>49</v>
      </c>
      <c r="H920" t="s">
        <v>8221</v>
      </c>
      <c r="I920">
        <v>6</v>
      </c>
    </row>
    <row r="921" spans="6:9" x14ac:dyDescent="0.25">
      <c r="F921" t="s">
        <v>8219</v>
      </c>
      <c r="G921">
        <v>49</v>
      </c>
      <c r="H921" t="s">
        <v>8221</v>
      </c>
      <c r="I921">
        <v>6</v>
      </c>
    </row>
    <row r="922" spans="6:9" x14ac:dyDescent="0.25">
      <c r="F922" t="s">
        <v>8219</v>
      </c>
      <c r="G922">
        <v>49</v>
      </c>
      <c r="H922" t="s">
        <v>8221</v>
      </c>
      <c r="I922">
        <v>6</v>
      </c>
    </row>
    <row r="923" spans="6:9" x14ac:dyDescent="0.25">
      <c r="F923" t="s">
        <v>8219</v>
      </c>
      <c r="G923">
        <v>49</v>
      </c>
      <c r="H923" t="s">
        <v>8221</v>
      </c>
      <c r="I923">
        <v>6</v>
      </c>
    </row>
    <row r="924" spans="6:9" x14ac:dyDescent="0.25">
      <c r="F924" t="s">
        <v>8219</v>
      </c>
      <c r="G924">
        <v>49</v>
      </c>
      <c r="H924" t="s">
        <v>8221</v>
      </c>
      <c r="I924">
        <v>6</v>
      </c>
    </row>
    <row r="925" spans="6:9" x14ac:dyDescent="0.25">
      <c r="F925" t="s">
        <v>8219</v>
      </c>
      <c r="G925">
        <v>49</v>
      </c>
      <c r="H925" t="s">
        <v>8221</v>
      </c>
      <c r="I925">
        <v>6</v>
      </c>
    </row>
    <row r="926" spans="6:9" x14ac:dyDescent="0.25">
      <c r="F926" t="s">
        <v>8219</v>
      </c>
      <c r="G926">
        <v>49</v>
      </c>
      <c r="H926" t="s">
        <v>8221</v>
      </c>
      <c r="I926">
        <v>6</v>
      </c>
    </row>
    <row r="927" spans="6:9" x14ac:dyDescent="0.25">
      <c r="F927" t="s">
        <v>8219</v>
      </c>
      <c r="G927">
        <v>50</v>
      </c>
      <c r="H927" t="s">
        <v>8221</v>
      </c>
      <c r="I927">
        <v>6</v>
      </c>
    </row>
    <row r="928" spans="6:9" x14ac:dyDescent="0.25">
      <c r="F928" t="s">
        <v>8219</v>
      </c>
      <c r="G928">
        <v>50</v>
      </c>
      <c r="H928" t="s">
        <v>8221</v>
      </c>
      <c r="I928">
        <v>6</v>
      </c>
    </row>
    <row r="929" spans="6:9" x14ac:dyDescent="0.25">
      <c r="F929" t="s">
        <v>8219</v>
      </c>
      <c r="G929">
        <v>50</v>
      </c>
      <c r="H929" t="s">
        <v>8221</v>
      </c>
      <c r="I929">
        <v>6</v>
      </c>
    </row>
    <row r="930" spans="6:9" x14ac:dyDescent="0.25">
      <c r="F930" t="s">
        <v>8219</v>
      </c>
      <c r="G930">
        <v>50</v>
      </c>
      <c r="H930" t="s">
        <v>8221</v>
      </c>
      <c r="I930">
        <v>6</v>
      </c>
    </row>
    <row r="931" spans="6:9" x14ac:dyDescent="0.25">
      <c r="F931" t="s">
        <v>8219</v>
      </c>
      <c r="G931">
        <v>50</v>
      </c>
      <c r="H931" t="s">
        <v>8221</v>
      </c>
      <c r="I931">
        <v>6</v>
      </c>
    </row>
    <row r="932" spans="6:9" x14ac:dyDescent="0.25">
      <c r="F932" t="s">
        <v>8219</v>
      </c>
      <c r="G932">
        <v>50</v>
      </c>
      <c r="H932" t="s">
        <v>8221</v>
      </c>
      <c r="I932">
        <v>6</v>
      </c>
    </row>
    <row r="933" spans="6:9" x14ac:dyDescent="0.25">
      <c r="F933" t="s">
        <v>8219</v>
      </c>
      <c r="G933">
        <v>50</v>
      </c>
      <c r="H933" t="s">
        <v>8221</v>
      </c>
      <c r="I933">
        <v>6</v>
      </c>
    </row>
    <row r="934" spans="6:9" x14ac:dyDescent="0.25">
      <c r="F934" t="s">
        <v>8219</v>
      </c>
      <c r="G934">
        <v>50</v>
      </c>
      <c r="H934" t="s">
        <v>8221</v>
      </c>
      <c r="I934">
        <v>6</v>
      </c>
    </row>
    <row r="935" spans="6:9" x14ac:dyDescent="0.25">
      <c r="F935" t="s">
        <v>8219</v>
      </c>
      <c r="G935">
        <v>50</v>
      </c>
      <c r="H935" t="s">
        <v>8221</v>
      </c>
      <c r="I935">
        <v>6</v>
      </c>
    </row>
    <row r="936" spans="6:9" x14ac:dyDescent="0.25">
      <c r="F936" t="s">
        <v>8219</v>
      </c>
      <c r="G936">
        <v>50</v>
      </c>
      <c r="H936" t="s">
        <v>8221</v>
      </c>
      <c r="I936">
        <v>6</v>
      </c>
    </row>
    <row r="937" spans="6:9" x14ac:dyDescent="0.25">
      <c r="F937" t="s">
        <v>8219</v>
      </c>
      <c r="G937">
        <v>50</v>
      </c>
      <c r="H937" t="s">
        <v>8221</v>
      </c>
      <c r="I937">
        <v>6</v>
      </c>
    </row>
    <row r="938" spans="6:9" x14ac:dyDescent="0.25">
      <c r="F938" t="s">
        <v>8219</v>
      </c>
      <c r="G938">
        <v>50</v>
      </c>
      <c r="H938" t="s">
        <v>8221</v>
      </c>
      <c r="I938">
        <v>6</v>
      </c>
    </row>
    <row r="939" spans="6:9" x14ac:dyDescent="0.25">
      <c r="F939" t="s">
        <v>8219</v>
      </c>
      <c r="G939">
        <v>50</v>
      </c>
      <c r="H939" t="s">
        <v>8221</v>
      </c>
      <c r="I939">
        <v>6</v>
      </c>
    </row>
    <row r="940" spans="6:9" x14ac:dyDescent="0.25">
      <c r="F940" t="s">
        <v>8219</v>
      </c>
      <c r="G940">
        <v>50</v>
      </c>
      <c r="H940" t="s">
        <v>8221</v>
      </c>
      <c r="I940">
        <v>6</v>
      </c>
    </row>
    <row r="941" spans="6:9" x14ac:dyDescent="0.25">
      <c r="F941" t="s">
        <v>8219</v>
      </c>
      <c r="G941">
        <v>50</v>
      </c>
      <c r="H941" t="s">
        <v>8221</v>
      </c>
      <c r="I941">
        <v>6</v>
      </c>
    </row>
    <row r="942" spans="6:9" x14ac:dyDescent="0.25">
      <c r="F942" t="s">
        <v>8219</v>
      </c>
      <c r="G942">
        <v>50</v>
      </c>
      <c r="H942" t="s">
        <v>8221</v>
      </c>
      <c r="I942">
        <v>6</v>
      </c>
    </row>
    <row r="943" spans="6:9" x14ac:dyDescent="0.25">
      <c r="F943" t="s">
        <v>8219</v>
      </c>
      <c r="G943">
        <v>50</v>
      </c>
      <c r="H943" t="s">
        <v>8221</v>
      </c>
      <c r="I943">
        <v>6</v>
      </c>
    </row>
    <row r="944" spans="6:9" x14ac:dyDescent="0.25">
      <c r="F944" t="s">
        <v>8219</v>
      </c>
      <c r="G944">
        <v>50</v>
      </c>
      <c r="H944" t="s">
        <v>8221</v>
      </c>
      <c r="I944">
        <v>6</v>
      </c>
    </row>
    <row r="945" spans="6:9" x14ac:dyDescent="0.25">
      <c r="F945" t="s">
        <v>8219</v>
      </c>
      <c r="G945">
        <v>50</v>
      </c>
      <c r="H945" t="s">
        <v>8221</v>
      </c>
      <c r="I945">
        <v>6</v>
      </c>
    </row>
    <row r="946" spans="6:9" x14ac:dyDescent="0.25">
      <c r="F946" t="s">
        <v>8219</v>
      </c>
      <c r="G946">
        <v>51</v>
      </c>
      <c r="H946" t="s">
        <v>8221</v>
      </c>
      <c r="I946">
        <v>6</v>
      </c>
    </row>
    <row r="947" spans="6:9" x14ac:dyDescent="0.25">
      <c r="F947" t="s">
        <v>8219</v>
      </c>
      <c r="G947">
        <v>51</v>
      </c>
      <c r="H947" t="s">
        <v>8221</v>
      </c>
      <c r="I947">
        <v>6</v>
      </c>
    </row>
    <row r="948" spans="6:9" x14ac:dyDescent="0.25">
      <c r="F948" t="s">
        <v>8219</v>
      </c>
      <c r="G948">
        <v>51</v>
      </c>
      <c r="H948" t="s">
        <v>8221</v>
      </c>
      <c r="I948">
        <v>6</v>
      </c>
    </row>
    <row r="949" spans="6:9" x14ac:dyDescent="0.25">
      <c r="F949" t="s">
        <v>8219</v>
      </c>
      <c r="G949">
        <v>51</v>
      </c>
      <c r="H949" t="s">
        <v>8221</v>
      </c>
      <c r="I949">
        <v>6</v>
      </c>
    </row>
    <row r="950" spans="6:9" x14ac:dyDescent="0.25">
      <c r="F950" t="s">
        <v>8219</v>
      </c>
      <c r="G950">
        <v>51</v>
      </c>
      <c r="H950" t="s">
        <v>8221</v>
      </c>
      <c r="I950">
        <v>6</v>
      </c>
    </row>
    <row r="951" spans="6:9" x14ac:dyDescent="0.25">
      <c r="F951" t="s">
        <v>8219</v>
      </c>
      <c r="G951">
        <v>51</v>
      </c>
      <c r="H951" t="s">
        <v>8221</v>
      </c>
      <c r="I951">
        <v>6</v>
      </c>
    </row>
    <row r="952" spans="6:9" x14ac:dyDescent="0.25">
      <c r="F952" t="s">
        <v>8219</v>
      </c>
      <c r="G952">
        <v>51</v>
      </c>
      <c r="H952" t="s">
        <v>8221</v>
      </c>
      <c r="I952">
        <v>6</v>
      </c>
    </row>
    <row r="953" spans="6:9" x14ac:dyDescent="0.25">
      <c r="F953" t="s">
        <v>8219</v>
      </c>
      <c r="G953">
        <v>51</v>
      </c>
      <c r="H953" t="s">
        <v>8221</v>
      </c>
      <c r="I953">
        <v>6</v>
      </c>
    </row>
    <row r="954" spans="6:9" x14ac:dyDescent="0.25">
      <c r="F954" t="s">
        <v>8219</v>
      </c>
      <c r="G954">
        <v>51</v>
      </c>
      <c r="H954" t="s">
        <v>8221</v>
      </c>
      <c r="I954">
        <v>6</v>
      </c>
    </row>
    <row r="955" spans="6:9" x14ac:dyDescent="0.25">
      <c r="F955" t="s">
        <v>8219</v>
      </c>
      <c r="G955">
        <v>51</v>
      </c>
      <c r="H955" t="s">
        <v>8221</v>
      </c>
      <c r="I955">
        <v>6</v>
      </c>
    </row>
    <row r="956" spans="6:9" x14ac:dyDescent="0.25">
      <c r="F956" t="s">
        <v>8219</v>
      </c>
      <c r="G956">
        <v>52</v>
      </c>
      <c r="H956" t="s">
        <v>8221</v>
      </c>
      <c r="I956">
        <v>6</v>
      </c>
    </row>
    <row r="957" spans="6:9" x14ac:dyDescent="0.25">
      <c r="F957" t="s">
        <v>8219</v>
      </c>
      <c r="G957">
        <v>52</v>
      </c>
      <c r="H957" t="s">
        <v>8221</v>
      </c>
      <c r="I957">
        <v>6</v>
      </c>
    </row>
    <row r="958" spans="6:9" x14ac:dyDescent="0.25">
      <c r="F958" t="s">
        <v>8219</v>
      </c>
      <c r="G958">
        <v>52</v>
      </c>
      <c r="H958" t="s">
        <v>8221</v>
      </c>
      <c r="I958">
        <v>6</v>
      </c>
    </row>
    <row r="959" spans="6:9" x14ac:dyDescent="0.25">
      <c r="F959" t="s">
        <v>8219</v>
      </c>
      <c r="G959">
        <v>52</v>
      </c>
      <c r="H959" t="s">
        <v>8221</v>
      </c>
      <c r="I959">
        <v>6</v>
      </c>
    </row>
    <row r="960" spans="6:9" x14ac:dyDescent="0.25">
      <c r="F960" t="s">
        <v>8219</v>
      </c>
      <c r="G960">
        <v>52</v>
      </c>
      <c r="H960" t="s">
        <v>8221</v>
      </c>
      <c r="I960">
        <v>6</v>
      </c>
    </row>
    <row r="961" spans="6:9" x14ac:dyDescent="0.25">
      <c r="F961" t="s">
        <v>8219</v>
      </c>
      <c r="G961">
        <v>52</v>
      </c>
      <c r="H961" t="s">
        <v>8221</v>
      </c>
      <c r="I961">
        <v>6</v>
      </c>
    </row>
    <row r="962" spans="6:9" x14ac:dyDescent="0.25">
      <c r="F962" t="s">
        <v>8219</v>
      </c>
      <c r="G962">
        <v>52</v>
      </c>
      <c r="H962" t="s">
        <v>8221</v>
      </c>
      <c r="I962">
        <v>6</v>
      </c>
    </row>
    <row r="963" spans="6:9" x14ac:dyDescent="0.25">
      <c r="F963" t="s">
        <v>8219</v>
      </c>
      <c r="G963">
        <v>52</v>
      </c>
      <c r="H963" t="s">
        <v>8221</v>
      </c>
      <c r="I963">
        <v>7</v>
      </c>
    </row>
    <row r="964" spans="6:9" x14ac:dyDescent="0.25">
      <c r="F964" t="s">
        <v>8219</v>
      </c>
      <c r="G964">
        <v>52</v>
      </c>
      <c r="H964" t="s">
        <v>8221</v>
      </c>
      <c r="I964">
        <v>7</v>
      </c>
    </row>
    <row r="965" spans="6:9" x14ac:dyDescent="0.25">
      <c r="F965" t="s">
        <v>8219</v>
      </c>
      <c r="G965">
        <v>52</v>
      </c>
      <c r="H965" t="s">
        <v>8221</v>
      </c>
      <c r="I965">
        <v>7</v>
      </c>
    </row>
    <row r="966" spans="6:9" x14ac:dyDescent="0.25">
      <c r="F966" t="s">
        <v>8219</v>
      </c>
      <c r="G966">
        <v>52</v>
      </c>
      <c r="H966" t="s">
        <v>8221</v>
      </c>
      <c r="I966">
        <v>7</v>
      </c>
    </row>
    <row r="967" spans="6:9" x14ac:dyDescent="0.25">
      <c r="F967" t="s">
        <v>8219</v>
      </c>
      <c r="G967">
        <v>52</v>
      </c>
      <c r="H967" t="s">
        <v>8221</v>
      </c>
      <c r="I967">
        <v>7</v>
      </c>
    </row>
    <row r="968" spans="6:9" x14ac:dyDescent="0.25">
      <c r="F968" t="s">
        <v>8219</v>
      </c>
      <c r="G968">
        <v>52</v>
      </c>
      <c r="H968" t="s">
        <v>8221</v>
      </c>
      <c r="I968">
        <v>7</v>
      </c>
    </row>
    <row r="969" spans="6:9" x14ac:dyDescent="0.25">
      <c r="F969" t="s">
        <v>8219</v>
      </c>
      <c r="G969">
        <v>52</v>
      </c>
      <c r="H969" t="s">
        <v>8221</v>
      </c>
      <c r="I969">
        <v>7</v>
      </c>
    </row>
    <row r="970" spans="6:9" x14ac:dyDescent="0.25">
      <c r="F970" t="s">
        <v>8219</v>
      </c>
      <c r="G970">
        <v>52</v>
      </c>
      <c r="H970" t="s">
        <v>8221</v>
      </c>
      <c r="I970">
        <v>7</v>
      </c>
    </row>
    <row r="971" spans="6:9" x14ac:dyDescent="0.25">
      <c r="F971" t="s">
        <v>8219</v>
      </c>
      <c r="G971">
        <v>52</v>
      </c>
      <c r="H971" t="s">
        <v>8221</v>
      </c>
      <c r="I971">
        <v>7</v>
      </c>
    </row>
    <row r="972" spans="6:9" x14ac:dyDescent="0.25">
      <c r="F972" t="s">
        <v>8219</v>
      </c>
      <c r="G972">
        <v>52</v>
      </c>
      <c r="H972" t="s">
        <v>8221</v>
      </c>
      <c r="I972">
        <v>7</v>
      </c>
    </row>
    <row r="973" spans="6:9" x14ac:dyDescent="0.25">
      <c r="F973" t="s">
        <v>8219</v>
      </c>
      <c r="G973">
        <v>52</v>
      </c>
      <c r="H973" t="s">
        <v>8221</v>
      </c>
      <c r="I973">
        <v>7</v>
      </c>
    </row>
    <row r="974" spans="6:9" x14ac:dyDescent="0.25">
      <c r="F974" t="s">
        <v>8219</v>
      </c>
      <c r="G974">
        <v>52</v>
      </c>
      <c r="H974" t="s">
        <v>8221</v>
      </c>
      <c r="I974">
        <v>7</v>
      </c>
    </row>
    <row r="975" spans="6:9" x14ac:dyDescent="0.25">
      <c r="F975" t="s">
        <v>8219</v>
      </c>
      <c r="G975">
        <v>53</v>
      </c>
      <c r="H975" t="s">
        <v>8221</v>
      </c>
      <c r="I975">
        <v>7</v>
      </c>
    </row>
    <row r="976" spans="6:9" x14ac:dyDescent="0.25">
      <c r="F976" t="s">
        <v>8219</v>
      </c>
      <c r="G976">
        <v>53</v>
      </c>
      <c r="H976" t="s">
        <v>8221</v>
      </c>
      <c r="I976">
        <v>7</v>
      </c>
    </row>
    <row r="977" spans="6:9" x14ac:dyDescent="0.25">
      <c r="F977" t="s">
        <v>8219</v>
      </c>
      <c r="G977">
        <v>53</v>
      </c>
      <c r="H977" t="s">
        <v>8221</v>
      </c>
      <c r="I977">
        <v>7</v>
      </c>
    </row>
    <row r="978" spans="6:9" x14ac:dyDescent="0.25">
      <c r="F978" t="s">
        <v>8219</v>
      </c>
      <c r="G978">
        <v>53</v>
      </c>
      <c r="H978" t="s">
        <v>8221</v>
      </c>
      <c r="I978">
        <v>7</v>
      </c>
    </row>
    <row r="979" spans="6:9" x14ac:dyDescent="0.25">
      <c r="F979" t="s">
        <v>8219</v>
      </c>
      <c r="G979">
        <v>53</v>
      </c>
      <c r="H979" t="s">
        <v>8221</v>
      </c>
      <c r="I979">
        <v>7</v>
      </c>
    </row>
    <row r="980" spans="6:9" x14ac:dyDescent="0.25">
      <c r="F980" t="s">
        <v>8219</v>
      </c>
      <c r="G980">
        <v>53</v>
      </c>
      <c r="H980" t="s">
        <v>8221</v>
      </c>
      <c r="I980">
        <v>7</v>
      </c>
    </row>
    <row r="981" spans="6:9" x14ac:dyDescent="0.25">
      <c r="F981" t="s">
        <v>8219</v>
      </c>
      <c r="G981">
        <v>53</v>
      </c>
      <c r="H981" t="s">
        <v>8221</v>
      </c>
      <c r="I981">
        <v>7</v>
      </c>
    </row>
    <row r="982" spans="6:9" x14ac:dyDescent="0.25">
      <c r="F982" t="s">
        <v>8219</v>
      </c>
      <c r="G982">
        <v>54</v>
      </c>
      <c r="H982" t="s">
        <v>8221</v>
      </c>
      <c r="I982">
        <v>7</v>
      </c>
    </row>
    <row r="983" spans="6:9" x14ac:dyDescent="0.25">
      <c r="F983" t="s">
        <v>8219</v>
      </c>
      <c r="G983">
        <v>54</v>
      </c>
      <c r="H983" t="s">
        <v>8221</v>
      </c>
      <c r="I983">
        <v>7</v>
      </c>
    </row>
    <row r="984" spans="6:9" x14ac:dyDescent="0.25">
      <c r="F984" t="s">
        <v>8219</v>
      </c>
      <c r="G984">
        <v>54</v>
      </c>
      <c r="H984" t="s">
        <v>8221</v>
      </c>
      <c r="I984">
        <v>7</v>
      </c>
    </row>
    <row r="985" spans="6:9" x14ac:dyDescent="0.25">
      <c r="F985" t="s">
        <v>8219</v>
      </c>
      <c r="G985">
        <v>54</v>
      </c>
      <c r="H985" t="s">
        <v>8221</v>
      </c>
      <c r="I985">
        <v>7</v>
      </c>
    </row>
    <row r="986" spans="6:9" x14ac:dyDescent="0.25">
      <c r="F986" t="s">
        <v>8219</v>
      </c>
      <c r="G986">
        <v>54</v>
      </c>
      <c r="H986" t="s">
        <v>8221</v>
      </c>
      <c r="I986">
        <v>7</v>
      </c>
    </row>
    <row r="987" spans="6:9" x14ac:dyDescent="0.25">
      <c r="F987" t="s">
        <v>8219</v>
      </c>
      <c r="G987">
        <v>54</v>
      </c>
      <c r="H987" t="s">
        <v>8221</v>
      </c>
      <c r="I987">
        <v>7</v>
      </c>
    </row>
    <row r="988" spans="6:9" x14ac:dyDescent="0.25">
      <c r="F988" t="s">
        <v>8219</v>
      </c>
      <c r="G988">
        <v>54</v>
      </c>
      <c r="H988" t="s">
        <v>8221</v>
      </c>
      <c r="I988">
        <v>7</v>
      </c>
    </row>
    <row r="989" spans="6:9" x14ac:dyDescent="0.25">
      <c r="F989" t="s">
        <v>8219</v>
      </c>
      <c r="G989">
        <v>54</v>
      </c>
      <c r="H989" t="s">
        <v>8221</v>
      </c>
      <c r="I989">
        <v>7</v>
      </c>
    </row>
    <row r="990" spans="6:9" x14ac:dyDescent="0.25">
      <c r="F990" t="s">
        <v>8219</v>
      </c>
      <c r="G990">
        <v>54</v>
      </c>
      <c r="H990" t="s">
        <v>8221</v>
      </c>
      <c r="I990">
        <v>7</v>
      </c>
    </row>
    <row r="991" spans="6:9" x14ac:dyDescent="0.25">
      <c r="F991" t="s">
        <v>8219</v>
      </c>
      <c r="G991">
        <v>54</v>
      </c>
      <c r="H991" t="s">
        <v>8221</v>
      </c>
      <c r="I991">
        <v>7</v>
      </c>
    </row>
    <row r="992" spans="6:9" x14ac:dyDescent="0.25">
      <c r="F992" t="s">
        <v>8219</v>
      </c>
      <c r="G992">
        <v>54</v>
      </c>
      <c r="H992" t="s">
        <v>8221</v>
      </c>
      <c r="I992">
        <v>7</v>
      </c>
    </row>
    <row r="993" spans="6:9" x14ac:dyDescent="0.25">
      <c r="F993" t="s">
        <v>8219</v>
      </c>
      <c r="G993">
        <v>54</v>
      </c>
      <c r="H993" t="s">
        <v>8221</v>
      </c>
      <c r="I993">
        <v>7</v>
      </c>
    </row>
    <row r="994" spans="6:9" x14ac:dyDescent="0.25">
      <c r="F994" t="s">
        <v>8219</v>
      </c>
      <c r="G994">
        <v>55</v>
      </c>
      <c r="H994" t="s">
        <v>8221</v>
      </c>
      <c r="I994">
        <v>7</v>
      </c>
    </row>
    <row r="995" spans="6:9" x14ac:dyDescent="0.25">
      <c r="F995" t="s">
        <v>8219</v>
      </c>
      <c r="G995">
        <v>55</v>
      </c>
      <c r="H995" t="s">
        <v>8221</v>
      </c>
      <c r="I995">
        <v>7</v>
      </c>
    </row>
    <row r="996" spans="6:9" x14ac:dyDescent="0.25">
      <c r="F996" t="s">
        <v>8219</v>
      </c>
      <c r="G996">
        <v>55</v>
      </c>
      <c r="H996" t="s">
        <v>8221</v>
      </c>
      <c r="I996">
        <v>7</v>
      </c>
    </row>
    <row r="997" spans="6:9" x14ac:dyDescent="0.25">
      <c r="F997" t="s">
        <v>8219</v>
      </c>
      <c r="G997">
        <v>55</v>
      </c>
      <c r="H997" t="s">
        <v>8221</v>
      </c>
      <c r="I997">
        <v>7</v>
      </c>
    </row>
    <row r="998" spans="6:9" x14ac:dyDescent="0.25">
      <c r="F998" t="s">
        <v>8219</v>
      </c>
      <c r="G998">
        <v>55</v>
      </c>
      <c r="H998" t="s">
        <v>8221</v>
      </c>
      <c r="I998">
        <v>7</v>
      </c>
    </row>
    <row r="999" spans="6:9" x14ac:dyDescent="0.25">
      <c r="F999" t="s">
        <v>8219</v>
      </c>
      <c r="G999">
        <v>55</v>
      </c>
      <c r="H999" t="s">
        <v>8221</v>
      </c>
      <c r="I999">
        <v>7</v>
      </c>
    </row>
    <row r="1000" spans="6:9" x14ac:dyDescent="0.25">
      <c r="F1000" t="s">
        <v>8219</v>
      </c>
      <c r="G1000">
        <v>55</v>
      </c>
      <c r="H1000" t="s">
        <v>8221</v>
      </c>
      <c r="I1000">
        <v>7</v>
      </c>
    </row>
    <row r="1001" spans="6:9" x14ac:dyDescent="0.25">
      <c r="F1001" t="s">
        <v>8219</v>
      </c>
      <c r="G1001">
        <v>55</v>
      </c>
      <c r="H1001" t="s">
        <v>8221</v>
      </c>
      <c r="I1001">
        <v>7</v>
      </c>
    </row>
    <row r="1002" spans="6:9" x14ac:dyDescent="0.25">
      <c r="F1002" t="s">
        <v>8219</v>
      </c>
      <c r="G1002">
        <v>55</v>
      </c>
      <c r="H1002" t="s">
        <v>8221</v>
      </c>
      <c r="I1002">
        <v>7</v>
      </c>
    </row>
    <row r="1003" spans="6:9" x14ac:dyDescent="0.25">
      <c r="F1003" t="s">
        <v>8219</v>
      </c>
      <c r="G1003">
        <v>55</v>
      </c>
      <c r="H1003" t="s">
        <v>8221</v>
      </c>
      <c r="I1003">
        <v>7</v>
      </c>
    </row>
    <row r="1004" spans="6:9" x14ac:dyDescent="0.25">
      <c r="F1004" t="s">
        <v>8219</v>
      </c>
      <c r="G1004">
        <v>55</v>
      </c>
      <c r="H1004" t="s">
        <v>8221</v>
      </c>
      <c r="I1004">
        <v>7</v>
      </c>
    </row>
    <row r="1005" spans="6:9" x14ac:dyDescent="0.25">
      <c r="F1005" t="s">
        <v>8219</v>
      </c>
      <c r="G1005">
        <v>55</v>
      </c>
      <c r="H1005" t="s">
        <v>8221</v>
      </c>
      <c r="I1005">
        <v>7</v>
      </c>
    </row>
    <row r="1006" spans="6:9" x14ac:dyDescent="0.25">
      <c r="F1006" t="s">
        <v>8219</v>
      </c>
      <c r="G1006">
        <v>55</v>
      </c>
      <c r="H1006" t="s">
        <v>8221</v>
      </c>
      <c r="I1006">
        <v>7</v>
      </c>
    </row>
    <row r="1007" spans="6:9" x14ac:dyDescent="0.25">
      <c r="F1007" t="s">
        <v>8219</v>
      </c>
      <c r="G1007">
        <v>55</v>
      </c>
      <c r="H1007" t="s">
        <v>8221</v>
      </c>
      <c r="I1007">
        <v>7</v>
      </c>
    </row>
    <row r="1008" spans="6:9" x14ac:dyDescent="0.25">
      <c r="F1008" t="s">
        <v>8219</v>
      </c>
      <c r="G1008">
        <v>56</v>
      </c>
      <c r="H1008" t="s">
        <v>8221</v>
      </c>
      <c r="I1008">
        <v>7</v>
      </c>
    </row>
    <row r="1009" spans="6:9" x14ac:dyDescent="0.25">
      <c r="F1009" t="s">
        <v>8219</v>
      </c>
      <c r="G1009">
        <v>56</v>
      </c>
      <c r="H1009" t="s">
        <v>8221</v>
      </c>
      <c r="I1009">
        <v>7</v>
      </c>
    </row>
    <row r="1010" spans="6:9" x14ac:dyDescent="0.25">
      <c r="F1010" t="s">
        <v>8219</v>
      </c>
      <c r="G1010">
        <v>56</v>
      </c>
      <c r="H1010" t="s">
        <v>8221</v>
      </c>
      <c r="I1010">
        <v>8</v>
      </c>
    </row>
    <row r="1011" spans="6:9" x14ac:dyDescent="0.25">
      <c r="F1011" t="s">
        <v>8219</v>
      </c>
      <c r="G1011">
        <v>56</v>
      </c>
      <c r="H1011" t="s">
        <v>8221</v>
      </c>
      <c r="I1011">
        <v>8</v>
      </c>
    </row>
    <row r="1012" spans="6:9" x14ac:dyDescent="0.25">
      <c r="F1012" t="s">
        <v>8219</v>
      </c>
      <c r="G1012">
        <v>56</v>
      </c>
      <c r="H1012" t="s">
        <v>8221</v>
      </c>
      <c r="I1012">
        <v>8</v>
      </c>
    </row>
    <row r="1013" spans="6:9" x14ac:dyDescent="0.25">
      <c r="F1013" t="s">
        <v>8219</v>
      </c>
      <c r="G1013">
        <v>56</v>
      </c>
      <c r="H1013" t="s">
        <v>8221</v>
      </c>
      <c r="I1013">
        <v>8</v>
      </c>
    </row>
    <row r="1014" spans="6:9" x14ac:dyDescent="0.25">
      <c r="F1014" t="s">
        <v>8219</v>
      </c>
      <c r="G1014">
        <v>56</v>
      </c>
      <c r="H1014" t="s">
        <v>8221</v>
      </c>
      <c r="I1014">
        <v>8</v>
      </c>
    </row>
    <row r="1015" spans="6:9" x14ac:dyDescent="0.25">
      <c r="F1015" t="s">
        <v>8219</v>
      </c>
      <c r="G1015">
        <v>56</v>
      </c>
      <c r="H1015" t="s">
        <v>8221</v>
      </c>
      <c r="I1015">
        <v>8</v>
      </c>
    </row>
    <row r="1016" spans="6:9" x14ac:dyDescent="0.25">
      <c r="F1016" t="s">
        <v>8219</v>
      </c>
      <c r="G1016">
        <v>56</v>
      </c>
      <c r="H1016" t="s">
        <v>8221</v>
      </c>
      <c r="I1016">
        <v>8</v>
      </c>
    </row>
    <row r="1017" spans="6:9" x14ac:dyDescent="0.25">
      <c r="F1017" t="s">
        <v>8219</v>
      </c>
      <c r="G1017">
        <v>56</v>
      </c>
      <c r="H1017" t="s">
        <v>8221</v>
      </c>
      <c r="I1017">
        <v>8</v>
      </c>
    </row>
    <row r="1018" spans="6:9" x14ac:dyDescent="0.25">
      <c r="F1018" t="s">
        <v>8219</v>
      </c>
      <c r="G1018">
        <v>56</v>
      </c>
      <c r="H1018" t="s">
        <v>8221</v>
      </c>
      <c r="I1018">
        <v>8</v>
      </c>
    </row>
    <row r="1019" spans="6:9" x14ac:dyDescent="0.25">
      <c r="F1019" t="s">
        <v>8219</v>
      </c>
      <c r="G1019">
        <v>56</v>
      </c>
      <c r="H1019" t="s">
        <v>8221</v>
      </c>
      <c r="I1019">
        <v>8</v>
      </c>
    </row>
    <row r="1020" spans="6:9" x14ac:dyDescent="0.25">
      <c r="F1020" t="s">
        <v>8219</v>
      </c>
      <c r="G1020">
        <v>56</v>
      </c>
      <c r="H1020" t="s">
        <v>8221</v>
      </c>
      <c r="I1020">
        <v>8</v>
      </c>
    </row>
    <row r="1021" spans="6:9" x14ac:dyDescent="0.25">
      <c r="F1021" t="s">
        <v>8219</v>
      </c>
      <c r="G1021">
        <v>56</v>
      </c>
      <c r="H1021" t="s">
        <v>8221</v>
      </c>
      <c r="I1021">
        <v>8</v>
      </c>
    </row>
    <row r="1022" spans="6:9" x14ac:dyDescent="0.25">
      <c r="F1022" t="s">
        <v>8219</v>
      </c>
      <c r="G1022">
        <v>56</v>
      </c>
      <c r="H1022" t="s">
        <v>8221</v>
      </c>
      <c r="I1022">
        <v>8</v>
      </c>
    </row>
    <row r="1023" spans="6:9" x14ac:dyDescent="0.25">
      <c r="F1023" t="s">
        <v>8219</v>
      </c>
      <c r="G1023">
        <v>57</v>
      </c>
      <c r="H1023" t="s">
        <v>8221</v>
      </c>
      <c r="I1023">
        <v>8</v>
      </c>
    </row>
    <row r="1024" spans="6:9" x14ac:dyDescent="0.25">
      <c r="F1024" t="s">
        <v>8219</v>
      </c>
      <c r="G1024">
        <v>57</v>
      </c>
      <c r="H1024" t="s">
        <v>8221</v>
      </c>
      <c r="I1024">
        <v>8</v>
      </c>
    </row>
    <row r="1025" spans="6:9" x14ac:dyDescent="0.25">
      <c r="F1025" t="s">
        <v>8219</v>
      </c>
      <c r="G1025">
        <v>57</v>
      </c>
      <c r="H1025" t="s">
        <v>8221</v>
      </c>
      <c r="I1025">
        <v>8</v>
      </c>
    </row>
    <row r="1026" spans="6:9" x14ac:dyDescent="0.25">
      <c r="F1026" t="s">
        <v>8219</v>
      </c>
      <c r="G1026">
        <v>57</v>
      </c>
      <c r="H1026" t="s">
        <v>8221</v>
      </c>
      <c r="I1026">
        <v>8</v>
      </c>
    </row>
    <row r="1027" spans="6:9" x14ac:dyDescent="0.25">
      <c r="F1027" t="s">
        <v>8219</v>
      </c>
      <c r="G1027">
        <v>57</v>
      </c>
      <c r="H1027" t="s">
        <v>8221</v>
      </c>
      <c r="I1027">
        <v>8</v>
      </c>
    </row>
    <row r="1028" spans="6:9" x14ac:dyDescent="0.25">
      <c r="F1028" t="s">
        <v>8219</v>
      </c>
      <c r="G1028">
        <v>57</v>
      </c>
      <c r="H1028" t="s">
        <v>8221</v>
      </c>
      <c r="I1028">
        <v>8</v>
      </c>
    </row>
    <row r="1029" spans="6:9" x14ac:dyDescent="0.25">
      <c r="F1029" t="s">
        <v>8219</v>
      </c>
      <c r="G1029">
        <v>57</v>
      </c>
      <c r="H1029" t="s">
        <v>8221</v>
      </c>
      <c r="I1029">
        <v>8</v>
      </c>
    </row>
    <row r="1030" spans="6:9" x14ac:dyDescent="0.25">
      <c r="F1030" t="s">
        <v>8219</v>
      </c>
      <c r="G1030">
        <v>57</v>
      </c>
      <c r="H1030" t="s">
        <v>8221</v>
      </c>
      <c r="I1030">
        <v>8</v>
      </c>
    </row>
    <row r="1031" spans="6:9" x14ac:dyDescent="0.25">
      <c r="F1031" t="s">
        <v>8219</v>
      </c>
      <c r="G1031">
        <v>57</v>
      </c>
      <c r="H1031" t="s">
        <v>8221</v>
      </c>
      <c r="I1031">
        <v>8</v>
      </c>
    </row>
    <row r="1032" spans="6:9" x14ac:dyDescent="0.25">
      <c r="F1032" t="s">
        <v>8219</v>
      </c>
      <c r="G1032">
        <v>57</v>
      </c>
      <c r="H1032" t="s">
        <v>8221</v>
      </c>
      <c r="I1032">
        <v>8</v>
      </c>
    </row>
    <row r="1033" spans="6:9" x14ac:dyDescent="0.25">
      <c r="F1033" t="s">
        <v>8219</v>
      </c>
      <c r="G1033">
        <v>57</v>
      </c>
      <c r="H1033" t="s">
        <v>8221</v>
      </c>
      <c r="I1033">
        <v>8</v>
      </c>
    </row>
    <row r="1034" spans="6:9" x14ac:dyDescent="0.25">
      <c r="F1034" t="s">
        <v>8219</v>
      </c>
      <c r="G1034">
        <v>57</v>
      </c>
      <c r="H1034" t="s">
        <v>8221</v>
      </c>
      <c r="I1034">
        <v>8</v>
      </c>
    </row>
    <row r="1035" spans="6:9" x14ac:dyDescent="0.25">
      <c r="F1035" t="s">
        <v>8219</v>
      </c>
      <c r="G1035">
        <v>57</v>
      </c>
      <c r="H1035" t="s">
        <v>8221</v>
      </c>
      <c r="I1035">
        <v>8</v>
      </c>
    </row>
    <row r="1036" spans="6:9" x14ac:dyDescent="0.25">
      <c r="F1036" t="s">
        <v>8219</v>
      </c>
      <c r="G1036">
        <v>57</v>
      </c>
      <c r="H1036" t="s">
        <v>8221</v>
      </c>
      <c r="I1036">
        <v>8</v>
      </c>
    </row>
    <row r="1037" spans="6:9" x14ac:dyDescent="0.25">
      <c r="F1037" t="s">
        <v>8219</v>
      </c>
      <c r="G1037">
        <v>57</v>
      </c>
      <c r="H1037" t="s">
        <v>8221</v>
      </c>
      <c r="I1037">
        <v>8</v>
      </c>
    </row>
    <row r="1038" spans="6:9" x14ac:dyDescent="0.25">
      <c r="F1038" t="s">
        <v>8219</v>
      </c>
      <c r="G1038">
        <v>57</v>
      </c>
      <c r="H1038" t="s">
        <v>8221</v>
      </c>
      <c r="I1038">
        <v>8</v>
      </c>
    </row>
    <row r="1039" spans="6:9" x14ac:dyDescent="0.25">
      <c r="F1039" t="s">
        <v>8219</v>
      </c>
      <c r="G1039">
        <v>57</v>
      </c>
      <c r="H1039" t="s">
        <v>8221</v>
      </c>
      <c r="I1039">
        <v>8</v>
      </c>
    </row>
    <row r="1040" spans="6:9" x14ac:dyDescent="0.25">
      <c r="F1040" t="s">
        <v>8219</v>
      </c>
      <c r="G1040">
        <v>57</v>
      </c>
      <c r="H1040" t="s">
        <v>8221</v>
      </c>
      <c r="I1040">
        <v>8</v>
      </c>
    </row>
    <row r="1041" spans="6:9" x14ac:dyDescent="0.25">
      <c r="F1041" t="s">
        <v>8219</v>
      </c>
      <c r="G1041">
        <v>57</v>
      </c>
      <c r="H1041" t="s">
        <v>8221</v>
      </c>
      <c r="I1041">
        <v>8</v>
      </c>
    </row>
    <row r="1042" spans="6:9" x14ac:dyDescent="0.25">
      <c r="F1042" t="s">
        <v>8219</v>
      </c>
      <c r="G1042">
        <v>57</v>
      </c>
      <c r="H1042" t="s">
        <v>8221</v>
      </c>
      <c r="I1042">
        <v>8</v>
      </c>
    </row>
    <row r="1043" spans="6:9" x14ac:dyDescent="0.25">
      <c r="F1043" t="s">
        <v>8219</v>
      </c>
      <c r="G1043">
        <v>57</v>
      </c>
      <c r="H1043" t="s">
        <v>8221</v>
      </c>
      <c r="I1043">
        <v>8</v>
      </c>
    </row>
    <row r="1044" spans="6:9" x14ac:dyDescent="0.25">
      <c r="F1044" t="s">
        <v>8219</v>
      </c>
      <c r="G1044">
        <v>58</v>
      </c>
      <c r="H1044" t="s">
        <v>8221</v>
      </c>
      <c r="I1044">
        <v>8</v>
      </c>
    </row>
    <row r="1045" spans="6:9" x14ac:dyDescent="0.25">
      <c r="F1045" t="s">
        <v>8219</v>
      </c>
      <c r="G1045">
        <v>58</v>
      </c>
      <c r="H1045" t="s">
        <v>8221</v>
      </c>
      <c r="I1045">
        <v>8</v>
      </c>
    </row>
    <row r="1046" spans="6:9" x14ac:dyDescent="0.25">
      <c r="F1046" t="s">
        <v>8219</v>
      </c>
      <c r="G1046">
        <v>58</v>
      </c>
      <c r="H1046" t="s">
        <v>8221</v>
      </c>
      <c r="I1046">
        <v>8</v>
      </c>
    </row>
    <row r="1047" spans="6:9" x14ac:dyDescent="0.25">
      <c r="F1047" t="s">
        <v>8219</v>
      </c>
      <c r="G1047">
        <v>58</v>
      </c>
      <c r="H1047" t="s">
        <v>8221</v>
      </c>
      <c r="I1047">
        <v>8</v>
      </c>
    </row>
    <row r="1048" spans="6:9" x14ac:dyDescent="0.25">
      <c r="F1048" t="s">
        <v>8219</v>
      </c>
      <c r="G1048">
        <v>58</v>
      </c>
      <c r="H1048" t="s">
        <v>8221</v>
      </c>
      <c r="I1048">
        <v>9</v>
      </c>
    </row>
    <row r="1049" spans="6:9" x14ac:dyDescent="0.25">
      <c r="F1049" t="s">
        <v>8219</v>
      </c>
      <c r="G1049">
        <v>58</v>
      </c>
      <c r="H1049" t="s">
        <v>8221</v>
      </c>
      <c r="I1049">
        <v>9</v>
      </c>
    </row>
    <row r="1050" spans="6:9" x14ac:dyDescent="0.25">
      <c r="F1050" t="s">
        <v>8219</v>
      </c>
      <c r="G1050">
        <v>58</v>
      </c>
      <c r="H1050" t="s">
        <v>8221</v>
      </c>
      <c r="I1050">
        <v>9</v>
      </c>
    </row>
    <row r="1051" spans="6:9" x14ac:dyDescent="0.25">
      <c r="F1051" t="s">
        <v>8219</v>
      </c>
      <c r="G1051">
        <v>58</v>
      </c>
      <c r="H1051" t="s">
        <v>8221</v>
      </c>
      <c r="I1051">
        <v>9</v>
      </c>
    </row>
    <row r="1052" spans="6:9" x14ac:dyDescent="0.25">
      <c r="F1052" t="s">
        <v>8219</v>
      </c>
      <c r="G1052">
        <v>58</v>
      </c>
      <c r="H1052" t="s">
        <v>8221</v>
      </c>
      <c r="I1052">
        <v>9</v>
      </c>
    </row>
    <row r="1053" spans="6:9" x14ac:dyDescent="0.25">
      <c r="F1053" t="s">
        <v>8219</v>
      </c>
      <c r="G1053">
        <v>58</v>
      </c>
      <c r="H1053" t="s">
        <v>8221</v>
      </c>
      <c r="I1053">
        <v>9</v>
      </c>
    </row>
    <row r="1054" spans="6:9" x14ac:dyDescent="0.25">
      <c r="F1054" t="s">
        <v>8219</v>
      </c>
      <c r="G1054">
        <v>58</v>
      </c>
      <c r="H1054" t="s">
        <v>8221</v>
      </c>
      <c r="I1054">
        <v>9</v>
      </c>
    </row>
    <row r="1055" spans="6:9" x14ac:dyDescent="0.25">
      <c r="F1055" t="s">
        <v>8219</v>
      </c>
      <c r="G1055">
        <v>58</v>
      </c>
      <c r="H1055" t="s">
        <v>8221</v>
      </c>
      <c r="I1055">
        <v>9</v>
      </c>
    </row>
    <row r="1056" spans="6:9" x14ac:dyDescent="0.25">
      <c r="F1056" t="s">
        <v>8219</v>
      </c>
      <c r="G1056">
        <v>59</v>
      </c>
      <c r="H1056" t="s">
        <v>8221</v>
      </c>
      <c r="I1056">
        <v>9</v>
      </c>
    </row>
    <row r="1057" spans="6:9" x14ac:dyDescent="0.25">
      <c r="F1057" t="s">
        <v>8219</v>
      </c>
      <c r="G1057">
        <v>59</v>
      </c>
      <c r="H1057" t="s">
        <v>8221</v>
      </c>
      <c r="I1057">
        <v>9</v>
      </c>
    </row>
    <row r="1058" spans="6:9" x14ac:dyDescent="0.25">
      <c r="F1058" t="s">
        <v>8219</v>
      </c>
      <c r="G1058">
        <v>59</v>
      </c>
      <c r="H1058" t="s">
        <v>8221</v>
      </c>
      <c r="I1058">
        <v>9</v>
      </c>
    </row>
    <row r="1059" spans="6:9" x14ac:dyDescent="0.25">
      <c r="F1059" t="s">
        <v>8219</v>
      </c>
      <c r="G1059">
        <v>59</v>
      </c>
      <c r="H1059" t="s">
        <v>8221</v>
      </c>
      <c r="I1059">
        <v>9</v>
      </c>
    </row>
    <row r="1060" spans="6:9" x14ac:dyDescent="0.25">
      <c r="F1060" t="s">
        <v>8219</v>
      </c>
      <c r="G1060">
        <v>59</v>
      </c>
      <c r="H1060" t="s">
        <v>8221</v>
      </c>
      <c r="I1060">
        <v>9</v>
      </c>
    </row>
    <row r="1061" spans="6:9" x14ac:dyDescent="0.25">
      <c r="F1061" t="s">
        <v>8219</v>
      </c>
      <c r="G1061">
        <v>59</v>
      </c>
      <c r="H1061" t="s">
        <v>8221</v>
      </c>
      <c r="I1061">
        <v>9</v>
      </c>
    </row>
    <row r="1062" spans="6:9" x14ac:dyDescent="0.25">
      <c r="F1062" t="s">
        <v>8219</v>
      </c>
      <c r="G1062">
        <v>59</v>
      </c>
      <c r="H1062" t="s">
        <v>8221</v>
      </c>
      <c r="I1062">
        <v>9</v>
      </c>
    </row>
    <row r="1063" spans="6:9" x14ac:dyDescent="0.25">
      <c r="F1063" t="s">
        <v>8219</v>
      </c>
      <c r="G1063">
        <v>59</v>
      </c>
      <c r="H1063" t="s">
        <v>8221</v>
      </c>
      <c r="I1063">
        <v>9</v>
      </c>
    </row>
    <row r="1064" spans="6:9" x14ac:dyDescent="0.25">
      <c r="F1064" t="s">
        <v>8219</v>
      </c>
      <c r="G1064">
        <v>59</v>
      </c>
      <c r="H1064" t="s">
        <v>8221</v>
      </c>
      <c r="I1064">
        <v>9</v>
      </c>
    </row>
    <row r="1065" spans="6:9" x14ac:dyDescent="0.25">
      <c r="F1065" t="s">
        <v>8219</v>
      </c>
      <c r="G1065">
        <v>59</v>
      </c>
      <c r="H1065" t="s">
        <v>8221</v>
      </c>
      <c r="I1065">
        <v>9</v>
      </c>
    </row>
    <row r="1066" spans="6:9" x14ac:dyDescent="0.25">
      <c r="F1066" t="s">
        <v>8219</v>
      </c>
      <c r="G1066">
        <v>59</v>
      </c>
      <c r="H1066" t="s">
        <v>8221</v>
      </c>
      <c r="I1066">
        <v>9</v>
      </c>
    </row>
    <row r="1067" spans="6:9" x14ac:dyDescent="0.25">
      <c r="F1067" t="s">
        <v>8219</v>
      </c>
      <c r="G1067">
        <v>60</v>
      </c>
      <c r="H1067" t="s">
        <v>8221</v>
      </c>
      <c r="I1067">
        <v>9</v>
      </c>
    </row>
    <row r="1068" spans="6:9" x14ac:dyDescent="0.25">
      <c r="F1068" t="s">
        <v>8219</v>
      </c>
      <c r="G1068">
        <v>60</v>
      </c>
      <c r="H1068" t="s">
        <v>8221</v>
      </c>
      <c r="I1068">
        <v>9</v>
      </c>
    </row>
    <row r="1069" spans="6:9" x14ac:dyDescent="0.25">
      <c r="F1069" t="s">
        <v>8219</v>
      </c>
      <c r="G1069">
        <v>60</v>
      </c>
      <c r="H1069" t="s">
        <v>8221</v>
      </c>
      <c r="I1069">
        <v>9</v>
      </c>
    </row>
    <row r="1070" spans="6:9" x14ac:dyDescent="0.25">
      <c r="F1070" t="s">
        <v>8219</v>
      </c>
      <c r="G1070">
        <v>60</v>
      </c>
      <c r="H1070" t="s">
        <v>8221</v>
      </c>
      <c r="I1070">
        <v>9</v>
      </c>
    </row>
    <row r="1071" spans="6:9" x14ac:dyDescent="0.25">
      <c r="F1071" t="s">
        <v>8219</v>
      </c>
      <c r="G1071">
        <v>60</v>
      </c>
      <c r="H1071" t="s">
        <v>8221</v>
      </c>
      <c r="I1071">
        <v>9</v>
      </c>
    </row>
    <row r="1072" spans="6:9" x14ac:dyDescent="0.25">
      <c r="F1072" t="s">
        <v>8219</v>
      </c>
      <c r="G1072">
        <v>60</v>
      </c>
      <c r="H1072" t="s">
        <v>8221</v>
      </c>
      <c r="I1072">
        <v>9</v>
      </c>
    </row>
    <row r="1073" spans="6:9" x14ac:dyDescent="0.25">
      <c r="F1073" t="s">
        <v>8219</v>
      </c>
      <c r="G1073">
        <v>60</v>
      </c>
      <c r="H1073" t="s">
        <v>8221</v>
      </c>
      <c r="I1073">
        <v>9</v>
      </c>
    </row>
    <row r="1074" spans="6:9" x14ac:dyDescent="0.25">
      <c r="F1074" t="s">
        <v>8219</v>
      </c>
      <c r="G1074">
        <v>60</v>
      </c>
      <c r="H1074" t="s">
        <v>8221</v>
      </c>
      <c r="I1074">
        <v>9</v>
      </c>
    </row>
    <row r="1075" spans="6:9" x14ac:dyDescent="0.25">
      <c r="F1075" t="s">
        <v>8219</v>
      </c>
      <c r="G1075">
        <v>60</v>
      </c>
      <c r="H1075" t="s">
        <v>8221</v>
      </c>
      <c r="I1075">
        <v>9</v>
      </c>
    </row>
    <row r="1076" spans="6:9" x14ac:dyDescent="0.25">
      <c r="F1076" t="s">
        <v>8219</v>
      </c>
      <c r="G1076">
        <v>60</v>
      </c>
      <c r="H1076" t="s">
        <v>8221</v>
      </c>
      <c r="I1076">
        <v>9</v>
      </c>
    </row>
    <row r="1077" spans="6:9" x14ac:dyDescent="0.25">
      <c r="F1077" t="s">
        <v>8219</v>
      </c>
      <c r="G1077">
        <v>60</v>
      </c>
      <c r="H1077" t="s">
        <v>8221</v>
      </c>
      <c r="I1077">
        <v>9</v>
      </c>
    </row>
    <row r="1078" spans="6:9" x14ac:dyDescent="0.25">
      <c r="F1078" t="s">
        <v>8219</v>
      </c>
      <c r="G1078">
        <v>60</v>
      </c>
      <c r="H1078" t="s">
        <v>8221</v>
      </c>
      <c r="I1078">
        <v>9</v>
      </c>
    </row>
    <row r="1079" spans="6:9" x14ac:dyDescent="0.25">
      <c r="F1079" t="s">
        <v>8219</v>
      </c>
      <c r="G1079">
        <v>61</v>
      </c>
      <c r="H1079" t="s">
        <v>8221</v>
      </c>
      <c r="I1079">
        <v>9</v>
      </c>
    </row>
    <row r="1080" spans="6:9" x14ac:dyDescent="0.25">
      <c r="F1080" t="s">
        <v>8219</v>
      </c>
      <c r="G1080">
        <v>61</v>
      </c>
      <c r="H1080" t="s">
        <v>8221</v>
      </c>
      <c r="I1080">
        <v>9</v>
      </c>
    </row>
    <row r="1081" spans="6:9" x14ac:dyDescent="0.25">
      <c r="F1081" t="s">
        <v>8219</v>
      </c>
      <c r="G1081">
        <v>61</v>
      </c>
      <c r="H1081" t="s">
        <v>8221</v>
      </c>
      <c r="I1081">
        <v>9</v>
      </c>
    </row>
    <row r="1082" spans="6:9" x14ac:dyDescent="0.25">
      <c r="F1082" t="s">
        <v>8219</v>
      </c>
      <c r="G1082">
        <v>61</v>
      </c>
      <c r="H1082" t="s">
        <v>8221</v>
      </c>
      <c r="I1082">
        <v>9</v>
      </c>
    </row>
    <row r="1083" spans="6:9" x14ac:dyDescent="0.25">
      <c r="F1083" t="s">
        <v>8219</v>
      </c>
      <c r="G1083">
        <v>61</v>
      </c>
      <c r="H1083" t="s">
        <v>8221</v>
      </c>
      <c r="I1083">
        <v>9</v>
      </c>
    </row>
    <row r="1084" spans="6:9" x14ac:dyDescent="0.25">
      <c r="F1084" t="s">
        <v>8219</v>
      </c>
      <c r="G1084">
        <v>61</v>
      </c>
      <c r="H1084" t="s">
        <v>8221</v>
      </c>
      <c r="I1084">
        <v>10</v>
      </c>
    </row>
    <row r="1085" spans="6:9" x14ac:dyDescent="0.25">
      <c r="F1085" t="s">
        <v>8219</v>
      </c>
      <c r="G1085">
        <v>61</v>
      </c>
      <c r="H1085" t="s">
        <v>8221</v>
      </c>
      <c r="I1085">
        <v>10</v>
      </c>
    </row>
    <row r="1086" spans="6:9" x14ac:dyDescent="0.25">
      <c r="F1086" t="s">
        <v>8219</v>
      </c>
      <c r="G1086">
        <v>61</v>
      </c>
      <c r="H1086" t="s">
        <v>8221</v>
      </c>
      <c r="I1086">
        <v>10</v>
      </c>
    </row>
    <row r="1087" spans="6:9" x14ac:dyDescent="0.25">
      <c r="F1087" t="s">
        <v>8219</v>
      </c>
      <c r="G1087">
        <v>61</v>
      </c>
      <c r="H1087" t="s">
        <v>8221</v>
      </c>
      <c r="I1087">
        <v>10</v>
      </c>
    </row>
    <row r="1088" spans="6:9" x14ac:dyDescent="0.25">
      <c r="F1088" t="s">
        <v>8219</v>
      </c>
      <c r="G1088">
        <v>61</v>
      </c>
      <c r="H1088" t="s">
        <v>8221</v>
      </c>
      <c r="I1088">
        <v>10</v>
      </c>
    </row>
    <row r="1089" spans="6:9" x14ac:dyDescent="0.25">
      <c r="F1089" t="s">
        <v>8219</v>
      </c>
      <c r="G1089">
        <v>61</v>
      </c>
      <c r="H1089" t="s">
        <v>8221</v>
      </c>
      <c r="I1089">
        <v>10</v>
      </c>
    </row>
    <row r="1090" spans="6:9" x14ac:dyDescent="0.25">
      <c r="F1090" t="s">
        <v>8219</v>
      </c>
      <c r="G1090">
        <v>61</v>
      </c>
      <c r="H1090" t="s">
        <v>8221</v>
      </c>
      <c r="I1090">
        <v>10</v>
      </c>
    </row>
    <row r="1091" spans="6:9" x14ac:dyDescent="0.25">
      <c r="F1091" t="s">
        <v>8219</v>
      </c>
      <c r="G1091">
        <v>61</v>
      </c>
      <c r="H1091" t="s">
        <v>8221</v>
      </c>
      <c r="I1091">
        <v>10</v>
      </c>
    </row>
    <row r="1092" spans="6:9" x14ac:dyDescent="0.25">
      <c r="F1092" t="s">
        <v>8219</v>
      </c>
      <c r="G1092">
        <v>61</v>
      </c>
      <c r="H1092" t="s">
        <v>8221</v>
      </c>
      <c r="I1092">
        <v>10</v>
      </c>
    </row>
    <row r="1093" spans="6:9" x14ac:dyDescent="0.25">
      <c r="F1093" t="s">
        <v>8219</v>
      </c>
      <c r="G1093">
        <v>62</v>
      </c>
      <c r="H1093" t="s">
        <v>8221</v>
      </c>
      <c r="I1093">
        <v>10</v>
      </c>
    </row>
    <row r="1094" spans="6:9" x14ac:dyDescent="0.25">
      <c r="F1094" t="s">
        <v>8219</v>
      </c>
      <c r="G1094">
        <v>62</v>
      </c>
      <c r="H1094" t="s">
        <v>8221</v>
      </c>
      <c r="I1094">
        <v>10</v>
      </c>
    </row>
    <row r="1095" spans="6:9" x14ac:dyDescent="0.25">
      <c r="F1095" t="s">
        <v>8219</v>
      </c>
      <c r="G1095">
        <v>62</v>
      </c>
      <c r="H1095" t="s">
        <v>8221</v>
      </c>
      <c r="I1095">
        <v>10</v>
      </c>
    </row>
    <row r="1096" spans="6:9" x14ac:dyDescent="0.25">
      <c r="F1096" t="s">
        <v>8219</v>
      </c>
      <c r="G1096">
        <v>62</v>
      </c>
      <c r="H1096" t="s">
        <v>8221</v>
      </c>
      <c r="I1096">
        <v>10</v>
      </c>
    </row>
    <row r="1097" spans="6:9" x14ac:dyDescent="0.25">
      <c r="F1097" t="s">
        <v>8219</v>
      </c>
      <c r="G1097">
        <v>62</v>
      </c>
      <c r="H1097" t="s">
        <v>8221</v>
      </c>
      <c r="I1097">
        <v>10</v>
      </c>
    </row>
    <row r="1098" spans="6:9" x14ac:dyDescent="0.25">
      <c r="F1098" t="s">
        <v>8219</v>
      </c>
      <c r="G1098">
        <v>62</v>
      </c>
      <c r="H1098" t="s">
        <v>8221</v>
      </c>
      <c r="I1098">
        <v>10</v>
      </c>
    </row>
    <row r="1099" spans="6:9" x14ac:dyDescent="0.25">
      <c r="F1099" t="s">
        <v>8219</v>
      </c>
      <c r="G1099">
        <v>62</v>
      </c>
      <c r="H1099" t="s">
        <v>8221</v>
      </c>
      <c r="I1099">
        <v>10</v>
      </c>
    </row>
    <row r="1100" spans="6:9" x14ac:dyDescent="0.25">
      <c r="F1100" t="s">
        <v>8219</v>
      </c>
      <c r="G1100">
        <v>62</v>
      </c>
      <c r="H1100" t="s">
        <v>8221</v>
      </c>
      <c r="I1100">
        <v>10</v>
      </c>
    </row>
    <row r="1101" spans="6:9" x14ac:dyDescent="0.25">
      <c r="F1101" t="s">
        <v>8219</v>
      </c>
      <c r="G1101">
        <v>62</v>
      </c>
      <c r="H1101" t="s">
        <v>8221</v>
      </c>
      <c r="I1101">
        <v>10</v>
      </c>
    </row>
    <row r="1102" spans="6:9" x14ac:dyDescent="0.25">
      <c r="F1102" t="s">
        <v>8219</v>
      </c>
      <c r="G1102">
        <v>62</v>
      </c>
      <c r="H1102" t="s">
        <v>8221</v>
      </c>
      <c r="I1102">
        <v>10</v>
      </c>
    </row>
    <row r="1103" spans="6:9" x14ac:dyDescent="0.25">
      <c r="F1103" t="s">
        <v>8219</v>
      </c>
      <c r="G1103">
        <v>62</v>
      </c>
      <c r="H1103" t="s">
        <v>8221</v>
      </c>
      <c r="I1103">
        <v>10</v>
      </c>
    </row>
    <row r="1104" spans="6:9" x14ac:dyDescent="0.25">
      <c r="F1104" t="s">
        <v>8219</v>
      </c>
      <c r="G1104">
        <v>62</v>
      </c>
      <c r="H1104" t="s">
        <v>8221</v>
      </c>
      <c r="I1104">
        <v>10</v>
      </c>
    </row>
    <row r="1105" spans="6:9" x14ac:dyDescent="0.25">
      <c r="F1105" t="s">
        <v>8219</v>
      </c>
      <c r="G1105">
        <v>62</v>
      </c>
      <c r="H1105" t="s">
        <v>8221</v>
      </c>
      <c r="I1105">
        <v>10</v>
      </c>
    </row>
    <row r="1106" spans="6:9" x14ac:dyDescent="0.25">
      <c r="F1106" t="s">
        <v>8219</v>
      </c>
      <c r="G1106">
        <v>62</v>
      </c>
      <c r="H1106" t="s">
        <v>8221</v>
      </c>
      <c r="I1106">
        <v>10</v>
      </c>
    </row>
    <row r="1107" spans="6:9" x14ac:dyDescent="0.25">
      <c r="F1107" t="s">
        <v>8219</v>
      </c>
      <c r="G1107">
        <v>62</v>
      </c>
      <c r="H1107" t="s">
        <v>8221</v>
      </c>
      <c r="I1107">
        <v>10</v>
      </c>
    </row>
    <row r="1108" spans="6:9" x14ac:dyDescent="0.25">
      <c r="F1108" t="s">
        <v>8219</v>
      </c>
      <c r="G1108">
        <v>62</v>
      </c>
      <c r="H1108" t="s">
        <v>8221</v>
      </c>
      <c r="I1108">
        <v>10</v>
      </c>
    </row>
    <row r="1109" spans="6:9" x14ac:dyDescent="0.25">
      <c r="F1109" t="s">
        <v>8219</v>
      </c>
      <c r="G1109">
        <v>62</v>
      </c>
      <c r="H1109" t="s">
        <v>8221</v>
      </c>
      <c r="I1109">
        <v>10</v>
      </c>
    </row>
    <row r="1110" spans="6:9" x14ac:dyDescent="0.25">
      <c r="F1110" t="s">
        <v>8219</v>
      </c>
      <c r="G1110">
        <v>62</v>
      </c>
      <c r="H1110" t="s">
        <v>8221</v>
      </c>
      <c r="I1110">
        <v>10</v>
      </c>
    </row>
    <row r="1111" spans="6:9" x14ac:dyDescent="0.25">
      <c r="F1111" t="s">
        <v>8219</v>
      </c>
      <c r="G1111">
        <v>63</v>
      </c>
      <c r="H1111" t="s">
        <v>8221</v>
      </c>
      <c r="I1111">
        <v>11</v>
      </c>
    </row>
    <row r="1112" spans="6:9" x14ac:dyDescent="0.25">
      <c r="F1112" t="s">
        <v>8219</v>
      </c>
      <c r="G1112">
        <v>63</v>
      </c>
      <c r="H1112" t="s">
        <v>8221</v>
      </c>
      <c r="I1112">
        <v>11</v>
      </c>
    </row>
    <row r="1113" spans="6:9" x14ac:dyDescent="0.25">
      <c r="F1113" t="s">
        <v>8219</v>
      </c>
      <c r="G1113">
        <v>63</v>
      </c>
      <c r="H1113" t="s">
        <v>8221</v>
      </c>
      <c r="I1113">
        <v>11</v>
      </c>
    </row>
    <row r="1114" spans="6:9" x14ac:dyDescent="0.25">
      <c r="F1114" t="s">
        <v>8219</v>
      </c>
      <c r="G1114">
        <v>63</v>
      </c>
      <c r="H1114" t="s">
        <v>8221</v>
      </c>
      <c r="I1114">
        <v>11</v>
      </c>
    </row>
    <row r="1115" spans="6:9" x14ac:dyDescent="0.25">
      <c r="F1115" t="s">
        <v>8219</v>
      </c>
      <c r="G1115">
        <v>63</v>
      </c>
      <c r="H1115" t="s">
        <v>8221</v>
      </c>
      <c r="I1115">
        <v>11</v>
      </c>
    </row>
    <row r="1116" spans="6:9" x14ac:dyDescent="0.25">
      <c r="F1116" t="s">
        <v>8219</v>
      </c>
      <c r="G1116">
        <v>63</v>
      </c>
      <c r="H1116" t="s">
        <v>8221</v>
      </c>
      <c r="I1116">
        <v>11</v>
      </c>
    </row>
    <row r="1117" spans="6:9" x14ac:dyDescent="0.25">
      <c r="F1117" t="s">
        <v>8219</v>
      </c>
      <c r="G1117">
        <v>63</v>
      </c>
      <c r="H1117" t="s">
        <v>8221</v>
      </c>
      <c r="I1117">
        <v>11</v>
      </c>
    </row>
    <row r="1118" spans="6:9" x14ac:dyDescent="0.25">
      <c r="F1118" t="s">
        <v>8219</v>
      </c>
      <c r="G1118">
        <v>63</v>
      </c>
      <c r="H1118" t="s">
        <v>8221</v>
      </c>
      <c r="I1118">
        <v>11</v>
      </c>
    </row>
    <row r="1119" spans="6:9" x14ac:dyDescent="0.25">
      <c r="F1119" t="s">
        <v>8219</v>
      </c>
      <c r="G1119">
        <v>63</v>
      </c>
      <c r="H1119" t="s">
        <v>8221</v>
      </c>
      <c r="I1119">
        <v>11</v>
      </c>
    </row>
    <row r="1120" spans="6:9" x14ac:dyDescent="0.25">
      <c r="F1120" t="s">
        <v>8219</v>
      </c>
      <c r="G1120">
        <v>63</v>
      </c>
      <c r="H1120" t="s">
        <v>8221</v>
      </c>
      <c r="I1120">
        <v>11</v>
      </c>
    </row>
    <row r="1121" spans="6:9" x14ac:dyDescent="0.25">
      <c r="F1121" t="s">
        <v>8219</v>
      </c>
      <c r="G1121">
        <v>63</v>
      </c>
      <c r="H1121" t="s">
        <v>8221</v>
      </c>
      <c r="I1121">
        <v>11</v>
      </c>
    </row>
    <row r="1122" spans="6:9" x14ac:dyDescent="0.25">
      <c r="F1122" t="s">
        <v>8219</v>
      </c>
      <c r="G1122">
        <v>63</v>
      </c>
      <c r="H1122" t="s">
        <v>8221</v>
      </c>
      <c r="I1122">
        <v>11</v>
      </c>
    </row>
    <row r="1123" spans="6:9" x14ac:dyDescent="0.25">
      <c r="F1123" t="s">
        <v>8219</v>
      </c>
      <c r="G1123">
        <v>64</v>
      </c>
      <c r="H1123" t="s">
        <v>8221</v>
      </c>
      <c r="I1123">
        <v>11</v>
      </c>
    </row>
    <row r="1124" spans="6:9" x14ac:dyDescent="0.25">
      <c r="F1124" t="s">
        <v>8219</v>
      </c>
      <c r="G1124">
        <v>64</v>
      </c>
      <c r="H1124" t="s">
        <v>8221</v>
      </c>
      <c r="I1124">
        <v>11</v>
      </c>
    </row>
    <row r="1125" spans="6:9" x14ac:dyDescent="0.25">
      <c r="F1125" t="s">
        <v>8219</v>
      </c>
      <c r="G1125">
        <v>64</v>
      </c>
      <c r="H1125" t="s">
        <v>8221</v>
      </c>
      <c r="I1125">
        <v>11</v>
      </c>
    </row>
    <row r="1126" spans="6:9" x14ac:dyDescent="0.25">
      <c r="F1126" t="s">
        <v>8219</v>
      </c>
      <c r="G1126">
        <v>64</v>
      </c>
      <c r="H1126" t="s">
        <v>8221</v>
      </c>
      <c r="I1126">
        <v>11</v>
      </c>
    </row>
    <row r="1127" spans="6:9" x14ac:dyDescent="0.25">
      <c r="F1127" t="s">
        <v>8219</v>
      </c>
      <c r="G1127">
        <v>64</v>
      </c>
      <c r="H1127" t="s">
        <v>8221</v>
      </c>
      <c r="I1127">
        <v>11</v>
      </c>
    </row>
    <row r="1128" spans="6:9" x14ac:dyDescent="0.25">
      <c r="F1128" t="s">
        <v>8219</v>
      </c>
      <c r="G1128">
        <v>64</v>
      </c>
      <c r="H1128" t="s">
        <v>8221</v>
      </c>
      <c r="I1128">
        <v>11</v>
      </c>
    </row>
    <row r="1129" spans="6:9" x14ac:dyDescent="0.25">
      <c r="F1129" t="s">
        <v>8219</v>
      </c>
      <c r="G1129">
        <v>64</v>
      </c>
      <c r="H1129" t="s">
        <v>8221</v>
      </c>
      <c r="I1129">
        <v>11</v>
      </c>
    </row>
    <row r="1130" spans="6:9" x14ac:dyDescent="0.25">
      <c r="F1130" t="s">
        <v>8219</v>
      </c>
      <c r="G1130">
        <v>64</v>
      </c>
      <c r="H1130" t="s">
        <v>8221</v>
      </c>
      <c r="I1130">
        <v>11</v>
      </c>
    </row>
    <row r="1131" spans="6:9" x14ac:dyDescent="0.25">
      <c r="F1131" t="s">
        <v>8219</v>
      </c>
      <c r="G1131">
        <v>64</v>
      </c>
      <c r="H1131" t="s">
        <v>8221</v>
      </c>
      <c r="I1131">
        <v>12</v>
      </c>
    </row>
    <row r="1132" spans="6:9" x14ac:dyDescent="0.25">
      <c r="F1132" t="s">
        <v>8219</v>
      </c>
      <c r="G1132">
        <v>64</v>
      </c>
      <c r="H1132" t="s">
        <v>8221</v>
      </c>
      <c r="I1132">
        <v>12</v>
      </c>
    </row>
    <row r="1133" spans="6:9" x14ac:dyDescent="0.25">
      <c r="F1133" t="s">
        <v>8219</v>
      </c>
      <c r="G1133">
        <v>64</v>
      </c>
      <c r="H1133" t="s">
        <v>8221</v>
      </c>
      <c r="I1133">
        <v>12</v>
      </c>
    </row>
    <row r="1134" spans="6:9" x14ac:dyDescent="0.25">
      <c r="F1134" t="s">
        <v>8219</v>
      </c>
      <c r="G1134">
        <v>64</v>
      </c>
      <c r="H1134" t="s">
        <v>8221</v>
      </c>
      <c r="I1134">
        <v>12</v>
      </c>
    </row>
    <row r="1135" spans="6:9" x14ac:dyDescent="0.25">
      <c r="F1135" t="s">
        <v>8219</v>
      </c>
      <c r="G1135">
        <v>65</v>
      </c>
      <c r="H1135" t="s">
        <v>8221</v>
      </c>
      <c r="I1135">
        <v>12</v>
      </c>
    </row>
    <row r="1136" spans="6:9" x14ac:dyDescent="0.25">
      <c r="F1136" t="s">
        <v>8219</v>
      </c>
      <c r="G1136">
        <v>65</v>
      </c>
      <c r="H1136" t="s">
        <v>8221</v>
      </c>
      <c r="I1136">
        <v>12</v>
      </c>
    </row>
    <row r="1137" spans="6:9" x14ac:dyDescent="0.25">
      <c r="F1137" t="s">
        <v>8219</v>
      </c>
      <c r="G1137">
        <v>65</v>
      </c>
      <c r="H1137" t="s">
        <v>8221</v>
      </c>
      <c r="I1137">
        <v>12</v>
      </c>
    </row>
    <row r="1138" spans="6:9" x14ac:dyDescent="0.25">
      <c r="F1138" t="s">
        <v>8219</v>
      </c>
      <c r="G1138">
        <v>65</v>
      </c>
      <c r="H1138" t="s">
        <v>8221</v>
      </c>
      <c r="I1138">
        <v>12</v>
      </c>
    </row>
    <row r="1139" spans="6:9" x14ac:dyDescent="0.25">
      <c r="F1139" t="s">
        <v>8219</v>
      </c>
      <c r="G1139">
        <v>65</v>
      </c>
      <c r="H1139" t="s">
        <v>8221</v>
      </c>
      <c r="I1139">
        <v>12</v>
      </c>
    </row>
    <row r="1140" spans="6:9" x14ac:dyDescent="0.25">
      <c r="F1140" t="s">
        <v>8219</v>
      </c>
      <c r="G1140">
        <v>65</v>
      </c>
      <c r="H1140" t="s">
        <v>8221</v>
      </c>
      <c r="I1140">
        <v>12</v>
      </c>
    </row>
    <row r="1141" spans="6:9" x14ac:dyDescent="0.25">
      <c r="F1141" t="s">
        <v>8219</v>
      </c>
      <c r="G1141">
        <v>65</v>
      </c>
      <c r="H1141" t="s">
        <v>8221</v>
      </c>
      <c r="I1141">
        <v>12</v>
      </c>
    </row>
    <row r="1142" spans="6:9" x14ac:dyDescent="0.25">
      <c r="F1142" t="s">
        <v>8219</v>
      </c>
      <c r="G1142">
        <v>65</v>
      </c>
      <c r="H1142" t="s">
        <v>8221</v>
      </c>
      <c r="I1142">
        <v>12</v>
      </c>
    </row>
    <row r="1143" spans="6:9" x14ac:dyDescent="0.25">
      <c r="F1143" t="s">
        <v>8219</v>
      </c>
      <c r="G1143">
        <v>65</v>
      </c>
      <c r="H1143" t="s">
        <v>8221</v>
      </c>
      <c r="I1143">
        <v>12</v>
      </c>
    </row>
    <row r="1144" spans="6:9" x14ac:dyDescent="0.25">
      <c r="F1144" t="s">
        <v>8219</v>
      </c>
      <c r="G1144">
        <v>65</v>
      </c>
      <c r="H1144" t="s">
        <v>8221</v>
      </c>
      <c r="I1144">
        <v>12</v>
      </c>
    </row>
    <row r="1145" spans="6:9" x14ac:dyDescent="0.25">
      <c r="F1145" t="s">
        <v>8219</v>
      </c>
      <c r="G1145">
        <v>65</v>
      </c>
      <c r="H1145" t="s">
        <v>8221</v>
      </c>
      <c r="I1145">
        <v>12</v>
      </c>
    </row>
    <row r="1146" spans="6:9" x14ac:dyDescent="0.25">
      <c r="F1146" t="s">
        <v>8219</v>
      </c>
      <c r="G1146">
        <v>65</v>
      </c>
      <c r="H1146" t="s">
        <v>8221</v>
      </c>
      <c r="I1146">
        <v>12</v>
      </c>
    </row>
    <row r="1147" spans="6:9" x14ac:dyDescent="0.25">
      <c r="F1147" t="s">
        <v>8219</v>
      </c>
      <c r="G1147">
        <v>66</v>
      </c>
      <c r="H1147" t="s">
        <v>8221</v>
      </c>
      <c r="I1147">
        <v>12</v>
      </c>
    </row>
    <row r="1148" spans="6:9" x14ac:dyDescent="0.25">
      <c r="F1148" t="s">
        <v>8219</v>
      </c>
      <c r="G1148">
        <v>66</v>
      </c>
      <c r="H1148" t="s">
        <v>8221</v>
      </c>
      <c r="I1148">
        <v>12</v>
      </c>
    </row>
    <row r="1149" spans="6:9" x14ac:dyDescent="0.25">
      <c r="F1149" t="s">
        <v>8219</v>
      </c>
      <c r="G1149">
        <v>66</v>
      </c>
      <c r="H1149" t="s">
        <v>8221</v>
      </c>
      <c r="I1149">
        <v>12</v>
      </c>
    </row>
    <row r="1150" spans="6:9" x14ac:dyDescent="0.25">
      <c r="F1150" t="s">
        <v>8219</v>
      </c>
      <c r="G1150">
        <v>66</v>
      </c>
      <c r="H1150" t="s">
        <v>8221</v>
      </c>
      <c r="I1150">
        <v>12</v>
      </c>
    </row>
    <row r="1151" spans="6:9" x14ac:dyDescent="0.25">
      <c r="F1151" t="s">
        <v>8219</v>
      </c>
      <c r="G1151">
        <v>66</v>
      </c>
      <c r="H1151" t="s">
        <v>8221</v>
      </c>
      <c r="I1151">
        <v>12</v>
      </c>
    </row>
    <row r="1152" spans="6:9" x14ac:dyDescent="0.25">
      <c r="F1152" t="s">
        <v>8219</v>
      </c>
      <c r="G1152">
        <v>66</v>
      </c>
      <c r="H1152" t="s">
        <v>8221</v>
      </c>
      <c r="I1152">
        <v>12</v>
      </c>
    </row>
    <row r="1153" spans="6:9" x14ac:dyDescent="0.25">
      <c r="F1153" t="s">
        <v>8219</v>
      </c>
      <c r="G1153">
        <v>66</v>
      </c>
      <c r="H1153" t="s">
        <v>8221</v>
      </c>
      <c r="I1153">
        <v>12</v>
      </c>
    </row>
    <row r="1154" spans="6:9" x14ac:dyDescent="0.25">
      <c r="F1154" t="s">
        <v>8219</v>
      </c>
      <c r="G1154">
        <v>66</v>
      </c>
      <c r="H1154" t="s">
        <v>8221</v>
      </c>
      <c r="I1154">
        <v>12</v>
      </c>
    </row>
    <row r="1155" spans="6:9" x14ac:dyDescent="0.25">
      <c r="F1155" t="s">
        <v>8219</v>
      </c>
      <c r="G1155">
        <v>67</v>
      </c>
      <c r="H1155" t="s">
        <v>8221</v>
      </c>
      <c r="I1155">
        <v>12</v>
      </c>
    </row>
    <row r="1156" spans="6:9" x14ac:dyDescent="0.25">
      <c r="F1156" t="s">
        <v>8219</v>
      </c>
      <c r="G1156">
        <v>67</v>
      </c>
      <c r="H1156" t="s">
        <v>8221</v>
      </c>
      <c r="I1156">
        <v>12</v>
      </c>
    </row>
    <row r="1157" spans="6:9" x14ac:dyDescent="0.25">
      <c r="F1157" t="s">
        <v>8219</v>
      </c>
      <c r="G1157">
        <v>67</v>
      </c>
      <c r="H1157" t="s">
        <v>8221</v>
      </c>
      <c r="I1157">
        <v>12</v>
      </c>
    </row>
    <row r="1158" spans="6:9" x14ac:dyDescent="0.25">
      <c r="F1158" t="s">
        <v>8219</v>
      </c>
      <c r="G1158">
        <v>67</v>
      </c>
      <c r="H1158" t="s">
        <v>8221</v>
      </c>
      <c r="I1158">
        <v>12</v>
      </c>
    </row>
    <row r="1159" spans="6:9" x14ac:dyDescent="0.25">
      <c r="F1159" t="s">
        <v>8219</v>
      </c>
      <c r="G1159">
        <v>67</v>
      </c>
      <c r="H1159" t="s">
        <v>8221</v>
      </c>
      <c r="I1159">
        <v>12</v>
      </c>
    </row>
    <row r="1160" spans="6:9" x14ac:dyDescent="0.25">
      <c r="F1160" t="s">
        <v>8219</v>
      </c>
      <c r="G1160">
        <v>67</v>
      </c>
      <c r="H1160" t="s">
        <v>8221</v>
      </c>
      <c r="I1160">
        <v>12</v>
      </c>
    </row>
    <row r="1161" spans="6:9" x14ac:dyDescent="0.25">
      <c r="F1161" t="s">
        <v>8219</v>
      </c>
      <c r="G1161">
        <v>67</v>
      </c>
      <c r="H1161" t="s">
        <v>8221</v>
      </c>
      <c r="I1161">
        <v>12</v>
      </c>
    </row>
    <row r="1162" spans="6:9" x14ac:dyDescent="0.25">
      <c r="F1162" t="s">
        <v>8219</v>
      </c>
      <c r="G1162">
        <v>67</v>
      </c>
      <c r="H1162" t="s">
        <v>8221</v>
      </c>
      <c r="I1162">
        <v>13</v>
      </c>
    </row>
    <row r="1163" spans="6:9" x14ac:dyDescent="0.25">
      <c r="F1163" t="s">
        <v>8219</v>
      </c>
      <c r="G1163">
        <v>67</v>
      </c>
      <c r="H1163" t="s">
        <v>8221</v>
      </c>
      <c r="I1163">
        <v>13</v>
      </c>
    </row>
    <row r="1164" spans="6:9" x14ac:dyDescent="0.25">
      <c r="F1164" t="s">
        <v>8219</v>
      </c>
      <c r="G1164">
        <v>68</v>
      </c>
      <c r="H1164" t="s">
        <v>8221</v>
      </c>
      <c r="I1164">
        <v>13</v>
      </c>
    </row>
    <row r="1165" spans="6:9" x14ac:dyDescent="0.25">
      <c r="F1165" t="s">
        <v>8219</v>
      </c>
      <c r="G1165">
        <v>68</v>
      </c>
      <c r="H1165" t="s">
        <v>8221</v>
      </c>
      <c r="I1165">
        <v>13</v>
      </c>
    </row>
    <row r="1166" spans="6:9" x14ac:dyDescent="0.25">
      <c r="F1166" t="s">
        <v>8219</v>
      </c>
      <c r="G1166">
        <v>68</v>
      </c>
      <c r="H1166" t="s">
        <v>8221</v>
      </c>
      <c r="I1166">
        <v>13</v>
      </c>
    </row>
    <row r="1167" spans="6:9" x14ac:dyDescent="0.25">
      <c r="F1167" t="s">
        <v>8219</v>
      </c>
      <c r="G1167">
        <v>68</v>
      </c>
      <c r="H1167" t="s">
        <v>8221</v>
      </c>
      <c r="I1167">
        <v>13</v>
      </c>
    </row>
    <row r="1168" spans="6:9" x14ac:dyDescent="0.25">
      <c r="F1168" t="s">
        <v>8219</v>
      </c>
      <c r="G1168">
        <v>68</v>
      </c>
      <c r="H1168" t="s">
        <v>8221</v>
      </c>
      <c r="I1168">
        <v>13</v>
      </c>
    </row>
    <row r="1169" spans="6:9" x14ac:dyDescent="0.25">
      <c r="F1169" t="s">
        <v>8219</v>
      </c>
      <c r="G1169">
        <v>68</v>
      </c>
      <c r="H1169" t="s">
        <v>8221</v>
      </c>
      <c r="I1169">
        <v>13</v>
      </c>
    </row>
    <row r="1170" spans="6:9" x14ac:dyDescent="0.25">
      <c r="F1170" t="s">
        <v>8219</v>
      </c>
      <c r="G1170">
        <v>68</v>
      </c>
      <c r="H1170" t="s">
        <v>8221</v>
      </c>
      <c r="I1170">
        <v>13</v>
      </c>
    </row>
    <row r="1171" spans="6:9" x14ac:dyDescent="0.25">
      <c r="F1171" t="s">
        <v>8219</v>
      </c>
      <c r="G1171">
        <v>69</v>
      </c>
      <c r="H1171" t="s">
        <v>8221</v>
      </c>
      <c r="I1171">
        <v>13</v>
      </c>
    </row>
    <row r="1172" spans="6:9" x14ac:dyDescent="0.25">
      <c r="F1172" t="s">
        <v>8219</v>
      </c>
      <c r="G1172">
        <v>69</v>
      </c>
      <c r="H1172" t="s">
        <v>8221</v>
      </c>
      <c r="I1172">
        <v>13</v>
      </c>
    </row>
    <row r="1173" spans="6:9" x14ac:dyDescent="0.25">
      <c r="F1173" t="s">
        <v>8219</v>
      </c>
      <c r="G1173">
        <v>69</v>
      </c>
      <c r="H1173" t="s">
        <v>8221</v>
      </c>
      <c r="I1173">
        <v>13</v>
      </c>
    </row>
    <row r="1174" spans="6:9" x14ac:dyDescent="0.25">
      <c r="F1174" t="s">
        <v>8219</v>
      </c>
      <c r="G1174">
        <v>69</v>
      </c>
      <c r="H1174" t="s">
        <v>8221</v>
      </c>
      <c r="I1174">
        <v>13</v>
      </c>
    </row>
    <row r="1175" spans="6:9" x14ac:dyDescent="0.25">
      <c r="F1175" t="s">
        <v>8219</v>
      </c>
      <c r="G1175">
        <v>69</v>
      </c>
      <c r="H1175" t="s">
        <v>8221</v>
      </c>
      <c r="I1175">
        <v>13</v>
      </c>
    </row>
    <row r="1176" spans="6:9" x14ac:dyDescent="0.25">
      <c r="F1176" t="s">
        <v>8219</v>
      </c>
      <c r="G1176">
        <v>69</v>
      </c>
      <c r="H1176" t="s">
        <v>8221</v>
      </c>
      <c r="I1176">
        <v>13</v>
      </c>
    </row>
    <row r="1177" spans="6:9" x14ac:dyDescent="0.25">
      <c r="F1177" t="s">
        <v>8219</v>
      </c>
      <c r="G1177">
        <v>69</v>
      </c>
      <c r="H1177" t="s">
        <v>8221</v>
      </c>
      <c r="I1177">
        <v>13</v>
      </c>
    </row>
    <row r="1178" spans="6:9" x14ac:dyDescent="0.25">
      <c r="F1178" t="s">
        <v>8219</v>
      </c>
      <c r="G1178">
        <v>69</v>
      </c>
      <c r="H1178" t="s">
        <v>8221</v>
      </c>
      <c r="I1178">
        <v>13</v>
      </c>
    </row>
    <row r="1179" spans="6:9" x14ac:dyDescent="0.25">
      <c r="F1179" t="s">
        <v>8219</v>
      </c>
      <c r="G1179">
        <v>69</v>
      </c>
      <c r="H1179" t="s">
        <v>8221</v>
      </c>
      <c r="I1179">
        <v>13</v>
      </c>
    </row>
    <row r="1180" spans="6:9" x14ac:dyDescent="0.25">
      <c r="F1180" t="s">
        <v>8219</v>
      </c>
      <c r="G1180">
        <v>69</v>
      </c>
      <c r="H1180" t="s">
        <v>8221</v>
      </c>
      <c r="I1180">
        <v>13</v>
      </c>
    </row>
    <row r="1181" spans="6:9" x14ac:dyDescent="0.25">
      <c r="F1181" t="s">
        <v>8219</v>
      </c>
      <c r="G1181">
        <v>69</v>
      </c>
      <c r="H1181" t="s">
        <v>8221</v>
      </c>
      <c r="I1181">
        <v>13</v>
      </c>
    </row>
    <row r="1182" spans="6:9" x14ac:dyDescent="0.25">
      <c r="F1182" t="s">
        <v>8219</v>
      </c>
      <c r="G1182">
        <v>69</v>
      </c>
      <c r="H1182" t="s">
        <v>8221</v>
      </c>
      <c r="I1182">
        <v>13</v>
      </c>
    </row>
    <row r="1183" spans="6:9" x14ac:dyDescent="0.25">
      <c r="F1183" t="s">
        <v>8219</v>
      </c>
      <c r="G1183">
        <v>69</v>
      </c>
      <c r="H1183" t="s">
        <v>8221</v>
      </c>
      <c r="I1183">
        <v>13</v>
      </c>
    </row>
    <row r="1184" spans="6:9" x14ac:dyDescent="0.25">
      <c r="F1184" t="s">
        <v>8219</v>
      </c>
      <c r="G1184">
        <v>69</v>
      </c>
      <c r="H1184" t="s">
        <v>8221</v>
      </c>
      <c r="I1184">
        <v>14</v>
      </c>
    </row>
    <row r="1185" spans="6:9" x14ac:dyDescent="0.25">
      <c r="F1185" t="s">
        <v>8219</v>
      </c>
      <c r="G1185">
        <v>70</v>
      </c>
      <c r="H1185" t="s">
        <v>8221</v>
      </c>
      <c r="I1185">
        <v>14</v>
      </c>
    </row>
    <row r="1186" spans="6:9" x14ac:dyDescent="0.25">
      <c r="F1186" t="s">
        <v>8219</v>
      </c>
      <c r="G1186">
        <v>70</v>
      </c>
      <c r="H1186" t="s">
        <v>8221</v>
      </c>
      <c r="I1186">
        <v>14</v>
      </c>
    </row>
    <row r="1187" spans="6:9" x14ac:dyDescent="0.25">
      <c r="F1187" t="s">
        <v>8219</v>
      </c>
      <c r="G1187">
        <v>70</v>
      </c>
      <c r="H1187" t="s">
        <v>8221</v>
      </c>
      <c r="I1187">
        <v>14</v>
      </c>
    </row>
    <row r="1188" spans="6:9" x14ac:dyDescent="0.25">
      <c r="F1188" t="s">
        <v>8219</v>
      </c>
      <c r="G1188">
        <v>70</v>
      </c>
      <c r="H1188" t="s">
        <v>8221</v>
      </c>
      <c r="I1188">
        <v>14</v>
      </c>
    </row>
    <row r="1189" spans="6:9" x14ac:dyDescent="0.25">
      <c r="F1189" t="s">
        <v>8219</v>
      </c>
      <c r="G1189">
        <v>70</v>
      </c>
      <c r="H1189" t="s">
        <v>8221</v>
      </c>
      <c r="I1189">
        <v>14</v>
      </c>
    </row>
    <row r="1190" spans="6:9" x14ac:dyDescent="0.25">
      <c r="F1190" t="s">
        <v>8219</v>
      </c>
      <c r="G1190">
        <v>70</v>
      </c>
      <c r="H1190" t="s">
        <v>8221</v>
      </c>
      <c r="I1190">
        <v>14</v>
      </c>
    </row>
    <row r="1191" spans="6:9" x14ac:dyDescent="0.25">
      <c r="F1191" t="s">
        <v>8219</v>
      </c>
      <c r="G1191">
        <v>70</v>
      </c>
      <c r="H1191" t="s">
        <v>8221</v>
      </c>
      <c r="I1191">
        <v>14</v>
      </c>
    </row>
    <row r="1192" spans="6:9" x14ac:dyDescent="0.25">
      <c r="F1192" t="s">
        <v>8219</v>
      </c>
      <c r="G1192">
        <v>70</v>
      </c>
      <c r="H1192" t="s">
        <v>8221</v>
      </c>
      <c r="I1192">
        <v>14</v>
      </c>
    </row>
    <row r="1193" spans="6:9" x14ac:dyDescent="0.25">
      <c r="F1193" t="s">
        <v>8219</v>
      </c>
      <c r="G1193">
        <v>70</v>
      </c>
      <c r="H1193" t="s">
        <v>8221</v>
      </c>
      <c r="I1193">
        <v>14</v>
      </c>
    </row>
    <row r="1194" spans="6:9" x14ac:dyDescent="0.25">
      <c r="F1194" t="s">
        <v>8219</v>
      </c>
      <c r="G1194">
        <v>70</v>
      </c>
      <c r="H1194" t="s">
        <v>8221</v>
      </c>
      <c r="I1194">
        <v>14</v>
      </c>
    </row>
    <row r="1195" spans="6:9" x14ac:dyDescent="0.25">
      <c r="F1195" t="s">
        <v>8219</v>
      </c>
      <c r="G1195">
        <v>70</v>
      </c>
      <c r="H1195" t="s">
        <v>8221</v>
      </c>
      <c r="I1195">
        <v>14</v>
      </c>
    </row>
    <row r="1196" spans="6:9" x14ac:dyDescent="0.25">
      <c r="F1196" t="s">
        <v>8219</v>
      </c>
      <c r="G1196">
        <v>70</v>
      </c>
      <c r="H1196" t="s">
        <v>8221</v>
      </c>
      <c r="I1196">
        <v>14</v>
      </c>
    </row>
    <row r="1197" spans="6:9" x14ac:dyDescent="0.25">
      <c r="F1197" t="s">
        <v>8219</v>
      </c>
      <c r="G1197">
        <v>70</v>
      </c>
      <c r="H1197" t="s">
        <v>8221</v>
      </c>
      <c r="I1197">
        <v>14</v>
      </c>
    </row>
    <row r="1198" spans="6:9" x14ac:dyDescent="0.25">
      <c r="F1198" t="s">
        <v>8219</v>
      </c>
      <c r="G1198">
        <v>70</v>
      </c>
      <c r="H1198" t="s">
        <v>8221</v>
      </c>
      <c r="I1198">
        <v>14</v>
      </c>
    </row>
    <row r="1199" spans="6:9" x14ac:dyDescent="0.25">
      <c r="F1199" t="s">
        <v>8219</v>
      </c>
      <c r="G1199">
        <v>70</v>
      </c>
      <c r="H1199" t="s">
        <v>8221</v>
      </c>
      <c r="I1199">
        <v>14</v>
      </c>
    </row>
    <row r="1200" spans="6:9" x14ac:dyDescent="0.25">
      <c r="F1200" t="s">
        <v>8219</v>
      </c>
      <c r="G1200">
        <v>70</v>
      </c>
      <c r="H1200" t="s">
        <v>8221</v>
      </c>
      <c r="I1200">
        <v>14</v>
      </c>
    </row>
    <row r="1201" spans="6:9" x14ac:dyDescent="0.25">
      <c r="F1201" t="s">
        <v>8219</v>
      </c>
      <c r="G1201">
        <v>70</v>
      </c>
      <c r="H1201" t="s">
        <v>8221</v>
      </c>
      <c r="I1201">
        <v>14</v>
      </c>
    </row>
    <row r="1202" spans="6:9" x14ac:dyDescent="0.25">
      <c r="F1202" t="s">
        <v>8219</v>
      </c>
      <c r="G1202">
        <v>71</v>
      </c>
      <c r="H1202" t="s">
        <v>8221</v>
      </c>
      <c r="I1202">
        <v>14</v>
      </c>
    </row>
    <row r="1203" spans="6:9" x14ac:dyDescent="0.25">
      <c r="F1203" t="s">
        <v>8219</v>
      </c>
      <c r="G1203">
        <v>71</v>
      </c>
      <c r="H1203" t="s">
        <v>8221</v>
      </c>
      <c r="I1203">
        <v>14</v>
      </c>
    </row>
    <row r="1204" spans="6:9" x14ac:dyDescent="0.25">
      <c r="F1204" t="s">
        <v>8219</v>
      </c>
      <c r="G1204">
        <v>71</v>
      </c>
      <c r="H1204" t="s">
        <v>8221</v>
      </c>
      <c r="I1204">
        <v>14</v>
      </c>
    </row>
    <row r="1205" spans="6:9" x14ac:dyDescent="0.25">
      <c r="F1205" t="s">
        <v>8219</v>
      </c>
      <c r="G1205">
        <v>71</v>
      </c>
      <c r="H1205" t="s">
        <v>8221</v>
      </c>
      <c r="I1205">
        <v>15</v>
      </c>
    </row>
    <row r="1206" spans="6:9" x14ac:dyDescent="0.25">
      <c r="F1206" t="s">
        <v>8219</v>
      </c>
      <c r="G1206">
        <v>71</v>
      </c>
      <c r="H1206" t="s">
        <v>8221</v>
      </c>
      <c r="I1206">
        <v>15</v>
      </c>
    </row>
    <row r="1207" spans="6:9" x14ac:dyDescent="0.25">
      <c r="F1207" t="s">
        <v>8219</v>
      </c>
      <c r="G1207">
        <v>71</v>
      </c>
      <c r="H1207" t="s">
        <v>8221</v>
      </c>
      <c r="I1207">
        <v>15</v>
      </c>
    </row>
    <row r="1208" spans="6:9" x14ac:dyDescent="0.25">
      <c r="F1208" t="s">
        <v>8219</v>
      </c>
      <c r="G1208">
        <v>71</v>
      </c>
      <c r="H1208" t="s">
        <v>8221</v>
      </c>
      <c r="I1208">
        <v>15</v>
      </c>
    </row>
    <row r="1209" spans="6:9" x14ac:dyDescent="0.25">
      <c r="F1209" t="s">
        <v>8219</v>
      </c>
      <c r="G1209">
        <v>71</v>
      </c>
      <c r="H1209" t="s">
        <v>8221</v>
      </c>
      <c r="I1209">
        <v>15</v>
      </c>
    </row>
    <row r="1210" spans="6:9" x14ac:dyDescent="0.25">
      <c r="F1210" t="s">
        <v>8219</v>
      </c>
      <c r="G1210">
        <v>71</v>
      </c>
      <c r="H1210" t="s">
        <v>8221</v>
      </c>
      <c r="I1210">
        <v>15</v>
      </c>
    </row>
    <row r="1211" spans="6:9" x14ac:dyDescent="0.25">
      <c r="F1211" t="s">
        <v>8219</v>
      </c>
      <c r="G1211">
        <v>71</v>
      </c>
      <c r="H1211" t="s">
        <v>8221</v>
      </c>
      <c r="I1211">
        <v>15</v>
      </c>
    </row>
    <row r="1212" spans="6:9" x14ac:dyDescent="0.25">
      <c r="F1212" t="s">
        <v>8219</v>
      </c>
      <c r="G1212">
        <v>71</v>
      </c>
      <c r="H1212" t="s">
        <v>8221</v>
      </c>
      <c r="I1212">
        <v>15</v>
      </c>
    </row>
    <row r="1213" spans="6:9" x14ac:dyDescent="0.25">
      <c r="F1213" t="s">
        <v>8219</v>
      </c>
      <c r="G1213">
        <v>71</v>
      </c>
      <c r="H1213" t="s">
        <v>8221</v>
      </c>
      <c r="I1213">
        <v>15</v>
      </c>
    </row>
    <row r="1214" spans="6:9" x14ac:dyDescent="0.25">
      <c r="F1214" t="s">
        <v>8219</v>
      </c>
      <c r="G1214">
        <v>71</v>
      </c>
      <c r="H1214" t="s">
        <v>8221</v>
      </c>
      <c r="I1214">
        <v>15</v>
      </c>
    </row>
    <row r="1215" spans="6:9" x14ac:dyDescent="0.25">
      <c r="F1215" t="s">
        <v>8219</v>
      </c>
      <c r="G1215">
        <v>71</v>
      </c>
      <c r="H1215" t="s">
        <v>8221</v>
      </c>
      <c r="I1215">
        <v>15</v>
      </c>
    </row>
    <row r="1216" spans="6:9" x14ac:dyDescent="0.25">
      <c r="F1216" t="s">
        <v>8219</v>
      </c>
      <c r="G1216">
        <v>71</v>
      </c>
      <c r="H1216" t="s">
        <v>8221</v>
      </c>
      <c r="I1216">
        <v>15</v>
      </c>
    </row>
    <row r="1217" spans="6:9" x14ac:dyDescent="0.25">
      <c r="F1217" t="s">
        <v>8219</v>
      </c>
      <c r="G1217">
        <v>71</v>
      </c>
      <c r="H1217" t="s">
        <v>8221</v>
      </c>
      <c r="I1217">
        <v>15</v>
      </c>
    </row>
    <row r="1218" spans="6:9" x14ac:dyDescent="0.25">
      <c r="F1218" t="s">
        <v>8219</v>
      </c>
      <c r="G1218">
        <v>72</v>
      </c>
      <c r="H1218" t="s">
        <v>8221</v>
      </c>
      <c r="I1218">
        <v>16</v>
      </c>
    </row>
    <row r="1219" spans="6:9" x14ac:dyDescent="0.25">
      <c r="F1219" t="s">
        <v>8219</v>
      </c>
      <c r="G1219">
        <v>72</v>
      </c>
      <c r="H1219" t="s">
        <v>8221</v>
      </c>
      <c r="I1219">
        <v>16</v>
      </c>
    </row>
    <row r="1220" spans="6:9" x14ac:dyDescent="0.25">
      <c r="F1220" t="s">
        <v>8219</v>
      </c>
      <c r="G1220">
        <v>72</v>
      </c>
      <c r="H1220" t="s">
        <v>8221</v>
      </c>
      <c r="I1220">
        <v>16</v>
      </c>
    </row>
    <row r="1221" spans="6:9" x14ac:dyDescent="0.25">
      <c r="F1221" t="s">
        <v>8219</v>
      </c>
      <c r="G1221">
        <v>72</v>
      </c>
      <c r="H1221" t="s">
        <v>8221</v>
      </c>
      <c r="I1221">
        <v>16</v>
      </c>
    </row>
    <row r="1222" spans="6:9" x14ac:dyDescent="0.25">
      <c r="F1222" t="s">
        <v>8219</v>
      </c>
      <c r="G1222">
        <v>72</v>
      </c>
      <c r="H1222" t="s">
        <v>8221</v>
      </c>
      <c r="I1222">
        <v>16</v>
      </c>
    </row>
    <row r="1223" spans="6:9" x14ac:dyDescent="0.25">
      <c r="F1223" t="s">
        <v>8219</v>
      </c>
      <c r="G1223">
        <v>72</v>
      </c>
      <c r="H1223" t="s">
        <v>8221</v>
      </c>
      <c r="I1223">
        <v>16</v>
      </c>
    </row>
    <row r="1224" spans="6:9" x14ac:dyDescent="0.25">
      <c r="F1224" t="s">
        <v>8219</v>
      </c>
      <c r="G1224">
        <v>72</v>
      </c>
      <c r="H1224" t="s">
        <v>8221</v>
      </c>
      <c r="I1224">
        <v>16</v>
      </c>
    </row>
    <row r="1225" spans="6:9" x14ac:dyDescent="0.25">
      <c r="F1225" t="s">
        <v>8219</v>
      </c>
      <c r="G1225">
        <v>72</v>
      </c>
      <c r="H1225" t="s">
        <v>8221</v>
      </c>
      <c r="I1225">
        <v>16</v>
      </c>
    </row>
    <row r="1226" spans="6:9" x14ac:dyDescent="0.25">
      <c r="F1226" t="s">
        <v>8219</v>
      </c>
      <c r="G1226">
        <v>72</v>
      </c>
      <c r="H1226" t="s">
        <v>8221</v>
      </c>
      <c r="I1226">
        <v>16</v>
      </c>
    </row>
    <row r="1227" spans="6:9" x14ac:dyDescent="0.25">
      <c r="F1227" t="s">
        <v>8219</v>
      </c>
      <c r="G1227">
        <v>72</v>
      </c>
      <c r="H1227" t="s">
        <v>8221</v>
      </c>
      <c r="I1227">
        <v>16</v>
      </c>
    </row>
    <row r="1228" spans="6:9" x14ac:dyDescent="0.25">
      <c r="F1228" t="s">
        <v>8219</v>
      </c>
      <c r="G1228">
        <v>72</v>
      </c>
      <c r="H1228" t="s">
        <v>8221</v>
      </c>
      <c r="I1228">
        <v>16</v>
      </c>
    </row>
    <row r="1229" spans="6:9" x14ac:dyDescent="0.25">
      <c r="F1229" t="s">
        <v>8219</v>
      </c>
      <c r="G1229">
        <v>72</v>
      </c>
      <c r="H1229" t="s">
        <v>8221</v>
      </c>
      <c r="I1229">
        <v>16</v>
      </c>
    </row>
    <row r="1230" spans="6:9" x14ac:dyDescent="0.25">
      <c r="F1230" t="s">
        <v>8219</v>
      </c>
      <c r="G1230">
        <v>72</v>
      </c>
      <c r="H1230" t="s">
        <v>8221</v>
      </c>
      <c r="I1230">
        <v>16</v>
      </c>
    </row>
    <row r="1231" spans="6:9" x14ac:dyDescent="0.25">
      <c r="F1231" t="s">
        <v>8219</v>
      </c>
      <c r="G1231">
        <v>73</v>
      </c>
      <c r="H1231" t="s">
        <v>8221</v>
      </c>
      <c r="I1231">
        <v>16</v>
      </c>
    </row>
    <row r="1232" spans="6:9" x14ac:dyDescent="0.25">
      <c r="F1232" t="s">
        <v>8219</v>
      </c>
      <c r="G1232">
        <v>73</v>
      </c>
      <c r="H1232" t="s">
        <v>8221</v>
      </c>
      <c r="I1232">
        <v>16</v>
      </c>
    </row>
    <row r="1233" spans="6:9" x14ac:dyDescent="0.25">
      <c r="F1233" t="s">
        <v>8219</v>
      </c>
      <c r="G1233">
        <v>73</v>
      </c>
      <c r="H1233" t="s">
        <v>8221</v>
      </c>
      <c r="I1233">
        <v>16</v>
      </c>
    </row>
    <row r="1234" spans="6:9" x14ac:dyDescent="0.25">
      <c r="F1234" t="s">
        <v>8219</v>
      </c>
      <c r="G1234">
        <v>73</v>
      </c>
      <c r="H1234" t="s">
        <v>8221</v>
      </c>
      <c r="I1234">
        <v>17</v>
      </c>
    </row>
    <row r="1235" spans="6:9" x14ac:dyDescent="0.25">
      <c r="F1235" t="s">
        <v>8219</v>
      </c>
      <c r="G1235">
        <v>73</v>
      </c>
      <c r="H1235" t="s">
        <v>8221</v>
      </c>
      <c r="I1235">
        <v>17</v>
      </c>
    </row>
    <row r="1236" spans="6:9" x14ac:dyDescent="0.25">
      <c r="F1236" t="s">
        <v>8219</v>
      </c>
      <c r="G1236">
        <v>73</v>
      </c>
      <c r="H1236" t="s">
        <v>8221</v>
      </c>
      <c r="I1236">
        <v>17</v>
      </c>
    </row>
    <row r="1237" spans="6:9" x14ac:dyDescent="0.25">
      <c r="F1237" t="s">
        <v>8219</v>
      </c>
      <c r="G1237">
        <v>73</v>
      </c>
      <c r="H1237" t="s">
        <v>8221</v>
      </c>
      <c r="I1237">
        <v>17</v>
      </c>
    </row>
    <row r="1238" spans="6:9" x14ac:dyDescent="0.25">
      <c r="F1238" t="s">
        <v>8219</v>
      </c>
      <c r="G1238">
        <v>73</v>
      </c>
      <c r="H1238" t="s">
        <v>8221</v>
      </c>
      <c r="I1238">
        <v>17</v>
      </c>
    </row>
    <row r="1239" spans="6:9" x14ac:dyDescent="0.25">
      <c r="F1239" t="s">
        <v>8219</v>
      </c>
      <c r="G1239">
        <v>73</v>
      </c>
      <c r="H1239" t="s">
        <v>8221</v>
      </c>
      <c r="I1239">
        <v>17</v>
      </c>
    </row>
    <row r="1240" spans="6:9" x14ac:dyDescent="0.25">
      <c r="F1240" t="s">
        <v>8219</v>
      </c>
      <c r="G1240">
        <v>73</v>
      </c>
      <c r="H1240" t="s">
        <v>8221</v>
      </c>
      <c r="I1240">
        <v>17</v>
      </c>
    </row>
    <row r="1241" spans="6:9" x14ac:dyDescent="0.25">
      <c r="F1241" t="s">
        <v>8219</v>
      </c>
      <c r="G1241">
        <v>73</v>
      </c>
      <c r="H1241" t="s">
        <v>8221</v>
      </c>
      <c r="I1241">
        <v>17</v>
      </c>
    </row>
    <row r="1242" spans="6:9" x14ac:dyDescent="0.25">
      <c r="F1242" t="s">
        <v>8219</v>
      </c>
      <c r="G1242">
        <v>73</v>
      </c>
      <c r="H1242" t="s">
        <v>8221</v>
      </c>
      <c r="I1242">
        <v>17</v>
      </c>
    </row>
    <row r="1243" spans="6:9" x14ac:dyDescent="0.25">
      <c r="F1243" t="s">
        <v>8219</v>
      </c>
      <c r="G1243">
        <v>74</v>
      </c>
      <c r="H1243" t="s">
        <v>8221</v>
      </c>
      <c r="I1243">
        <v>17</v>
      </c>
    </row>
    <row r="1244" spans="6:9" x14ac:dyDescent="0.25">
      <c r="F1244" t="s">
        <v>8219</v>
      </c>
      <c r="G1244">
        <v>74</v>
      </c>
      <c r="H1244" t="s">
        <v>8221</v>
      </c>
      <c r="I1244">
        <v>17</v>
      </c>
    </row>
    <row r="1245" spans="6:9" x14ac:dyDescent="0.25">
      <c r="F1245" t="s">
        <v>8219</v>
      </c>
      <c r="G1245">
        <v>74</v>
      </c>
      <c r="H1245" t="s">
        <v>8221</v>
      </c>
      <c r="I1245">
        <v>17</v>
      </c>
    </row>
    <row r="1246" spans="6:9" x14ac:dyDescent="0.25">
      <c r="F1246" t="s">
        <v>8219</v>
      </c>
      <c r="G1246">
        <v>74</v>
      </c>
      <c r="H1246" t="s">
        <v>8221</v>
      </c>
      <c r="I1246">
        <v>17</v>
      </c>
    </row>
    <row r="1247" spans="6:9" x14ac:dyDescent="0.25">
      <c r="F1247" t="s">
        <v>8219</v>
      </c>
      <c r="G1247">
        <v>74</v>
      </c>
      <c r="H1247" t="s">
        <v>8221</v>
      </c>
      <c r="I1247">
        <v>17</v>
      </c>
    </row>
    <row r="1248" spans="6:9" x14ac:dyDescent="0.25">
      <c r="F1248" t="s">
        <v>8219</v>
      </c>
      <c r="G1248">
        <v>74</v>
      </c>
      <c r="H1248" t="s">
        <v>8221</v>
      </c>
      <c r="I1248">
        <v>17</v>
      </c>
    </row>
    <row r="1249" spans="6:9" x14ac:dyDescent="0.25">
      <c r="F1249" t="s">
        <v>8219</v>
      </c>
      <c r="G1249">
        <v>74</v>
      </c>
      <c r="H1249" t="s">
        <v>8221</v>
      </c>
      <c r="I1249">
        <v>17</v>
      </c>
    </row>
    <row r="1250" spans="6:9" x14ac:dyDescent="0.25">
      <c r="F1250" t="s">
        <v>8219</v>
      </c>
      <c r="G1250">
        <v>74</v>
      </c>
      <c r="H1250" t="s">
        <v>8221</v>
      </c>
      <c r="I1250">
        <v>18</v>
      </c>
    </row>
    <row r="1251" spans="6:9" x14ac:dyDescent="0.25">
      <c r="F1251" t="s">
        <v>8219</v>
      </c>
      <c r="G1251">
        <v>74</v>
      </c>
      <c r="H1251" t="s">
        <v>8221</v>
      </c>
      <c r="I1251">
        <v>18</v>
      </c>
    </row>
    <row r="1252" spans="6:9" x14ac:dyDescent="0.25">
      <c r="F1252" t="s">
        <v>8219</v>
      </c>
      <c r="G1252">
        <v>74</v>
      </c>
      <c r="H1252" t="s">
        <v>8221</v>
      </c>
      <c r="I1252">
        <v>18</v>
      </c>
    </row>
    <row r="1253" spans="6:9" x14ac:dyDescent="0.25">
      <c r="F1253" t="s">
        <v>8219</v>
      </c>
      <c r="G1253">
        <v>74</v>
      </c>
      <c r="H1253" t="s">
        <v>8221</v>
      </c>
      <c r="I1253">
        <v>18</v>
      </c>
    </row>
    <row r="1254" spans="6:9" x14ac:dyDescent="0.25">
      <c r="F1254" t="s">
        <v>8219</v>
      </c>
      <c r="G1254">
        <v>74</v>
      </c>
      <c r="H1254" t="s">
        <v>8221</v>
      </c>
      <c r="I1254">
        <v>18</v>
      </c>
    </row>
    <row r="1255" spans="6:9" x14ac:dyDescent="0.25">
      <c r="F1255" t="s">
        <v>8219</v>
      </c>
      <c r="G1255">
        <v>74</v>
      </c>
      <c r="H1255" t="s">
        <v>8221</v>
      </c>
      <c r="I1255">
        <v>18</v>
      </c>
    </row>
    <row r="1256" spans="6:9" x14ac:dyDescent="0.25">
      <c r="F1256" t="s">
        <v>8219</v>
      </c>
      <c r="G1256">
        <v>75</v>
      </c>
      <c r="H1256" t="s">
        <v>8221</v>
      </c>
      <c r="I1256">
        <v>18</v>
      </c>
    </row>
    <row r="1257" spans="6:9" x14ac:dyDescent="0.25">
      <c r="F1257" t="s">
        <v>8219</v>
      </c>
      <c r="G1257">
        <v>75</v>
      </c>
      <c r="H1257" t="s">
        <v>8221</v>
      </c>
      <c r="I1257">
        <v>18</v>
      </c>
    </row>
    <row r="1258" spans="6:9" x14ac:dyDescent="0.25">
      <c r="F1258" t="s">
        <v>8219</v>
      </c>
      <c r="G1258">
        <v>75</v>
      </c>
      <c r="H1258" t="s">
        <v>8221</v>
      </c>
      <c r="I1258">
        <v>19</v>
      </c>
    </row>
    <row r="1259" spans="6:9" x14ac:dyDescent="0.25">
      <c r="F1259" t="s">
        <v>8219</v>
      </c>
      <c r="G1259">
        <v>75</v>
      </c>
      <c r="H1259" t="s">
        <v>8221</v>
      </c>
      <c r="I1259">
        <v>19</v>
      </c>
    </row>
    <row r="1260" spans="6:9" x14ac:dyDescent="0.25">
      <c r="F1260" t="s">
        <v>8219</v>
      </c>
      <c r="G1260">
        <v>75</v>
      </c>
      <c r="H1260" t="s">
        <v>8221</v>
      </c>
      <c r="I1260">
        <v>19</v>
      </c>
    </row>
    <row r="1261" spans="6:9" x14ac:dyDescent="0.25">
      <c r="F1261" t="s">
        <v>8219</v>
      </c>
      <c r="G1261">
        <v>75</v>
      </c>
      <c r="H1261" t="s">
        <v>8221</v>
      </c>
      <c r="I1261">
        <v>19</v>
      </c>
    </row>
    <row r="1262" spans="6:9" x14ac:dyDescent="0.25">
      <c r="F1262" t="s">
        <v>8219</v>
      </c>
      <c r="G1262">
        <v>75</v>
      </c>
      <c r="H1262" t="s">
        <v>8221</v>
      </c>
      <c r="I1262">
        <v>19</v>
      </c>
    </row>
    <row r="1263" spans="6:9" x14ac:dyDescent="0.25">
      <c r="F1263" t="s">
        <v>8219</v>
      </c>
      <c r="G1263">
        <v>75</v>
      </c>
      <c r="H1263" t="s">
        <v>8221</v>
      </c>
      <c r="I1263">
        <v>19</v>
      </c>
    </row>
    <row r="1264" spans="6:9" x14ac:dyDescent="0.25">
      <c r="F1264" t="s">
        <v>8219</v>
      </c>
      <c r="G1264">
        <v>75</v>
      </c>
      <c r="H1264" t="s">
        <v>8221</v>
      </c>
      <c r="I1264">
        <v>19</v>
      </c>
    </row>
    <row r="1265" spans="6:9" x14ac:dyDescent="0.25">
      <c r="F1265" t="s">
        <v>8219</v>
      </c>
      <c r="G1265">
        <v>75</v>
      </c>
      <c r="H1265" t="s">
        <v>8221</v>
      </c>
      <c r="I1265">
        <v>19</v>
      </c>
    </row>
    <row r="1266" spans="6:9" x14ac:dyDescent="0.25">
      <c r="F1266" t="s">
        <v>8219</v>
      </c>
      <c r="G1266">
        <v>75</v>
      </c>
      <c r="H1266" t="s">
        <v>8221</v>
      </c>
      <c r="I1266">
        <v>19</v>
      </c>
    </row>
    <row r="1267" spans="6:9" x14ac:dyDescent="0.25">
      <c r="F1267" t="s">
        <v>8219</v>
      </c>
      <c r="G1267">
        <v>75</v>
      </c>
      <c r="H1267" t="s">
        <v>8221</v>
      </c>
      <c r="I1267">
        <v>19</v>
      </c>
    </row>
    <row r="1268" spans="6:9" x14ac:dyDescent="0.25">
      <c r="F1268" t="s">
        <v>8219</v>
      </c>
      <c r="G1268">
        <v>76</v>
      </c>
      <c r="H1268" t="s">
        <v>8221</v>
      </c>
      <c r="I1268">
        <v>19</v>
      </c>
    </row>
    <row r="1269" spans="6:9" x14ac:dyDescent="0.25">
      <c r="F1269" t="s">
        <v>8219</v>
      </c>
      <c r="G1269">
        <v>76</v>
      </c>
      <c r="H1269" t="s">
        <v>8221</v>
      </c>
      <c r="I1269">
        <v>20</v>
      </c>
    </row>
    <row r="1270" spans="6:9" x14ac:dyDescent="0.25">
      <c r="F1270" t="s">
        <v>8219</v>
      </c>
      <c r="G1270">
        <v>76</v>
      </c>
      <c r="H1270" t="s">
        <v>8221</v>
      </c>
      <c r="I1270">
        <v>20</v>
      </c>
    </row>
    <row r="1271" spans="6:9" x14ac:dyDescent="0.25">
      <c r="F1271" t="s">
        <v>8219</v>
      </c>
      <c r="G1271">
        <v>76</v>
      </c>
      <c r="H1271" t="s">
        <v>8221</v>
      </c>
      <c r="I1271">
        <v>20</v>
      </c>
    </row>
    <row r="1272" spans="6:9" x14ac:dyDescent="0.25">
      <c r="F1272" t="s">
        <v>8219</v>
      </c>
      <c r="G1272">
        <v>76</v>
      </c>
      <c r="H1272" t="s">
        <v>8221</v>
      </c>
      <c r="I1272">
        <v>20</v>
      </c>
    </row>
    <row r="1273" spans="6:9" x14ac:dyDescent="0.25">
      <c r="F1273" t="s">
        <v>8219</v>
      </c>
      <c r="G1273">
        <v>76</v>
      </c>
      <c r="H1273" t="s">
        <v>8221</v>
      </c>
      <c r="I1273">
        <v>20</v>
      </c>
    </row>
    <row r="1274" spans="6:9" x14ac:dyDescent="0.25">
      <c r="F1274" t="s">
        <v>8219</v>
      </c>
      <c r="G1274">
        <v>76</v>
      </c>
      <c r="H1274" t="s">
        <v>8221</v>
      </c>
      <c r="I1274">
        <v>20</v>
      </c>
    </row>
    <row r="1275" spans="6:9" x14ac:dyDescent="0.25">
      <c r="F1275" t="s">
        <v>8219</v>
      </c>
      <c r="G1275">
        <v>76</v>
      </c>
      <c r="H1275" t="s">
        <v>8221</v>
      </c>
      <c r="I1275">
        <v>20</v>
      </c>
    </row>
    <row r="1276" spans="6:9" x14ac:dyDescent="0.25">
      <c r="F1276" t="s">
        <v>8219</v>
      </c>
      <c r="G1276">
        <v>76</v>
      </c>
      <c r="H1276" t="s">
        <v>8221</v>
      </c>
      <c r="I1276">
        <v>20</v>
      </c>
    </row>
    <row r="1277" spans="6:9" x14ac:dyDescent="0.25">
      <c r="F1277" t="s">
        <v>8219</v>
      </c>
      <c r="G1277">
        <v>76</v>
      </c>
      <c r="H1277" t="s">
        <v>8221</v>
      </c>
      <c r="I1277">
        <v>21</v>
      </c>
    </row>
    <row r="1278" spans="6:9" x14ac:dyDescent="0.25">
      <c r="F1278" t="s">
        <v>8219</v>
      </c>
      <c r="G1278">
        <v>77</v>
      </c>
      <c r="H1278" t="s">
        <v>8221</v>
      </c>
      <c r="I1278">
        <v>21</v>
      </c>
    </row>
    <row r="1279" spans="6:9" x14ac:dyDescent="0.25">
      <c r="F1279" t="s">
        <v>8219</v>
      </c>
      <c r="G1279">
        <v>77</v>
      </c>
      <c r="H1279" t="s">
        <v>8221</v>
      </c>
      <c r="I1279">
        <v>21</v>
      </c>
    </row>
    <row r="1280" spans="6:9" x14ac:dyDescent="0.25">
      <c r="F1280" t="s">
        <v>8219</v>
      </c>
      <c r="G1280">
        <v>77</v>
      </c>
      <c r="H1280" t="s">
        <v>8221</v>
      </c>
      <c r="I1280">
        <v>21</v>
      </c>
    </row>
    <row r="1281" spans="6:9" x14ac:dyDescent="0.25">
      <c r="F1281" t="s">
        <v>8219</v>
      </c>
      <c r="G1281">
        <v>77</v>
      </c>
      <c r="H1281" t="s">
        <v>8221</v>
      </c>
      <c r="I1281">
        <v>21</v>
      </c>
    </row>
    <row r="1282" spans="6:9" x14ac:dyDescent="0.25">
      <c r="F1282" t="s">
        <v>8219</v>
      </c>
      <c r="G1282">
        <v>77</v>
      </c>
      <c r="H1282" t="s">
        <v>8221</v>
      </c>
      <c r="I1282">
        <v>21</v>
      </c>
    </row>
    <row r="1283" spans="6:9" x14ac:dyDescent="0.25">
      <c r="F1283" t="s">
        <v>8219</v>
      </c>
      <c r="G1283">
        <v>77</v>
      </c>
      <c r="H1283" t="s">
        <v>8221</v>
      </c>
      <c r="I1283">
        <v>21</v>
      </c>
    </row>
    <row r="1284" spans="6:9" x14ac:dyDescent="0.25">
      <c r="F1284" t="s">
        <v>8219</v>
      </c>
      <c r="G1284">
        <v>77</v>
      </c>
      <c r="H1284" t="s">
        <v>8221</v>
      </c>
      <c r="I1284">
        <v>21</v>
      </c>
    </row>
    <row r="1285" spans="6:9" x14ac:dyDescent="0.25">
      <c r="F1285" t="s">
        <v>8219</v>
      </c>
      <c r="G1285">
        <v>77</v>
      </c>
      <c r="H1285" t="s">
        <v>8221</v>
      </c>
      <c r="I1285">
        <v>21</v>
      </c>
    </row>
    <row r="1286" spans="6:9" x14ac:dyDescent="0.25">
      <c r="F1286" t="s">
        <v>8219</v>
      </c>
      <c r="G1286">
        <v>78</v>
      </c>
      <c r="H1286" t="s">
        <v>8221</v>
      </c>
      <c r="I1286">
        <v>22</v>
      </c>
    </row>
    <row r="1287" spans="6:9" x14ac:dyDescent="0.25">
      <c r="F1287" t="s">
        <v>8219</v>
      </c>
      <c r="G1287">
        <v>78</v>
      </c>
      <c r="H1287" t="s">
        <v>8221</v>
      </c>
      <c r="I1287">
        <v>22</v>
      </c>
    </row>
    <row r="1288" spans="6:9" x14ac:dyDescent="0.25">
      <c r="F1288" t="s">
        <v>8219</v>
      </c>
      <c r="G1288">
        <v>78</v>
      </c>
      <c r="H1288" t="s">
        <v>8221</v>
      </c>
      <c r="I1288">
        <v>22</v>
      </c>
    </row>
    <row r="1289" spans="6:9" x14ac:dyDescent="0.25">
      <c r="F1289" t="s">
        <v>8219</v>
      </c>
      <c r="G1289">
        <v>78</v>
      </c>
      <c r="H1289" t="s">
        <v>8221</v>
      </c>
      <c r="I1289">
        <v>22</v>
      </c>
    </row>
    <row r="1290" spans="6:9" x14ac:dyDescent="0.25">
      <c r="F1290" t="s">
        <v>8219</v>
      </c>
      <c r="G1290">
        <v>78</v>
      </c>
      <c r="H1290" t="s">
        <v>8221</v>
      </c>
      <c r="I1290">
        <v>22</v>
      </c>
    </row>
    <row r="1291" spans="6:9" x14ac:dyDescent="0.25">
      <c r="F1291" t="s">
        <v>8219</v>
      </c>
      <c r="G1291">
        <v>78</v>
      </c>
      <c r="H1291" t="s">
        <v>8221</v>
      </c>
      <c r="I1291">
        <v>22</v>
      </c>
    </row>
    <row r="1292" spans="6:9" x14ac:dyDescent="0.25">
      <c r="F1292" t="s">
        <v>8219</v>
      </c>
      <c r="G1292">
        <v>78</v>
      </c>
      <c r="H1292" t="s">
        <v>8221</v>
      </c>
      <c r="I1292">
        <v>22</v>
      </c>
    </row>
    <row r="1293" spans="6:9" x14ac:dyDescent="0.25">
      <c r="F1293" t="s">
        <v>8219</v>
      </c>
      <c r="G1293">
        <v>78</v>
      </c>
      <c r="H1293" t="s">
        <v>8221</v>
      </c>
      <c r="I1293">
        <v>23</v>
      </c>
    </row>
    <row r="1294" spans="6:9" x14ac:dyDescent="0.25">
      <c r="F1294" t="s">
        <v>8219</v>
      </c>
      <c r="G1294">
        <v>78</v>
      </c>
      <c r="H1294" t="s">
        <v>8221</v>
      </c>
      <c r="I1294">
        <v>23</v>
      </c>
    </row>
    <row r="1295" spans="6:9" x14ac:dyDescent="0.25">
      <c r="F1295" t="s">
        <v>8219</v>
      </c>
      <c r="G1295">
        <v>78</v>
      </c>
      <c r="H1295" t="s">
        <v>8221</v>
      </c>
      <c r="I1295">
        <v>23</v>
      </c>
    </row>
    <row r="1296" spans="6:9" x14ac:dyDescent="0.25">
      <c r="F1296" t="s">
        <v>8219</v>
      </c>
      <c r="G1296">
        <v>78</v>
      </c>
      <c r="H1296" t="s">
        <v>8221</v>
      </c>
      <c r="I1296">
        <v>23</v>
      </c>
    </row>
    <row r="1297" spans="6:9" x14ac:dyDescent="0.25">
      <c r="F1297" t="s">
        <v>8219</v>
      </c>
      <c r="G1297">
        <v>78</v>
      </c>
      <c r="H1297" t="s">
        <v>8221</v>
      </c>
      <c r="I1297">
        <v>23</v>
      </c>
    </row>
    <row r="1298" spans="6:9" x14ac:dyDescent="0.25">
      <c r="F1298" t="s">
        <v>8219</v>
      </c>
      <c r="G1298">
        <v>78</v>
      </c>
      <c r="H1298" t="s">
        <v>8221</v>
      </c>
      <c r="I1298">
        <v>23</v>
      </c>
    </row>
    <row r="1299" spans="6:9" x14ac:dyDescent="0.25">
      <c r="F1299" t="s">
        <v>8219</v>
      </c>
      <c r="G1299">
        <v>79</v>
      </c>
      <c r="H1299" t="s">
        <v>8221</v>
      </c>
      <c r="I1299">
        <v>23</v>
      </c>
    </row>
    <row r="1300" spans="6:9" x14ac:dyDescent="0.25">
      <c r="F1300" t="s">
        <v>8219</v>
      </c>
      <c r="G1300">
        <v>79</v>
      </c>
      <c r="H1300" t="s">
        <v>8221</v>
      </c>
      <c r="I1300">
        <v>24</v>
      </c>
    </row>
    <row r="1301" spans="6:9" x14ac:dyDescent="0.25">
      <c r="F1301" t="s">
        <v>8219</v>
      </c>
      <c r="G1301">
        <v>79</v>
      </c>
      <c r="H1301" t="s">
        <v>8221</v>
      </c>
      <c r="I1301">
        <v>24</v>
      </c>
    </row>
    <row r="1302" spans="6:9" x14ac:dyDescent="0.25">
      <c r="F1302" t="s">
        <v>8219</v>
      </c>
      <c r="G1302">
        <v>79</v>
      </c>
      <c r="H1302" t="s">
        <v>8221</v>
      </c>
      <c r="I1302">
        <v>24</v>
      </c>
    </row>
    <row r="1303" spans="6:9" x14ac:dyDescent="0.25">
      <c r="F1303" t="s">
        <v>8219</v>
      </c>
      <c r="G1303">
        <v>79</v>
      </c>
      <c r="H1303" t="s">
        <v>8221</v>
      </c>
      <c r="I1303">
        <v>24</v>
      </c>
    </row>
    <row r="1304" spans="6:9" x14ac:dyDescent="0.25">
      <c r="F1304" t="s">
        <v>8219</v>
      </c>
      <c r="G1304">
        <v>79</v>
      </c>
      <c r="H1304" t="s">
        <v>8221</v>
      </c>
      <c r="I1304">
        <v>24</v>
      </c>
    </row>
    <row r="1305" spans="6:9" x14ac:dyDescent="0.25">
      <c r="F1305" t="s">
        <v>8219</v>
      </c>
      <c r="G1305">
        <v>79</v>
      </c>
      <c r="H1305" t="s">
        <v>8221</v>
      </c>
      <c r="I1305">
        <v>24</v>
      </c>
    </row>
    <row r="1306" spans="6:9" x14ac:dyDescent="0.25">
      <c r="F1306" t="s">
        <v>8219</v>
      </c>
      <c r="G1306">
        <v>79</v>
      </c>
      <c r="H1306" t="s">
        <v>8221</v>
      </c>
      <c r="I1306">
        <v>24</v>
      </c>
    </row>
    <row r="1307" spans="6:9" x14ac:dyDescent="0.25">
      <c r="F1307" t="s">
        <v>8219</v>
      </c>
      <c r="G1307">
        <v>79</v>
      </c>
      <c r="H1307" t="s">
        <v>8221</v>
      </c>
      <c r="I1307">
        <v>24</v>
      </c>
    </row>
    <row r="1308" spans="6:9" x14ac:dyDescent="0.25">
      <c r="F1308" t="s">
        <v>8219</v>
      </c>
      <c r="G1308">
        <v>79</v>
      </c>
      <c r="H1308" t="s">
        <v>8221</v>
      </c>
      <c r="I1308">
        <v>24</v>
      </c>
    </row>
    <row r="1309" spans="6:9" x14ac:dyDescent="0.25">
      <c r="F1309" t="s">
        <v>8219</v>
      </c>
      <c r="G1309">
        <v>79</v>
      </c>
      <c r="H1309" t="s">
        <v>8221</v>
      </c>
      <c r="I1309">
        <v>24</v>
      </c>
    </row>
    <row r="1310" spans="6:9" x14ac:dyDescent="0.25">
      <c r="F1310" t="s">
        <v>8219</v>
      </c>
      <c r="G1310">
        <v>80</v>
      </c>
      <c r="H1310" t="s">
        <v>8221</v>
      </c>
      <c r="I1310">
        <v>24</v>
      </c>
    </row>
    <row r="1311" spans="6:9" x14ac:dyDescent="0.25">
      <c r="F1311" t="s">
        <v>8219</v>
      </c>
      <c r="G1311">
        <v>80</v>
      </c>
      <c r="H1311" t="s">
        <v>8221</v>
      </c>
      <c r="I1311">
        <v>24</v>
      </c>
    </row>
    <row r="1312" spans="6:9" x14ac:dyDescent="0.25">
      <c r="F1312" t="s">
        <v>8219</v>
      </c>
      <c r="G1312">
        <v>80</v>
      </c>
      <c r="H1312" t="s">
        <v>8221</v>
      </c>
      <c r="I1312">
        <v>24</v>
      </c>
    </row>
    <row r="1313" spans="6:9" x14ac:dyDescent="0.25">
      <c r="F1313" t="s">
        <v>8219</v>
      </c>
      <c r="G1313">
        <v>80</v>
      </c>
      <c r="H1313" t="s">
        <v>8221</v>
      </c>
      <c r="I1313">
        <v>25</v>
      </c>
    </row>
    <row r="1314" spans="6:9" x14ac:dyDescent="0.25">
      <c r="F1314" t="s">
        <v>8219</v>
      </c>
      <c r="G1314">
        <v>80</v>
      </c>
      <c r="H1314" t="s">
        <v>8221</v>
      </c>
      <c r="I1314">
        <v>25</v>
      </c>
    </row>
    <row r="1315" spans="6:9" x14ac:dyDescent="0.25">
      <c r="F1315" t="s">
        <v>8219</v>
      </c>
      <c r="G1315">
        <v>80</v>
      </c>
      <c r="H1315" t="s">
        <v>8221</v>
      </c>
      <c r="I1315">
        <v>25</v>
      </c>
    </row>
    <row r="1316" spans="6:9" x14ac:dyDescent="0.25">
      <c r="F1316" t="s">
        <v>8219</v>
      </c>
      <c r="G1316">
        <v>80</v>
      </c>
      <c r="H1316" t="s">
        <v>8221</v>
      </c>
      <c r="I1316">
        <v>25</v>
      </c>
    </row>
    <row r="1317" spans="6:9" x14ac:dyDescent="0.25">
      <c r="F1317" t="s">
        <v>8219</v>
      </c>
      <c r="G1317">
        <v>80</v>
      </c>
      <c r="H1317" t="s">
        <v>8221</v>
      </c>
      <c r="I1317">
        <v>25</v>
      </c>
    </row>
    <row r="1318" spans="6:9" x14ac:dyDescent="0.25">
      <c r="F1318" t="s">
        <v>8219</v>
      </c>
      <c r="G1318">
        <v>81</v>
      </c>
      <c r="H1318" t="s">
        <v>8221</v>
      </c>
      <c r="I1318">
        <v>25</v>
      </c>
    </row>
    <row r="1319" spans="6:9" x14ac:dyDescent="0.25">
      <c r="F1319" t="s">
        <v>8219</v>
      </c>
      <c r="G1319">
        <v>81</v>
      </c>
      <c r="H1319" t="s">
        <v>8221</v>
      </c>
      <c r="I1319">
        <v>25</v>
      </c>
    </row>
    <row r="1320" spans="6:9" x14ac:dyDescent="0.25">
      <c r="F1320" t="s">
        <v>8219</v>
      </c>
      <c r="G1320">
        <v>81</v>
      </c>
      <c r="H1320" t="s">
        <v>8221</v>
      </c>
      <c r="I1320">
        <v>26</v>
      </c>
    </row>
    <row r="1321" spans="6:9" x14ac:dyDescent="0.25">
      <c r="F1321" t="s">
        <v>8219</v>
      </c>
      <c r="G1321">
        <v>81</v>
      </c>
      <c r="H1321" t="s">
        <v>8221</v>
      </c>
      <c r="I1321">
        <v>26</v>
      </c>
    </row>
    <row r="1322" spans="6:9" x14ac:dyDescent="0.25">
      <c r="F1322" t="s">
        <v>8219</v>
      </c>
      <c r="G1322">
        <v>81</v>
      </c>
      <c r="H1322" t="s">
        <v>8221</v>
      </c>
      <c r="I1322">
        <v>26</v>
      </c>
    </row>
    <row r="1323" spans="6:9" x14ac:dyDescent="0.25">
      <c r="F1323" t="s">
        <v>8219</v>
      </c>
      <c r="G1323">
        <v>81</v>
      </c>
      <c r="H1323" t="s">
        <v>8221</v>
      </c>
      <c r="I1323">
        <v>26</v>
      </c>
    </row>
    <row r="1324" spans="6:9" x14ac:dyDescent="0.25">
      <c r="F1324" t="s">
        <v>8219</v>
      </c>
      <c r="G1324">
        <v>81</v>
      </c>
      <c r="H1324" t="s">
        <v>8221</v>
      </c>
      <c r="I1324">
        <v>26</v>
      </c>
    </row>
    <row r="1325" spans="6:9" x14ac:dyDescent="0.25">
      <c r="F1325" t="s">
        <v>8219</v>
      </c>
      <c r="G1325">
        <v>81</v>
      </c>
      <c r="H1325" t="s">
        <v>8221</v>
      </c>
      <c r="I1325">
        <v>26</v>
      </c>
    </row>
    <row r="1326" spans="6:9" x14ac:dyDescent="0.25">
      <c r="F1326" t="s">
        <v>8219</v>
      </c>
      <c r="G1326">
        <v>81</v>
      </c>
      <c r="H1326" t="s">
        <v>8221</v>
      </c>
      <c r="I1326">
        <v>27</v>
      </c>
    </row>
    <row r="1327" spans="6:9" x14ac:dyDescent="0.25">
      <c r="F1327" t="s">
        <v>8219</v>
      </c>
      <c r="G1327">
        <v>81</v>
      </c>
      <c r="H1327" t="s">
        <v>8221</v>
      </c>
      <c r="I1327">
        <v>27</v>
      </c>
    </row>
    <row r="1328" spans="6:9" x14ac:dyDescent="0.25">
      <c r="F1328" t="s">
        <v>8219</v>
      </c>
      <c r="G1328">
        <v>82</v>
      </c>
      <c r="H1328" t="s">
        <v>8221</v>
      </c>
      <c r="I1328">
        <v>27</v>
      </c>
    </row>
    <row r="1329" spans="6:9" x14ac:dyDescent="0.25">
      <c r="F1329" t="s">
        <v>8219</v>
      </c>
      <c r="G1329">
        <v>82</v>
      </c>
      <c r="H1329" t="s">
        <v>8221</v>
      </c>
      <c r="I1329">
        <v>27</v>
      </c>
    </row>
    <row r="1330" spans="6:9" x14ac:dyDescent="0.25">
      <c r="F1330" t="s">
        <v>8219</v>
      </c>
      <c r="G1330">
        <v>82</v>
      </c>
      <c r="H1330" t="s">
        <v>8221</v>
      </c>
      <c r="I1330">
        <v>27</v>
      </c>
    </row>
    <row r="1331" spans="6:9" x14ac:dyDescent="0.25">
      <c r="F1331" t="s">
        <v>8219</v>
      </c>
      <c r="G1331">
        <v>82</v>
      </c>
      <c r="H1331" t="s">
        <v>8221</v>
      </c>
      <c r="I1331">
        <v>27</v>
      </c>
    </row>
    <row r="1332" spans="6:9" x14ac:dyDescent="0.25">
      <c r="F1332" t="s">
        <v>8219</v>
      </c>
      <c r="G1332">
        <v>82</v>
      </c>
      <c r="H1332" t="s">
        <v>8221</v>
      </c>
      <c r="I1332">
        <v>27</v>
      </c>
    </row>
    <row r="1333" spans="6:9" x14ac:dyDescent="0.25">
      <c r="F1333" t="s">
        <v>8219</v>
      </c>
      <c r="G1333">
        <v>82</v>
      </c>
      <c r="H1333" t="s">
        <v>8221</v>
      </c>
      <c r="I1333">
        <v>28</v>
      </c>
    </row>
    <row r="1334" spans="6:9" x14ac:dyDescent="0.25">
      <c r="F1334" t="s">
        <v>8219</v>
      </c>
      <c r="G1334">
        <v>82</v>
      </c>
      <c r="H1334" t="s">
        <v>8221</v>
      </c>
      <c r="I1334">
        <v>28</v>
      </c>
    </row>
    <row r="1335" spans="6:9" x14ac:dyDescent="0.25">
      <c r="F1335" t="s">
        <v>8219</v>
      </c>
      <c r="G1335">
        <v>82</v>
      </c>
      <c r="H1335" t="s">
        <v>8221</v>
      </c>
      <c r="I1335">
        <v>28</v>
      </c>
    </row>
    <row r="1336" spans="6:9" x14ac:dyDescent="0.25">
      <c r="F1336" t="s">
        <v>8219</v>
      </c>
      <c r="G1336">
        <v>82</v>
      </c>
      <c r="H1336" t="s">
        <v>8221</v>
      </c>
      <c r="I1336">
        <v>28</v>
      </c>
    </row>
    <row r="1337" spans="6:9" x14ac:dyDescent="0.25">
      <c r="F1337" t="s">
        <v>8219</v>
      </c>
      <c r="G1337">
        <v>83</v>
      </c>
      <c r="H1337" t="s">
        <v>8221</v>
      </c>
      <c r="I1337">
        <v>28</v>
      </c>
    </row>
    <row r="1338" spans="6:9" x14ac:dyDescent="0.25">
      <c r="F1338" t="s">
        <v>8219</v>
      </c>
      <c r="G1338">
        <v>83</v>
      </c>
      <c r="H1338" t="s">
        <v>8221</v>
      </c>
      <c r="I1338">
        <v>28</v>
      </c>
    </row>
    <row r="1339" spans="6:9" x14ac:dyDescent="0.25">
      <c r="F1339" t="s">
        <v>8219</v>
      </c>
      <c r="G1339">
        <v>83</v>
      </c>
      <c r="H1339" t="s">
        <v>8221</v>
      </c>
      <c r="I1339">
        <v>28</v>
      </c>
    </row>
    <row r="1340" spans="6:9" x14ac:dyDescent="0.25">
      <c r="F1340" t="s">
        <v>8219</v>
      </c>
      <c r="G1340">
        <v>83</v>
      </c>
      <c r="H1340" t="s">
        <v>8221</v>
      </c>
      <c r="I1340">
        <v>28</v>
      </c>
    </row>
    <row r="1341" spans="6:9" x14ac:dyDescent="0.25">
      <c r="F1341" t="s">
        <v>8219</v>
      </c>
      <c r="G1341">
        <v>83</v>
      </c>
      <c r="H1341" t="s">
        <v>8221</v>
      </c>
      <c r="I1341">
        <v>29</v>
      </c>
    </row>
    <row r="1342" spans="6:9" x14ac:dyDescent="0.25">
      <c r="F1342" t="s">
        <v>8219</v>
      </c>
      <c r="G1342">
        <v>83</v>
      </c>
      <c r="H1342" t="s">
        <v>8221</v>
      </c>
      <c r="I1342">
        <v>29</v>
      </c>
    </row>
    <row r="1343" spans="6:9" x14ac:dyDescent="0.25">
      <c r="F1343" t="s">
        <v>8219</v>
      </c>
      <c r="G1343">
        <v>83</v>
      </c>
      <c r="H1343" t="s">
        <v>8221</v>
      </c>
      <c r="I1343">
        <v>29</v>
      </c>
    </row>
    <row r="1344" spans="6:9" x14ac:dyDescent="0.25">
      <c r="F1344" t="s">
        <v>8219</v>
      </c>
      <c r="G1344">
        <v>83</v>
      </c>
      <c r="H1344" t="s">
        <v>8221</v>
      </c>
      <c r="I1344">
        <v>29</v>
      </c>
    </row>
    <row r="1345" spans="6:9" x14ac:dyDescent="0.25">
      <c r="F1345" t="s">
        <v>8219</v>
      </c>
      <c r="G1345">
        <v>84</v>
      </c>
      <c r="H1345" t="s">
        <v>8221</v>
      </c>
      <c r="I1345">
        <v>29</v>
      </c>
    </row>
    <row r="1346" spans="6:9" x14ac:dyDescent="0.25">
      <c r="F1346" t="s">
        <v>8219</v>
      </c>
      <c r="G1346">
        <v>84</v>
      </c>
      <c r="H1346" t="s">
        <v>8221</v>
      </c>
      <c r="I1346">
        <v>29</v>
      </c>
    </row>
    <row r="1347" spans="6:9" x14ac:dyDescent="0.25">
      <c r="F1347" t="s">
        <v>8219</v>
      </c>
      <c r="G1347">
        <v>84</v>
      </c>
      <c r="H1347" t="s">
        <v>8221</v>
      </c>
      <c r="I1347">
        <v>29</v>
      </c>
    </row>
    <row r="1348" spans="6:9" x14ac:dyDescent="0.25">
      <c r="F1348" t="s">
        <v>8219</v>
      </c>
      <c r="G1348">
        <v>84</v>
      </c>
      <c r="H1348" t="s">
        <v>8221</v>
      </c>
      <c r="I1348">
        <v>29</v>
      </c>
    </row>
    <row r="1349" spans="6:9" x14ac:dyDescent="0.25">
      <c r="F1349" t="s">
        <v>8219</v>
      </c>
      <c r="G1349">
        <v>84</v>
      </c>
      <c r="H1349" t="s">
        <v>8221</v>
      </c>
      <c r="I1349">
        <v>29</v>
      </c>
    </row>
    <row r="1350" spans="6:9" x14ac:dyDescent="0.25">
      <c r="F1350" t="s">
        <v>8219</v>
      </c>
      <c r="G1350">
        <v>84</v>
      </c>
      <c r="H1350" t="s">
        <v>8221</v>
      </c>
      <c r="I1350">
        <v>30</v>
      </c>
    </row>
    <row r="1351" spans="6:9" x14ac:dyDescent="0.25">
      <c r="F1351" t="s">
        <v>8219</v>
      </c>
      <c r="G1351">
        <v>85</v>
      </c>
      <c r="H1351" t="s">
        <v>8221</v>
      </c>
      <c r="I1351">
        <v>30</v>
      </c>
    </row>
    <row r="1352" spans="6:9" x14ac:dyDescent="0.25">
      <c r="F1352" t="s">
        <v>8219</v>
      </c>
      <c r="G1352">
        <v>85</v>
      </c>
      <c r="H1352" t="s">
        <v>8221</v>
      </c>
      <c r="I1352">
        <v>30</v>
      </c>
    </row>
    <row r="1353" spans="6:9" x14ac:dyDescent="0.25">
      <c r="F1353" t="s">
        <v>8219</v>
      </c>
      <c r="G1353">
        <v>85</v>
      </c>
      <c r="H1353" t="s">
        <v>8221</v>
      </c>
      <c r="I1353">
        <v>30</v>
      </c>
    </row>
    <row r="1354" spans="6:9" x14ac:dyDescent="0.25">
      <c r="F1354" t="s">
        <v>8219</v>
      </c>
      <c r="G1354">
        <v>85</v>
      </c>
      <c r="H1354" t="s">
        <v>8221</v>
      </c>
      <c r="I1354">
        <v>30</v>
      </c>
    </row>
    <row r="1355" spans="6:9" x14ac:dyDescent="0.25">
      <c r="F1355" t="s">
        <v>8219</v>
      </c>
      <c r="G1355">
        <v>86</v>
      </c>
      <c r="H1355" t="s">
        <v>8221</v>
      </c>
      <c r="I1355">
        <v>30</v>
      </c>
    </row>
    <row r="1356" spans="6:9" x14ac:dyDescent="0.25">
      <c r="F1356" t="s">
        <v>8219</v>
      </c>
      <c r="G1356">
        <v>86</v>
      </c>
      <c r="H1356" t="s">
        <v>8221</v>
      </c>
      <c r="I1356">
        <v>30</v>
      </c>
    </row>
    <row r="1357" spans="6:9" x14ac:dyDescent="0.25">
      <c r="F1357" t="s">
        <v>8219</v>
      </c>
      <c r="G1357">
        <v>86</v>
      </c>
      <c r="H1357" t="s">
        <v>8221</v>
      </c>
      <c r="I1357">
        <v>31</v>
      </c>
    </row>
    <row r="1358" spans="6:9" x14ac:dyDescent="0.25">
      <c r="F1358" t="s">
        <v>8219</v>
      </c>
      <c r="G1358">
        <v>86</v>
      </c>
      <c r="H1358" t="s">
        <v>8221</v>
      </c>
      <c r="I1358">
        <v>31</v>
      </c>
    </row>
    <row r="1359" spans="6:9" x14ac:dyDescent="0.25">
      <c r="F1359" t="s">
        <v>8219</v>
      </c>
      <c r="G1359">
        <v>86</v>
      </c>
      <c r="H1359" t="s">
        <v>8221</v>
      </c>
      <c r="I1359">
        <v>31</v>
      </c>
    </row>
    <row r="1360" spans="6:9" x14ac:dyDescent="0.25">
      <c r="F1360" t="s">
        <v>8219</v>
      </c>
      <c r="G1360">
        <v>86</v>
      </c>
      <c r="H1360" t="s">
        <v>8221</v>
      </c>
      <c r="I1360">
        <v>31</v>
      </c>
    </row>
    <row r="1361" spans="6:9" x14ac:dyDescent="0.25">
      <c r="F1361" t="s">
        <v>8219</v>
      </c>
      <c r="G1361">
        <v>87</v>
      </c>
      <c r="H1361" t="s">
        <v>8221</v>
      </c>
      <c r="I1361">
        <v>31</v>
      </c>
    </row>
    <row r="1362" spans="6:9" x14ac:dyDescent="0.25">
      <c r="F1362" t="s">
        <v>8219</v>
      </c>
      <c r="G1362">
        <v>87</v>
      </c>
      <c r="H1362" t="s">
        <v>8221</v>
      </c>
      <c r="I1362">
        <v>31</v>
      </c>
    </row>
    <row r="1363" spans="6:9" x14ac:dyDescent="0.25">
      <c r="F1363" t="s">
        <v>8219</v>
      </c>
      <c r="G1363">
        <v>87</v>
      </c>
      <c r="H1363" t="s">
        <v>8221</v>
      </c>
      <c r="I1363">
        <v>31</v>
      </c>
    </row>
    <row r="1364" spans="6:9" x14ac:dyDescent="0.25">
      <c r="F1364" t="s">
        <v>8219</v>
      </c>
      <c r="G1364">
        <v>87</v>
      </c>
      <c r="H1364" t="s">
        <v>8221</v>
      </c>
      <c r="I1364">
        <v>32</v>
      </c>
    </row>
    <row r="1365" spans="6:9" x14ac:dyDescent="0.25">
      <c r="F1365" t="s">
        <v>8219</v>
      </c>
      <c r="G1365">
        <v>87</v>
      </c>
      <c r="H1365" t="s">
        <v>8221</v>
      </c>
      <c r="I1365">
        <v>32</v>
      </c>
    </row>
    <row r="1366" spans="6:9" x14ac:dyDescent="0.25">
      <c r="F1366" t="s">
        <v>8219</v>
      </c>
      <c r="G1366">
        <v>87</v>
      </c>
      <c r="H1366" t="s">
        <v>8221</v>
      </c>
      <c r="I1366">
        <v>32</v>
      </c>
    </row>
    <row r="1367" spans="6:9" x14ac:dyDescent="0.25">
      <c r="F1367" t="s">
        <v>8219</v>
      </c>
      <c r="G1367">
        <v>87</v>
      </c>
      <c r="H1367" t="s">
        <v>8221</v>
      </c>
      <c r="I1367">
        <v>33</v>
      </c>
    </row>
    <row r="1368" spans="6:9" x14ac:dyDescent="0.25">
      <c r="F1368" t="s">
        <v>8219</v>
      </c>
      <c r="G1368">
        <v>87</v>
      </c>
      <c r="H1368" t="s">
        <v>8221</v>
      </c>
      <c r="I1368">
        <v>33</v>
      </c>
    </row>
    <row r="1369" spans="6:9" x14ac:dyDescent="0.25">
      <c r="F1369" t="s">
        <v>8219</v>
      </c>
      <c r="G1369">
        <v>87</v>
      </c>
      <c r="H1369" t="s">
        <v>8221</v>
      </c>
      <c r="I1369">
        <v>33</v>
      </c>
    </row>
    <row r="1370" spans="6:9" x14ac:dyDescent="0.25">
      <c r="F1370" t="s">
        <v>8219</v>
      </c>
      <c r="G1370">
        <v>88</v>
      </c>
      <c r="H1370" t="s">
        <v>8221</v>
      </c>
      <c r="I1370">
        <v>33</v>
      </c>
    </row>
    <row r="1371" spans="6:9" x14ac:dyDescent="0.25">
      <c r="F1371" t="s">
        <v>8219</v>
      </c>
      <c r="G1371">
        <v>88</v>
      </c>
      <c r="H1371" t="s">
        <v>8221</v>
      </c>
      <c r="I1371">
        <v>33</v>
      </c>
    </row>
    <row r="1372" spans="6:9" x14ac:dyDescent="0.25">
      <c r="F1372" t="s">
        <v>8219</v>
      </c>
      <c r="G1372">
        <v>88</v>
      </c>
      <c r="H1372" t="s">
        <v>8221</v>
      </c>
      <c r="I1372">
        <v>33</v>
      </c>
    </row>
    <row r="1373" spans="6:9" x14ac:dyDescent="0.25">
      <c r="F1373" t="s">
        <v>8219</v>
      </c>
      <c r="G1373">
        <v>88</v>
      </c>
      <c r="H1373" t="s">
        <v>8221</v>
      </c>
      <c r="I1373">
        <v>33</v>
      </c>
    </row>
    <row r="1374" spans="6:9" x14ac:dyDescent="0.25">
      <c r="F1374" t="s">
        <v>8219</v>
      </c>
      <c r="G1374">
        <v>88</v>
      </c>
      <c r="H1374" t="s">
        <v>8221</v>
      </c>
      <c r="I1374">
        <v>34</v>
      </c>
    </row>
    <row r="1375" spans="6:9" x14ac:dyDescent="0.25">
      <c r="F1375" t="s">
        <v>8219</v>
      </c>
      <c r="G1375">
        <v>88</v>
      </c>
      <c r="H1375" t="s">
        <v>8221</v>
      </c>
      <c r="I1375">
        <v>34</v>
      </c>
    </row>
    <row r="1376" spans="6:9" x14ac:dyDescent="0.25">
      <c r="F1376" t="s">
        <v>8219</v>
      </c>
      <c r="G1376">
        <v>89</v>
      </c>
      <c r="H1376" t="s">
        <v>8221</v>
      </c>
      <c r="I1376">
        <v>34</v>
      </c>
    </row>
    <row r="1377" spans="6:9" x14ac:dyDescent="0.25">
      <c r="F1377" t="s">
        <v>8219</v>
      </c>
      <c r="G1377">
        <v>89</v>
      </c>
      <c r="H1377" t="s">
        <v>8221</v>
      </c>
      <c r="I1377">
        <v>34</v>
      </c>
    </row>
    <row r="1378" spans="6:9" x14ac:dyDescent="0.25">
      <c r="F1378" t="s">
        <v>8219</v>
      </c>
      <c r="G1378">
        <v>89</v>
      </c>
      <c r="H1378" t="s">
        <v>8221</v>
      </c>
      <c r="I1378">
        <v>34</v>
      </c>
    </row>
    <row r="1379" spans="6:9" x14ac:dyDescent="0.25">
      <c r="F1379" t="s">
        <v>8219</v>
      </c>
      <c r="G1379">
        <v>89</v>
      </c>
      <c r="H1379" t="s">
        <v>8221</v>
      </c>
      <c r="I1379">
        <v>35</v>
      </c>
    </row>
    <row r="1380" spans="6:9" x14ac:dyDescent="0.25">
      <c r="F1380" t="s">
        <v>8219</v>
      </c>
      <c r="G1380">
        <v>89</v>
      </c>
      <c r="H1380" t="s">
        <v>8221</v>
      </c>
      <c r="I1380">
        <v>36</v>
      </c>
    </row>
    <row r="1381" spans="6:9" x14ac:dyDescent="0.25">
      <c r="F1381" t="s">
        <v>8219</v>
      </c>
      <c r="G1381">
        <v>89</v>
      </c>
      <c r="H1381" t="s">
        <v>8221</v>
      </c>
      <c r="I1381">
        <v>36</v>
      </c>
    </row>
    <row r="1382" spans="6:9" x14ac:dyDescent="0.25">
      <c r="F1382" t="s">
        <v>8219</v>
      </c>
      <c r="G1382">
        <v>89</v>
      </c>
      <c r="H1382" t="s">
        <v>8221</v>
      </c>
      <c r="I1382">
        <v>36</v>
      </c>
    </row>
    <row r="1383" spans="6:9" x14ac:dyDescent="0.25">
      <c r="F1383" t="s">
        <v>8219</v>
      </c>
      <c r="G1383">
        <v>89</v>
      </c>
      <c r="H1383" t="s">
        <v>8221</v>
      </c>
      <c r="I1383">
        <v>36</v>
      </c>
    </row>
    <row r="1384" spans="6:9" x14ac:dyDescent="0.25">
      <c r="F1384" t="s">
        <v>8219</v>
      </c>
      <c r="G1384">
        <v>89</v>
      </c>
      <c r="H1384" t="s">
        <v>8221</v>
      </c>
      <c r="I1384">
        <v>36</v>
      </c>
    </row>
    <row r="1385" spans="6:9" x14ac:dyDescent="0.25">
      <c r="F1385" t="s">
        <v>8219</v>
      </c>
      <c r="G1385">
        <v>89</v>
      </c>
      <c r="H1385" t="s">
        <v>8221</v>
      </c>
      <c r="I1385">
        <v>37</v>
      </c>
    </row>
    <row r="1386" spans="6:9" x14ac:dyDescent="0.25">
      <c r="F1386" t="s">
        <v>8219</v>
      </c>
      <c r="G1386">
        <v>89</v>
      </c>
      <c r="H1386" t="s">
        <v>8221</v>
      </c>
      <c r="I1386">
        <v>37</v>
      </c>
    </row>
    <row r="1387" spans="6:9" x14ac:dyDescent="0.25">
      <c r="F1387" t="s">
        <v>8219</v>
      </c>
      <c r="G1387">
        <v>90</v>
      </c>
      <c r="H1387" t="s">
        <v>8221</v>
      </c>
      <c r="I1387">
        <v>37</v>
      </c>
    </row>
    <row r="1388" spans="6:9" x14ac:dyDescent="0.25">
      <c r="F1388" t="s">
        <v>8219</v>
      </c>
      <c r="G1388">
        <v>90</v>
      </c>
      <c r="H1388" t="s">
        <v>8221</v>
      </c>
      <c r="I1388">
        <v>37</v>
      </c>
    </row>
    <row r="1389" spans="6:9" x14ac:dyDescent="0.25">
      <c r="F1389" t="s">
        <v>8219</v>
      </c>
      <c r="G1389">
        <v>90</v>
      </c>
      <c r="H1389" t="s">
        <v>8221</v>
      </c>
      <c r="I1389">
        <v>37</v>
      </c>
    </row>
    <row r="1390" spans="6:9" x14ac:dyDescent="0.25">
      <c r="F1390" t="s">
        <v>8219</v>
      </c>
      <c r="G1390">
        <v>90</v>
      </c>
      <c r="H1390" t="s">
        <v>8221</v>
      </c>
      <c r="I1390">
        <v>37</v>
      </c>
    </row>
    <row r="1391" spans="6:9" x14ac:dyDescent="0.25">
      <c r="F1391" t="s">
        <v>8219</v>
      </c>
      <c r="G1391">
        <v>90</v>
      </c>
      <c r="H1391" t="s">
        <v>8221</v>
      </c>
      <c r="I1391">
        <v>37</v>
      </c>
    </row>
    <row r="1392" spans="6:9" x14ac:dyDescent="0.25">
      <c r="F1392" t="s">
        <v>8219</v>
      </c>
      <c r="G1392">
        <v>90</v>
      </c>
      <c r="H1392" t="s">
        <v>8221</v>
      </c>
      <c r="I1392">
        <v>37</v>
      </c>
    </row>
    <row r="1393" spans="6:9" x14ac:dyDescent="0.25">
      <c r="F1393" t="s">
        <v>8219</v>
      </c>
      <c r="G1393">
        <v>90</v>
      </c>
      <c r="H1393" t="s">
        <v>8221</v>
      </c>
      <c r="I1393">
        <v>38</v>
      </c>
    </row>
    <row r="1394" spans="6:9" x14ac:dyDescent="0.25">
      <c r="F1394" t="s">
        <v>8219</v>
      </c>
      <c r="G1394">
        <v>90</v>
      </c>
      <c r="H1394" t="s">
        <v>8221</v>
      </c>
      <c r="I1394">
        <v>38</v>
      </c>
    </row>
    <row r="1395" spans="6:9" x14ac:dyDescent="0.25">
      <c r="F1395" t="s">
        <v>8219</v>
      </c>
      <c r="G1395">
        <v>90</v>
      </c>
      <c r="H1395" t="s">
        <v>8221</v>
      </c>
      <c r="I1395">
        <v>38</v>
      </c>
    </row>
    <row r="1396" spans="6:9" x14ac:dyDescent="0.25">
      <c r="F1396" t="s">
        <v>8219</v>
      </c>
      <c r="G1396">
        <v>91</v>
      </c>
      <c r="H1396" t="s">
        <v>8221</v>
      </c>
      <c r="I1396">
        <v>38</v>
      </c>
    </row>
    <row r="1397" spans="6:9" x14ac:dyDescent="0.25">
      <c r="F1397" t="s">
        <v>8219</v>
      </c>
      <c r="G1397">
        <v>91</v>
      </c>
      <c r="H1397" t="s">
        <v>8221</v>
      </c>
      <c r="I1397">
        <v>38</v>
      </c>
    </row>
    <row r="1398" spans="6:9" x14ac:dyDescent="0.25">
      <c r="F1398" t="s">
        <v>8219</v>
      </c>
      <c r="G1398">
        <v>91</v>
      </c>
      <c r="H1398" t="s">
        <v>8221</v>
      </c>
      <c r="I1398">
        <v>39</v>
      </c>
    </row>
    <row r="1399" spans="6:9" x14ac:dyDescent="0.25">
      <c r="F1399" t="s">
        <v>8219</v>
      </c>
      <c r="G1399">
        <v>91</v>
      </c>
      <c r="H1399" t="s">
        <v>8221</v>
      </c>
      <c r="I1399">
        <v>39</v>
      </c>
    </row>
    <row r="1400" spans="6:9" x14ac:dyDescent="0.25">
      <c r="F1400" t="s">
        <v>8219</v>
      </c>
      <c r="G1400">
        <v>91</v>
      </c>
      <c r="H1400" t="s">
        <v>8221</v>
      </c>
      <c r="I1400">
        <v>39</v>
      </c>
    </row>
    <row r="1401" spans="6:9" x14ac:dyDescent="0.25">
      <c r="F1401" t="s">
        <v>8219</v>
      </c>
      <c r="G1401">
        <v>92</v>
      </c>
      <c r="H1401" t="s">
        <v>8221</v>
      </c>
      <c r="I1401">
        <v>39</v>
      </c>
    </row>
    <row r="1402" spans="6:9" x14ac:dyDescent="0.25">
      <c r="F1402" t="s">
        <v>8219</v>
      </c>
      <c r="G1402">
        <v>92</v>
      </c>
      <c r="H1402" t="s">
        <v>8221</v>
      </c>
      <c r="I1402">
        <v>39</v>
      </c>
    </row>
    <row r="1403" spans="6:9" x14ac:dyDescent="0.25">
      <c r="F1403" t="s">
        <v>8219</v>
      </c>
      <c r="G1403">
        <v>92</v>
      </c>
      <c r="H1403" t="s">
        <v>8221</v>
      </c>
      <c r="I1403">
        <v>39</v>
      </c>
    </row>
    <row r="1404" spans="6:9" x14ac:dyDescent="0.25">
      <c r="F1404" t="s">
        <v>8219</v>
      </c>
      <c r="G1404">
        <v>93</v>
      </c>
      <c r="H1404" t="s">
        <v>8221</v>
      </c>
      <c r="I1404">
        <v>40</v>
      </c>
    </row>
    <row r="1405" spans="6:9" x14ac:dyDescent="0.25">
      <c r="F1405" t="s">
        <v>8219</v>
      </c>
      <c r="G1405">
        <v>93</v>
      </c>
      <c r="H1405" t="s">
        <v>8221</v>
      </c>
      <c r="I1405">
        <v>40</v>
      </c>
    </row>
    <row r="1406" spans="6:9" x14ac:dyDescent="0.25">
      <c r="F1406" t="s">
        <v>8219</v>
      </c>
      <c r="G1406">
        <v>93</v>
      </c>
      <c r="H1406" t="s">
        <v>8221</v>
      </c>
      <c r="I1406">
        <v>40</v>
      </c>
    </row>
    <row r="1407" spans="6:9" x14ac:dyDescent="0.25">
      <c r="F1407" t="s">
        <v>8219</v>
      </c>
      <c r="G1407">
        <v>93</v>
      </c>
      <c r="H1407" t="s">
        <v>8221</v>
      </c>
      <c r="I1407">
        <v>41</v>
      </c>
    </row>
    <row r="1408" spans="6:9" x14ac:dyDescent="0.25">
      <c r="F1408" t="s">
        <v>8219</v>
      </c>
      <c r="G1408">
        <v>93</v>
      </c>
      <c r="H1408" t="s">
        <v>8221</v>
      </c>
      <c r="I1408">
        <v>41</v>
      </c>
    </row>
    <row r="1409" spans="6:9" x14ac:dyDescent="0.25">
      <c r="F1409" t="s">
        <v>8219</v>
      </c>
      <c r="G1409">
        <v>93</v>
      </c>
      <c r="H1409" t="s">
        <v>8221</v>
      </c>
      <c r="I1409">
        <v>41</v>
      </c>
    </row>
    <row r="1410" spans="6:9" x14ac:dyDescent="0.25">
      <c r="F1410" t="s">
        <v>8219</v>
      </c>
      <c r="G1410">
        <v>94</v>
      </c>
      <c r="H1410" t="s">
        <v>8221</v>
      </c>
      <c r="I1410">
        <v>42</v>
      </c>
    </row>
    <row r="1411" spans="6:9" x14ac:dyDescent="0.25">
      <c r="F1411" t="s">
        <v>8219</v>
      </c>
      <c r="G1411">
        <v>94</v>
      </c>
      <c r="H1411" t="s">
        <v>8221</v>
      </c>
      <c r="I1411">
        <v>42</v>
      </c>
    </row>
    <row r="1412" spans="6:9" x14ac:dyDescent="0.25">
      <c r="F1412" t="s">
        <v>8219</v>
      </c>
      <c r="G1412">
        <v>94</v>
      </c>
      <c r="H1412" t="s">
        <v>8221</v>
      </c>
      <c r="I1412">
        <v>43</v>
      </c>
    </row>
    <row r="1413" spans="6:9" x14ac:dyDescent="0.25">
      <c r="F1413" t="s">
        <v>8219</v>
      </c>
      <c r="G1413">
        <v>94</v>
      </c>
      <c r="H1413" t="s">
        <v>8221</v>
      </c>
      <c r="I1413">
        <v>44</v>
      </c>
    </row>
    <row r="1414" spans="6:9" x14ac:dyDescent="0.25">
      <c r="F1414" t="s">
        <v>8219</v>
      </c>
      <c r="G1414">
        <v>94</v>
      </c>
      <c r="H1414" t="s">
        <v>8221</v>
      </c>
      <c r="I1414">
        <v>45</v>
      </c>
    </row>
    <row r="1415" spans="6:9" x14ac:dyDescent="0.25">
      <c r="F1415" t="s">
        <v>8219</v>
      </c>
      <c r="G1415">
        <v>94</v>
      </c>
      <c r="H1415" t="s">
        <v>8221</v>
      </c>
      <c r="I1415">
        <v>45</v>
      </c>
    </row>
    <row r="1416" spans="6:9" x14ac:dyDescent="0.25">
      <c r="F1416" t="s">
        <v>8219</v>
      </c>
      <c r="G1416">
        <v>94</v>
      </c>
      <c r="H1416" t="s">
        <v>8221</v>
      </c>
      <c r="I1416">
        <v>45</v>
      </c>
    </row>
    <row r="1417" spans="6:9" x14ac:dyDescent="0.25">
      <c r="F1417" t="s">
        <v>8219</v>
      </c>
      <c r="G1417">
        <v>94</v>
      </c>
      <c r="H1417" t="s">
        <v>8221</v>
      </c>
      <c r="I1417">
        <v>46</v>
      </c>
    </row>
    <row r="1418" spans="6:9" x14ac:dyDescent="0.25">
      <c r="F1418" t="s">
        <v>8219</v>
      </c>
      <c r="G1418">
        <v>95</v>
      </c>
      <c r="H1418" t="s">
        <v>8221</v>
      </c>
      <c r="I1418">
        <v>47</v>
      </c>
    </row>
    <row r="1419" spans="6:9" x14ac:dyDescent="0.25">
      <c r="F1419" t="s">
        <v>8219</v>
      </c>
      <c r="G1419">
        <v>95</v>
      </c>
      <c r="H1419" t="s">
        <v>8221</v>
      </c>
      <c r="I1419">
        <v>47</v>
      </c>
    </row>
    <row r="1420" spans="6:9" x14ac:dyDescent="0.25">
      <c r="F1420" t="s">
        <v>8219</v>
      </c>
      <c r="G1420">
        <v>95</v>
      </c>
      <c r="H1420" t="s">
        <v>8221</v>
      </c>
      <c r="I1420">
        <v>48</v>
      </c>
    </row>
    <row r="1421" spans="6:9" x14ac:dyDescent="0.25">
      <c r="F1421" t="s">
        <v>8219</v>
      </c>
      <c r="G1421">
        <v>95</v>
      </c>
      <c r="H1421" t="s">
        <v>8221</v>
      </c>
      <c r="I1421">
        <v>48</v>
      </c>
    </row>
    <row r="1422" spans="6:9" x14ac:dyDescent="0.25">
      <c r="F1422" t="s">
        <v>8219</v>
      </c>
      <c r="G1422">
        <v>95</v>
      </c>
      <c r="H1422" t="s">
        <v>8221</v>
      </c>
      <c r="I1422">
        <v>49</v>
      </c>
    </row>
    <row r="1423" spans="6:9" x14ac:dyDescent="0.25">
      <c r="F1423" t="s">
        <v>8219</v>
      </c>
      <c r="G1423">
        <v>95</v>
      </c>
      <c r="H1423" t="s">
        <v>8221</v>
      </c>
      <c r="I1423">
        <v>49</v>
      </c>
    </row>
    <row r="1424" spans="6:9" x14ac:dyDescent="0.25">
      <c r="F1424" t="s">
        <v>8219</v>
      </c>
      <c r="G1424">
        <v>95</v>
      </c>
      <c r="H1424" t="s">
        <v>8221</v>
      </c>
      <c r="I1424">
        <v>49</v>
      </c>
    </row>
    <row r="1425" spans="6:9" x14ac:dyDescent="0.25">
      <c r="F1425" t="s">
        <v>8219</v>
      </c>
      <c r="G1425">
        <v>96</v>
      </c>
      <c r="H1425" t="s">
        <v>8221</v>
      </c>
      <c r="I1425">
        <v>50</v>
      </c>
    </row>
    <row r="1426" spans="6:9" x14ac:dyDescent="0.25">
      <c r="F1426" t="s">
        <v>8219</v>
      </c>
      <c r="G1426">
        <v>96</v>
      </c>
      <c r="H1426" t="s">
        <v>8221</v>
      </c>
      <c r="I1426">
        <v>50</v>
      </c>
    </row>
    <row r="1427" spans="6:9" x14ac:dyDescent="0.25">
      <c r="F1427" t="s">
        <v>8219</v>
      </c>
      <c r="G1427">
        <v>96</v>
      </c>
      <c r="H1427" t="s">
        <v>8221</v>
      </c>
      <c r="I1427">
        <v>52</v>
      </c>
    </row>
    <row r="1428" spans="6:9" x14ac:dyDescent="0.25">
      <c r="F1428" t="s">
        <v>8219</v>
      </c>
      <c r="G1428">
        <v>96</v>
      </c>
      <c r="H1428" t="s">
        <v>8221</v>
      </c>
      <c r="I1428">
        <v>52</v>
      </c>
    </row>
    <row r="1429" spans="6:9" x14ac:dyDescent="0.25">
      <c r="F1429" t="s">
        <v>8219</v>
      </c>
      <c r="G1429">
        <v>96</v>
      </c>
      <c r="H1429" t="s">
        <v>8221</v>
      </c>
      <c r="I1429">
        <v>52</v>
      </c>
    </row>
    <row r="1430" spans="6:9" x14ac:dyDescent="0.25">
      <c r="F1430" t="s">
        <v>8219</v>
      </c>
      <c r="G1430">
        <v>96</v>
      </c>
      <c r="H1430" t="s">
        <v>8221</v>
      </c>
      <c r="I1430">
        <v>53</v>
      </c>
    </row>
    <row r="1431" spans="6:9" x14ac:dyDescent="0.25">
      <c r="F1431" t="s">
        <v>8219</v>
      </c>
      <c r="G1431">
        <v>96</v>
      </c>
      <c r="H1431" t="s">
        <v>8221</v>
      </c>
      <c r="I1431">
        <v>53</v>
      </c>
    </row>
    <row r="1432" spans="6:9" x14ac:dyDescent="0.25">
      <c r="F1432" t="s">
        <v>8219</v>
      </c>
      <c r="G1432">
        <v>96</v>
      </c>
      <c r="H1432" t="s">
        <v>8221</v>
      </c>
      <c r="I1432">
        <v>55</v>
      </c>
    </row>
    <row r="1433" spans="6:9" x14ac:dyDescent="0.25">
      <c r="F1433" t="s">
        <v>8219</v>
      </c>
      <c r="G1433">
        <v>96</v>
      </c>
      <c r="H1433" t="s">
        <v>8221</v>
      </c>
      <c r="I1433">
        <v>55</v>
      </c>
    </row>
    <row r="1434" spans="6:9" x14ac:dyDescent="0.25">
      <c r="F1434" t="s">
        <v>8219</v>
      </c>
      <c r="G1434">
        <v>96</v>
      </c>
      <c r="H1434" t="s">
        <v>8221</v>
      </c>
      <c r="I1434">
        <v>56</v>
      </c>
    </row>
    <row r="1435" spans="6:9" x14ac:dyDescent="0.25">
      <c r="F1435" t="s">
        <v>8219</v>
      </c>
      <c r="G1435">
        <v>97</v>
      </c>
      <c r="H1435" t="s">
        <v>8221</v>
      </c>
      <c r="I1435">
        <v>57</v>
      </c>
    </row>
    <row r="1436" spans="6:9" x14ac:dyDescent="0.25">
      <c r="F1436" t="s">
        <v>8219</v>
      </c>
      <c r="G1436">
        <v>97</v>
      </c>
      <c r="H1436" t="s">
        <v>8221</v>
      </c>
      <c r="I1436">
        <v>57</v>
      </c>
    </row>
    <row r="1437" spans="6:9" x14ac:dyDescent="0.25">
      <c r="F1437" t="s">
        <v>8219</v>
      </c>
      <c r="G1437">
        <v>97</v>
      </c>
      <c r="H1437" t="s">
        <v>8221</v>
      </c>
      <c r="I1437">
        <v>59</v>
      </c>
    </row>
    <row r="1438" spans="6:9" x14ac:dyDescent="0.25">
      <c r="F1438" t="s">
        <v>8219</v>
      </c>
      <c r="G1438">
        <v>97</v>
      </c>
      <c r="H1438" t="s">
        <v>8221</v>
      </c>
      <c r="I1438">
        <v>60</v>
      </c>
    </row>
    <row r="1439" spans="6:9" x14ac:dyDescent="0.25">
      <c r="F1439" t="s">
        <v>8219</v>
      </c>
      <c r="G1439">
        <v>97</v>
      </c>
      <c r="H1439" t="s">
        <v>8221</v>
      </c>
      <c r="I1439">
        <v>60</v>
      </c>
    </row>
    <row r="1440" spans="6:9" x14ac:dyDescent="0.25">
      <c r="F1440" t="s">
        <v>8219</v>
      </c>
      <c r="G1440">
        <v>97</v>
      </c>
      <c r="H1440" t="s">
        <v>8221</v>
      </c>
      <c r="I1440">
        <v>66</v>
      </c>
    </row>
    <row r="1441" spans="6:9" x14ac:dyDescent="0.25">
      <c r="F1441" t="s">
        <v>8219</v>
      </c>
      <c r="G1441">
        <v>97</v>
      </c>
      <c r="H1441" t="s">
        <v>8221</v>
      </c>
      <c r="I1441">
        <v>67</v>
      </c>
    </row>
    <row r="1442" spans="6:9" x14ac:dyDescent="0.25">
      <c r="F1442" t="s">
        <v>8219</v>
      </c>
      <c r="G1442">
        <v>98</v>
      </c>
      <c r="H1442" t="s">
        <v>8221</v>
      </c>
      <c r="I1442">
        <v>68</v>
      </c>
    </row>
    <row r="1443" spans="6:9" x14ac:dyDescent="0.25">
      <c r="F1443" t="s">
        <v>8219</v>
      </c>
      <c r="G1443">
        <v>98</v>
      </c>
      <c r="H1443" t="s">
        <v>8221</v>
      </c>
      <c r="I1443">
        <v>70</v>
      </c>
    </row>
    <row r="1444" spans="6:9" x14ac:dyDescent="0.25">
      <c r="F1444" t="s">
        <v>8219</v>
      </c>
      <c r="G1444">
        <v>98</v>
      </c>
      <c r="H1444" t="s">
        <v>8221</v>
      </c>
      <c r="I1444">
        <v>70</v>
      </c>
    </row>
    <row r="1445" spans="6:9" x14ac:dyDescent="0.25">
      <c r="F1445" t="s">
        <v>8219</v>
      </c>
      <c r="G1445">
        <v>98</v>
      </c>
      <c r="H1445" t="s">
        <v>8221</v>
      </c>
      <c r="I1445">
        <v>72</v>
      </c>
    </row>
    <row r="1446" spans="6:9" x14ac:dyDescent="0.25">
      <c r="F1446" t="s">
        <v>8219</v>
      </c>
      <c r="G1446">
        <v>98</v>
      </c>
      <c r="H1446" t="s">
        <v>8221</v>
      </c>
      <c r="I1446">
        <v>72</v>
      </c>
    </row>
    <row r="1447" spans="6:9" x14ac:dyDescent="0.25">
      <c r="F1447" t="s">
        <v>8219</v>
      </c>
      <c r="G1447">
        <v>98</v>
      </c>
      <c r="H1447" t="s">
        <v>8221</v>
      </c>
      <c r="I1447">
        <v>73</v>
      </c>
    </row>
    <row r="1448" spans="6:9" x14ac:dyDescent="0.25">
      <c r="F1448" t="s">
        <v>8219</v>
      </c>
      <c r="G1448">
        <v>99</v>
      </c>
      <c r="H1448" t="s">
        <v>8221</v>
      </c>
      <c r="I1448">
        <v>75</v>
      </c>
    </row>
    <row r="1449" spans="6:9" x14ac:dyDescent="0.25">
      <c r="F1449" t="s">
        <v>8219</v>
      </c>
      <c r="G1449">
        <v>99</v>
      </c>
      <c r="H1449" t="s">
        <v>8221</v>
      </c>
      <c r="I1449">
        <v>76</v>
      </c>
    </row>
    <row r="1450" spans="6:9" x14ac:dyDescent="0.25">
      <c r="F1450" t="s">
        <v>8219</v>
      </c>
      <c r="G1450">
        <v>99</v>
      </c>
      <c r="H1450" t="s">
        <v>8221</v>
      </c>
      <c r="I1450">
        <v>76</v>
      </c>
    </row>
    <row r="1451" spans="6:9" x14ac:dyDescent="0.25">
      <c r="F1451" t="s">
        <v>8219</v>
      </c>
      <c r="G1451">
        <v>99</v>
      </c>
      <c r="H1451" t="s">
        <v>8221</v>
      </c>
      <c r="I1451">
        <v>76</v>
      </c>
    </row>
    <row r="1452" spans="6:9" x14ac:dyDescent="0.25">
      <c r="F1452" t="s">
        <v>8219</v>
      </c>
      <c r="G1452">
        <v>99</v>
      </c>
      <c r="H1452" t="s">
        <v>8221</v>
      </c>
      <c r="I1452">
        <v>79</v>
      </c>
    </row>
    <row r="1453" spans="6:9" x14ac:dyDescent="0.25">
      <c r="F1453" t="s">
        <v>8219</v>
      </c>
      <c r="G1453">
        <v>99</v>
      </c>
      <c r="H1453" t="s">
        <v>8221</v>
      </c>
      <c r="I1453">
        <v>81</v>
      </c>
    </row>
    <row r="1454" spans="6:9" x14ac:dyDescent="0.25">
      <c r="F1454" t="s">
        <v>8219</v>
      </c>
      <c r="G1454">
        <v>99</v>
      </c>
      <c r="H1454" t="s">
        <v>8221</v>
      </c>
      <c r="I1454">
        <v>81</v>
      </c>
    </row>
    <row r="1455" spans="6:9" x14ac:dyDescent="0.25">
      <c r="F1455" t="s">
        <v>8219</v>
      </c>
      <c r="G1455">
        <v>100</v>
      </c>
      <c r="H1455" t="s">
        <v>8221</v>
      </c>
      <c r="I1455">
        <v>83</v>
      </c>
    </row>
    <row r="1456" spans="6:9" x14ac:dyDescent="0.25">
      <c r="F1456" t="s">
        <v>8219</v>
      </c>
      <c r="G1456">
        <v>100</v>
      </c>
      <c r="H1456" t="s">
        <v>8221</v>
      </c>
      <c r="I1456">
        <v>84</v>
      </c>
    </row>
    <row r="1457" spans="6:9" x14ac:dyDescent="0.25">
      <c r="F1457" t="s">
        <v>8219</v>
      </c>
      <c r="G1457">
        <v>100</v>
      </c>
      <c r="H1457" t="s">
        <v>8221</v>
      </c>
      <c r="I1457">
        <v>84</v>
      </c>
    </row>
    <row r="1458" spans="6:9" x14ac:dyDescent="0.25">
      <c r="F1458" t="s">
        <v>8219</v>
      </c>
      <c r="G1458">
        <v>100</v>
      </c>
      <c r="H1458" t="s">
        <v>8221</v>
      </c>
      <c r="I1458">
        <v>84</v>
      </c>
    </row>
    <row r="1459" spans="6:9" x14ac:dyDescent="0.25">
      <c r="F1459" t="s">
        <v>8219</v>
      </c>
      <c r="G1459">
        <v>100</v>
      </c>
      <c r="H1459" t="s">
        <v>8221</v>
      </c>
      <c r="I1459">
        <v>85</v>
      </c>
    </row>
    <row r="1460" spans="6:9" x14ac:dyDescent="0.25">
      <c r="F1460" t="s">
        <v>8219</v>
      </c>
      <c r="G1460">
        <v>100</v>
      </c>
      <c r="H1460" t="s">
        <v>8221</v>
      </c>
      <c r="I1460">
        <v>86</v>
      </c>
    </row>
    <row r="1461" spans="6:9" x14ac:dyDescent="0.25">
      <c r="F1461" t="s">
        <v>8219</v>
      </c>
      <c r="G1461">
        <v>100</v>
      </c>
      <c r="H1461" t="s">
        <v>8221</v>
      </c>
      <c r="I1461">
        <v>89</v>
      </c>
    </row>
    <row r="1462" spans="6:9" x14ac:dyDescent="0.25">
      <c r="F1462" t="s">
        <v>8219</v>
      </c>
      <c r="G1462">
        <v>100</v>
      </c>
      <c r="H1462" t="s">
        <v>8221</v>
      </c>
      <c r="I1462">
        <v>90</v>
      </c>
    </row>
    <row r="1463" spans="6:9" x14ac:dyDescent="0.25">
      <c r="F1463" t="s">
        <v>8219</v>
      </c>
      <c r="G1463">
        <v>101</v>
      </c>
      <c r="H1463" t="s">
        <v>8221</v>
      </c>
      <c r="I1463">
        <v>91</v>
      </c>
    </row>
    <row r="1464" spans="6:9" x14ac:dyDescent="0.25">
      <c r="F1464" t="s">
        <v>8219</v>
      </c>
      <c r="G1464">
        <v>101</v>
      </c>
      <c r="H1464" t="s">
        <v>8221</v>
      </c>
      <c r="I1464">
        <v>92</v>
      </c>
    </row>
    <row r="1465" spans="6:9" x14ac:dyDescent="0.25">
      <c r="F1465" t="s">
        <v>8219</v>
      </c>
      <c r="G1465">
        <v>101</v>
      </c>
      <c r="H1465" t="s">
        <v>8221</v>
      </c>
      <c r="I1465">
        <v>92</v>
      </c>
    </row>
    <row r="1466" spans="6:9" x14ac:dyDescent="0.25">
      <c r="F1466" t="s">
        <v>8219</v>
      </c>
      <c r="G1466">
        <v>101</v>
      </c>
      <c r="H1466" t="s">
        <v>8221</v>
      </c>
      <c r="I1466">
        <v>93</v>
      </c>
    </row>
    <row r="1467" spans="6:9" x14ac:dyDescent="0.25">
      <c r="F1467" t="s">
        <v>8219</v>
      </c>
      <c r="G1467">
        <v>102</v>
      </c>
      <c r="H1467" t="s">
        <v>8221</v>
      </c>
      <c r="I1467">
        <v>94</v>
      </c>
    </row>
    <row r="1468" spans="6:9" x14ac:dyDescent="0.25">
      <c r="F1468" t="s">
        <v>8219</v>
      </c>
      <c r="G1468">
        <v>102</v>
      </c>
      <c r="H1468" t="s">
        <v>8221</v>
      </c>
      <c r="I1468">
        <v>94</v>
      </c>
    </row>
    <row r="1469" spans="6:9" x14ac:dyDescent="0.25">
      <c r="F1469" t="s">
        <v>8219</v>
      </c>
      <c r="G1469">
        <v>102</v>
      </c>
      <c r="H1469" t="s">
        <v>8221</v>
      </c>
      <c r="I1469">
        <v>94</v>
      </c>
    </row>
    <row r="1470" spans="6:9" x14ac:dyDescent="0.25">
      <c r="F1470" t="s">
        <v>8219</v>
      </c>
      <c r="G1470">
        <v>102</v>
      </c>
      <c r="H1470" t="s">
        <v>8221</v>
      </c>
      <c r="I1470">
        <v>95</v>
      </c>
    </row>
    <row r="1471" spans="6:9" x14ac:dyDescent="0.25">
      <c r="F1471" t="s">
        <v>8219</v>
      </c>
      <c r="G1471">
        <v>102</v>
      </c>
      <c r="H1471" t="s">
        <v>8221</v>
      </c>
      <c r="I1471">
        <v>96</v>
      </c>
    </row>
    <row r="1472" spans="6:9" x14ac:dyDescent="0.25">
      <c r="F1472" t="s">
        <v>8219</v>
      </c>
      <c r="G1472">
        <v>103</v>
      </c>
      <c r="H1472" t="s">
        <v>8221</v>
      </c>
      <c r="I1472">
        <v>96</v>
      </c>
    </row>
    <row r="1473" spans="6:9" x14ac:dyDescent="0.25">
      <c r="F1473" t="s">
        <v>8219</v>
      </c>
      <c r="G1473">
        <v>103</v>
      </c>
      <c r="H1473" t="s">
        <v>8221</v>
      </c>
      <c r="I1473">
        <v>96</v>
      </c>
    </row>
    <row r="1474" spans="6:9" x14ac:dyDescent="0.25">
      <c r="F1474" t="s">
        <v>8219</v>
      </c>
      <c r="G1474">
        <v>103</v>
      </c>
      <c r="H1474" t="s">
        <v>8221</v>
      </c>
      <c r="I1474">
        <v>96</v>
      </c>
    </row>
    <row r="1475" spans="6:9" x14ac:dyDescent="0.25">
      <c r="F1475" t="s">
        <v>8219</v>
      </c>
      <c r="G1475">
        <v>103</v>
      </c>
      <c r="H1475" t="s">
        <v>8221</v>
      </c>
      <c r="I1475">
        <v>98</v>
      </c>
    </row>
    <row r="1476" spans="6:9" x14ac:dyDescent="0.25">
      <c r="F1476" t="s">
        <v>8219</v>
      </c>
      <c r="G1476">
        <v>103</v>
      </c>
      <c r="H1476" t="s">
        <v>8221</v>
      </c>
      <c r="I1476">
        <v>99</v>
      </c>
    </row>
    <row r="1477" spans="6:9" x14ac:dyDescent="0.25">
      <c r="F1477" t="s">
        <v>8219</v>
      </c>
      <c r="G1477">
        <v>103</v>
      </c>
      <c r="H1477" t="s">
        <v>8221</v>
      </c>
      <c r="I1477">
        <v>99</v>
      </c>
    </row>
    <row r="1478" spans="6:9" x14ac:dyDescent="0.25">
      <c r="F1478" t="s">
        <v>8219</v>
      </c>
      <c r="G1478">
        <v>104</v>
      </c>
      <c r="H1478" t="s">
        <v>8221</v>
      </c>
      <c r="I1478">
        <v>100</v>
      </c>
    </row>
    <row r="1479" spans="6:9" x14ac:dyDescent="0.25">
      <c r="F1479" t="s">
        <v>8219</v>
      </c>
      <c r="G1479">
        <v>104</v>
      </c>
      <c r="H1479" t="s">
        <v>8221</v>
      </c>
      <c r="I1479">
        <v>103</v>
      </c>
    </row>
    <row r="1480" spans="6:9" x14ac:dyDescent="0.25">
      <c r="F1480" t="s">
        <v>8219</v>
      </c>
      <c r="G1480">
        <v>104</v>
      </c>
      <c r="H1480" t="s">
        <v>8221</v>
      </c>
      <c r="I1480">
        <v>105</v>
      </c>
    </row>
    <row r="1481" spans="6:9" x14ac:dyDescent="0.25">
      <c r="F1481" t="s">
        <v>8219</v>
      </c>
      <c r="G1481">
        <v>104</v>
      </c>
      <c r="H1481" t="s">
        <v>8221</v>
      </c>
      <c r="I1481">
        <v>108</v>
      </c>
    </row>
    <row r="1482" spans="6:9" x14ac:dyDescent="0.25">
      <c r="F1482" t="s">
        <v>8219</v>
      </c>
      <c r="G1482">
        <v>104</v>
      </c>
      <c r="H1482" t="s">
        <v>8221</v>
      </c>
      <c r="I1482">
        <v>110</v>
      </c>
    </row>
    <row r="1483" spans="6:9" x14ac:dyDescent="0.25">
      <c r="F1483" t="s">
        <v>8219</v>
      </c>
      <c r="G1483">
        <v>104</v>
      </c>
      <c r="H1483" t="s">
        <v>8221</v>
      </c>
      <c r="I1483">
        <v>113</v>
      </c>
    </row>
    <row r="1484" spans="6:9" x14ac:dyDescent="0.25">
      <c r="F1484" t="s">
        <v>8219</v>
      </c>
      <c r="G1484">
        <v>104</v>
      </c>
      <c r="H1484" t="s">
        <v>8221</v>
      </c>
      <c r="I1484">
        <v>114</v>
      </c>
    </row>
    <row r="1485" spans="6:9" x14ac:dyDescent="0.25">
      <c r="F1485" t="s">
        <v>8219</v>
      </c>
      <c r="G1485">
        <v>104</v>
      </c>
      <c r="H1485" t="s">
        <v>8221</v>
      </c>
      <c r="I1485">
        <v>114</v>
      </c>
    </row>
    <row r="1486" spans="6:9" x14ac:dyDescent="0.25">
      <c r="F1486" t="s">
        <v>8219</v>
      </c>
      <c r="G1486">
        <v>104</v>
      </c>
      <c r="H1486" t="s">
        <v>8221</v>
      </c>
      <c r="I1486">
        <v>117</v>
      </c>
    </row>
    <row r="1487" spans="6:9" x14ac:dyDescent="0.25">
      <c r="F1487" t="s">
        <v>8219</v>
      </c>
      <c r="G1487">
        <v>104</v>
      </c>
      <c r="H1487" t="s">
        <v>8221</v>
      </c>
      <c r="I1487">
        <v>118</v>
      </c>
    </row>
    <row r="1488" spans="6:9" x14ac:dyDescent="0.25">
      <c r="F1488" t="s">
        <v>8219</v>
      </c>
      <c r="G1488">
        <v>104</v>
      </c>
      <c r="H1488" t="s">
        <v>8221</v>
      </c>
      <c r="I1488">
        <v>121</v>
      </c>
    </row>
    <row r="1489" spans="6:9" x14ac:dyDescent="0.25">
      <c r="F1489" t="s">
        <v>8219</v>
      </c>
      <c r="G1489">
        <v>104</v>
      </c>
      <c r="H1489" t="s">
        <v>8221</v>
      </c>
      <c r="I1489">
        <v>122</v>
      </c>
    </row>
    <row r="1490" spans="6:9" x14ac:dyDescent="0.25">
      <c r="F1490" t="s">
        <v>8219</v>
      </c>
      <c r="G1490">
        <v>104</v>
      </c>
      <c r="H1490" t="s">
        <v>8221</v>
      </c>
      <c r="I1490">
        <v>123</v>
      </c>
    </row>
    <row r="1491" spans="6:9" x14ac:dyDescent="0.25">
      <c r="F1491" t="s">
        <v>8219</v>
      </c>
      <c r="G1491">
        <v>104</v>
      </c>
      <c r="H1491" t="s">
        <v>8221</v>
      </c>
      <c r="I1491">
        <v>123</v>
      </c>
    </row>
    <row r="1492" spans="6:9" x14ac:dyDescent="0.25">
      <c r="F1492" t="s">
        <v>8219</v>
      </c>
      <c r="G1492">
        <v>105</v>
      </c>
      <c r="H1492" t="s">
        <v>8221</v>
      </c>
      <c r="I1492">
        <v>124</v>
      </c>
    </row>
    <row r="1493" spans="6:9" x14ac:dyDescent="0.25">
      <c r="F1493" t="s">
        <v>8219</v>
      </c>
      <c r="G1493">
        <v>105</v>
      </c>
      <c r="H1493" t="s">
        <v>8221</v>
      </c>
      <c r="I1493">
        <v>124</v>
      </c>
    </row>
    <row r="1494" spans="6:9" x14ac:dyDescent="0.25">
      <c r="F1494" t="s">
        <v>8219</v>
      </c>
      <c r="G1494">
        <v>105</v>
      </c>
      <c r="H1494" t="s">
        <v>8221</v>
      </c>
      <c r="I1494">
        <v>125</v>
      </c>
    </row>
    <row r="1495" spans="6:9" x14ac:dyDescent="0.25">
      <c r="F1495" t="s">
        <v>8219</v>
      </c>
      <c r="G1495">
        <v>105</v>
      </c>
      <c r="H1495" t="s">
        <v>8221</v>
      </c>
      <c r="I1495">
        <v>129</v>
      </c>
    </row>
    <row r="1496" spans="6:9" x14ac:dyDescent="0.25">
      <c r="F1496" t="s">
        <v>8219</v>
      </c>
      <c r="G1496">
        <v>105</v>
      </c>
      <c r="H1496" t="s">
        <v>8221</v>
      </c>
      <c r="I1496">
        <v>135</v>
      </c>
    </row>
    <row r="1497" spans="6:9" x14ac:dyDescent="0.25">
      <c r="F1497" t="s">
        <v>8219</v>
      </c>
      <c r="G1497">
        <v>106</v>
      </c>
      <c r="H1497" t="s">
        <v>8221</v>
      </c>
      <c r="I1497">
        <v>139</v>
      </c>
    </row>
    <row r="1498" spans="6:9" x14ac:dyDescent="0.25">
      <c r="F1498" t="s">
        <v>8219</v>
      </c>
      <c r="G1498">
        <v>107</v>
      </c>
      <c r="H1498" t="s">
        <v>8221</v>
      </c>
      <c r="I1498">
        <v>140</v>
      </c>
    </row>
    <row r="1499" spans="6:9" x14ac:dyDescent="0.25">
      <c r="F1499" t="s">
        <v>8219</v>
      </c>
      <c r="G1499">
        <v>107</v>
      </c>
      <c r="H1499" t="s">
        <v>8221</v>
      </c>
      <c r="I1499">
        <v>140</v>
      </c>
    </row>
    <row r="1500" spans="6:9" x14ac:dyDescent="0.25">
      <c r="F1500" t="s">
        <v>8219</v>
      </c>
      <c r="G1500">
        <v>107</v>
      </c>
      <c r="H1500" t="s">
        <v>8221</v>
      </c>
      <c r="I1500">
        <v>140</v>
      </c>
    </row>
    <row r="1501" spans="6:9" x14ac:dyDescent="0.25">
      <c r="F1501" t="s">
        <v>8219</v>
      </c>
      <c r="G1501">
        <v>107</v>
      </c>
      <c r="H1501" t="s">
        <v>8221</v>
      </c>
      <c r="I1501">
        <v>147</v>
      </c>
    </row>
    <row r="1502" spans="6:9" x14ac:dyDescent="0.25">
      <c r="F1502" t="s">
        <v>8219</v>
      </c>
      <c r="G1502">
        <v>107</v>
      </c>
      <c r="H1502" t="s">
        <v>8221</v>
      </c>
      <c r="I1502">
        <v>147</v>
      </c>
    </row>
    <row r="1503" spans="6:9" x14ac:dyDescent="0.25">
      <c r="F1503" t="s">
        <v>8219</v>
      </c>
      <c r="G1503">
        <v>107</v>
      </c>
      <c r="H1503" t="s">
        <v>8221</v>
      </c>
      <c r="I1503">
        <v>148</v>
      </c>
    </row>
    <row r="1504" spans="6:9" x14ac:dyDescent="0.25">
      <c r="F1504" t="s">
        <v>8219</v>
      </c>
      <c r="G1504">
        <v>107</v>
      </c>
      <c r="H1504" t="s">
        <v>8221</v>
      </c>
      <c r="I1504">
        <v>152</v>
      </c>
    </row>
    <row r="1505" spans="6:9" x14ac:dyDescent="0.25">
      <c r="F1505" t="s">
        <v>8219</v>
      </c>
      <c r="G1505">
        <v>108</v>
      </c>
      <c r="H1505" t="s">
        <v>8221</v>
      </c>
      <c r="I1505">
        <v>167</v>
      </c>
    </row>
    <row r="1506" spans="6:9" x14ac:dyDescent="0.25">
      <c r="F1506" t="s">
        <v>8219</v>
      </c>
      <c r="G1506">
        <v>108</v>
      </c>
      <c r="H1506" t="s">
        <v>8221</v>
      </c>
      <c r="I1506">
        <v>170</v>
      </c>
    </row>
    <row r="1507" spans="6:9" x14ac:dyDescent="0.25">
      <c r="F1507" t="s">
        <v>8219</v>
      </c>
      <c r="G1507">
        <v>108</v>
      </c>
      <c r="H1507" t="s">
        <v>8221</v>
      </c>
      <c r="I1507">
        <v>171</v>
      </c>
    </row>
    <row r="1508" spans="6:9" x14ac:dyDescent="0.25">
      <c r="F1508" t="s">
        <v>8219</v>
      </c>
      <c r="G1508">
        <v>108</v>
      </c>
      <c r="H1508" t="s">
        <v>8221</v>
      </c>
      <c r="I1508">
        <v>171</v>
      </c>
    </row>
    <row r="1509" spans="6:9" x14ac:dyDescent="0.25">
      <c r="F1509" t="s">
        <v>8219</v>
      </c>
      <c r="G1509">
        <v>108</v>
      </c>
      <c r="H1509" t="s">
        <v>8221</v>
      </c>
      <c r="I1509">
        <v>179</v>
      </c>
    </row>
    <row r="1510" spans="6:9" x14ac:dyDescent="0.25">
      <c r="F1510" t="s">
        <v>8219</v>
      </c>
      <c r="G1510">
        <v>108</v>
      </c>
      <c r="H1510" t="s">
        <v>8221</v>
      </c>
      <c r="I1510">
        <v>185</v>
      </c>
    </row>
    <row r="1511" spans="6:9" x14ac:dyDescent="0.25">
      <c r="F1511" t="s">
        <v>8219</v>
      </c>
      <c r="G1511">
        <v>108</v>
      </c>
      <c r="H1511" t="s">
        <v>8221</v>
      </c>
      <c r="I1511">
        <v>188</v>
      </c>
    </row>
    <row r="1512" spans="6:9" x14ac:dyDescent="0.25">
      <c r="F1512" t="s">
        <v>8219</v>
      </c>
      <c r="G1512">
        <v>108</v>
      </c>
      <c r="H1512" t="s">
        <v>8221</v>
      </c>
      <c r="I1512">
        <v>196</v>
      </c>
    </row>
    <row r="1513" spans="6:9" x14ac:dyDescent="0.25">
      <c r="F1513" t="s">
        <v>8219</v>
      </c>
      <c r="G1513">
        <v>108</v>
      </c>
      <c r="H1513" t="s">
        <v>8221</v>
      </c>
      <c r="I1513">
        <v>196</v>
      </c>
    </row>
    <row r="1514" spans="6:9" x14ac:dyDescent="0.25">
      <c r="F1514" t="s">
        <v>8219</v>
      </c>
      <c r="G1514">
        <v>108</v>
      </c>
      <c r="H1514" t="s">
        <v>8221</v>
      </c>
      <c r="I1514">
        <v>197</v>
      </c>
    </row>
    <row r="1515" spans="6:9" x14ac:dyDescent="0.25">
      <c r="F1515" t="s">
        <v>8219</v>
      </c>
      <c r="G1515">
        <v>108</v>
      </c>
      <c r="H1515" t="s">
        <v>8221</v>
      </c>
      <c r="I1515">
        <v>201</v>
      </c>
    </row>
    <row r="1516" spans="6:9" x14ac:dyDescent="0.25">
      <c r="F1516" t="s">
        <v>8219</v>
      </c>
      <c r="G1516">
        <v>109</v>
      </c>
      <c r="H1516" t="s">
        <v>8221</v>
      </c>
      <c r="I1516">
        <v>202</v>
      </c>
    </row>
    <row r="1517" spans="6:9" x14ac:dyDescent="0.25">
      <c r="F1517" t="s">
        <v>8219</v>
      </c>
      <c r="G1517">
        <v>109</v>
      </c>
      <c r="H1517" t="s">
        <v>8221</v>
      </c>
      <c r="I1517">
        <v>215</v>
      </c>
    </row>
    <row r="1518" spans="6:9" x14ac:dyDescent="0.25">
      <c r="F1518" t="s">
        <v>8219</v>
      </c>
      <c r="G1518">
        <v>109</v>
      </c>
      <c r="H1518" t="s">
        <v>8221</v>
      </c>
      <c r="I1518">
        <v>229</v>
      </c>
    </row>
    <row r="1519" spans="6:9" x14ac:dyDescent="0.25">
      <c r="F1519" t="s">
        <v>8219</v>
      </c>
      <c r="G1519">
        <v>110</v>
      </c>
      <c r="H1519" t="s">
        <v>8221</v>
      </c>
      <c r="I1519">
        <v>236</v>
      </c>
    </row>
    <row r="1520" spans="6:9" x14ac:dyDescent="0.25">
      <c r="F1520" t="s">
        <v>8219</v>
      </c>
      <c r="G1520">
        <v>110</v>
      </c>
      <c r="H1520" t="s">
        <v>8221</v>
      </c>
      <c r="I1520">
        <v>285</v>
      </c>
    </row>
    <row r="1521" spans="6:9" x14ac:dyDescent="0.25">
      <c r="F1521" t="s">
        <v>8219</v>
      </c>
      <c r="G1521">
        <v>110</v>
      </c>
      <c r="H1521" t="s">
        <v>8221</v>
      </c>
      <c r="I1521">
        <v>296</v>
      </c>
    </row>
    <row r="1522" spans="6:9" x14ac:dyDescent="0.25">
      <c r="F1522" t="s">
        <v>8219</v>
      </c>
      <c r="G1522">
        <v>110</v>
      </c>
      <c r="H1522" t="s">
        <v>8221</v>
      </c>
      <c r="I1522">
        <v>310</v>
      </c>
    </row>
    <row r="1523" spans="6:9" x14ac:dyDescent="0.25">
      <c r="F1523" t="s">
        <v>8219</v>
      </c>
      <c r="G1523">
        <v>111</v>
      </c>
      <c r="H1523" t="s">
        <v>8221</v>
      </c>
      <c r="I1523">
        <v>311</v>
      </c>
    </row>
    <row r="1524" spans="6:9" x14ac:dyDescent="0.25">
      <c r="F1524" t="s">
        <v>8219</v>
      </c>
      <c r="G1524">
        <v>111</v>
      </c>
      <c r="H1524" t="s">
        <v>8221</v>
      </c>
      <c r="I1524">
        <v>312</v>
      </c>
    </row>
    <row r="1525" spans="6:9" x14ac:dyDescent="0.25">
      <c r="F1525" t="s">
        <v>8219</v>
      </c>
      <c r="G1525">
        <v>111</v>
      </c>
      <c r="H1525" t="s">
        <v>8221</v>
      </c>
      <c r="I1525">
        <v>336</v>
      </c>
    </row>
    <row r="1526" spans="6:9" x14ac:dyDescent="0.25">
      <c r="F1526" t="s">
        <v>8219</v>
      </c>
      <c r="G1526">
        <v>111</v>
      </c>
      <c r="H1526" t="s">
        <v>8221</v>
      </c>
      <c r="I1526">
        <v>338</v>
      </c>
    </row>
    <row r="1527" spans="6:9" x14ac:dyDescent="0.25">
      <c r="F1527" t="s">
        <v>8219</v>
      </c>
      <c r="G1527">
        <v>111</v>
      </c>
      <c r="H1527" t="s">
        <v>8221</v>
      </c>
      <c r="I1527">
        <v>369</v>
      </c>
    </row>
    <row r="1528" spans="6:9" x14ac:dyDescent="0.25">
      <c r="F1528" t="s">
        <v>8219</v>
      </c>
      <c r="G1528">
        <v>111</v>
      </c>
      <c r="H1528" t="s">
        <v>8221</v>
      </c>
      <c r="I1528">
        <v>456</v>
      </c>
    </row>
    <row r="1529" spans="6:9" x14ac:dyDescent="0.25">
      <c r="F1529" t="s">
        <v>8219</v>
      </c>
      <c r="G1529">
        <v>111</v>
      </c>
      <c r="H1529" t="s">
        <v>8221</v>
      </c>
      <c r="I1529">
        <v>534</v>
      </c>
    </row>
    <row r="1530" spans="6:9" x14ac:dyDescent="0.25">
      <c r="F1530" t="s">
        <v>8219</v>
      </c>
      <c r="G1530">
        <v>112</v>
      </c>
      <c r="H1530" t="s">
        <v>8221</v>
      </c>
      <c r="I1530">
        <v>890</v>
      </c>
    </row>
    <row r="1531" spans="6:9" x14ac:dyDescent="0.25">
      <c r="F1531" t="s">
        <v>8219</v>
      </c>
      <c r="G1531">
        <v>112</v>
      </c>
      <c r="H1531" t="s">
        <v>8221</v>
      </c>
      <c r="I1531">
        <v>975</v>
      </c>
    </row>
    <row r="1532" spans="6:9" x14ac:dyDescent="0.25">
      <c r="F1532" t="s">
        <v>8219</v>
      </c>
      <c r="G1532">
        <v>112</v>
      </c>
      <c r="H1532" t="s">
        <v>8221</v>
      </c>
      <c r="I1532">
        <v>1293</v>
      </c>
    </row>
    <row r="1533" spans="6:9" x14ac:dyDescent="0.25">
      <c r="F1533" t="s">
        <v>8219</v>
      </c>
      <c r="G1533">
        <v>112</v>
      </c>
    </row>
    <row r="1534" spans="6:9" x14ac:dyDescent="0.25">
      <c r="F1534" t="s">
        <v>8219</v>
      </c>
      <c r="G1534">
        <v>112</v>
      </c>
    </row>
    <row r="1535" spans="6:9" x14ac:dyDescent="0.25">
      <c r="F1535" t="s">
        <v>8219</v>
      </c>
      <c r="G1535">
        <v>113</v>
      </c>
    </row>
    <row r="1536" spans="6:9" x14ac:dyDescent="0.25">
      <c r="F1536" t="s">
        <v>8219</v>
      </c>
      <c r="G1536">
        <v>113</v>
      </c>
    </row>
    <row r="1537" spans="6:7" x14ac:dyDescent="0.25">
      <c r="F1537" t="s">
        <v>8219</v>
      </c>
      <c r="G1537">
        <v>113</v>
      </c>
    </row>
    <row r="1538" spans="6:7" x14ac:dyDescent="0.25">
      <c r="F1538" t="s">
        <v>8219</v>
      </c>
      <c r="G1538">
        <v>113</v>
      </c>
    </row>
    <row r="1539" spans="6:7" x14ac:dyDescent="0.25">
      <c r="F1539" t="s">
        <v>8219</v>
      </c>
      <c r="G1539">
        <v>113</v>
      </c>
    </row>
    <row r="1540" spans="6:7" x14ac:dyDescent="0.25">
      <c r="F1540" t="s">
        <v>8219</v>
      </c>
      <c r="G1540">
        <v>113</v>
      </c>
    </row>
    <row r="1541" spans="6:7" x14ac:dyDescent="0.25">
      <c r="F1541" t="s">
        <v>8219</v>
      </c>
      <c r="G1541">
        <v>113</v>
      </c>
    </row>
    <row r="1542" spans="6:7" x14ac:dyDescent="0.25">
      <c r="F1542" t="s">
        <v>8219</v>
      </c>
      <c r="G1542">
        <v>113</v>
      </c>
    </row>
    <row r="1543" spans="6:7" x14ac:dyDescent="0.25">
      <c r="F1543" t="s">
        <v>8219</v>
      </c>
      <c r="G1543">
        <v>114</v>
      </c>
    </row>
    <row r="1544" spans="6:7" x14ac:dyDescent="0.25">
      <c r="F1544" t="s">
        <v>8219</v>
      </c>
      <c r="G1544">
        <v>114</v>
      </c>
    </row>
    <row r="1545" spans="6:7" x14ac:dyDescent="0.25">
      <c r="F1545" t="s">
        <v>8219</v>
      </c>
      <c r="G1545">
        <v>114</v>
      </c>
    </row>
    <row r="1546" spans="6:7" x14ac:dyDescent="0.25">
      <c r="F1546" t="s">
        <v>8219</v>
      </c>
      <c r="G1546">
        <v>115</v>
      </c>
    </row>
    <row r="1547" spans="6:7" x14ac:dyDescent="0.25">
      <c r="F1547" t="s">
        <v>8219</v>
      </c>
      <c r="G1547">
        <v>115</v>
      </c>
    </row>
    <row r="1548" spans="6:7" x14ac:dyDescent="0.25">
      <c r="F1548" t="s">
        <v>8219</v>
      </c>
      <c r="G1548">
        <v>115</v>
      </c>
    </row>
    <row r="1549" spans="6:7" x14ac:dyDescent="0.25">
      <c r="F1549" t="s">
        <v>8219</v>
      </c>
      <c r="G1549">
        <v>115</v>
      </c>
    </row>
    <row r="1550" spans="6:7" x14ac:dyDescent="0.25">
      <c r="F1550" t="s">
        <v>8219</v>
      </c>
      <c r="G1550">
        <v>115</v>
      </c>
    </row>
    <row r="1551" spans="6:7" x14ac:dyDescent="0.25">
      <c r="F1551" t="s">
        <v>8219</v>
      </c>
      <c r="G1551">
        <v>115</v>
      </c>
    </row>
    <row r="1552" spans="6:7" x14ac:dyDescent="0.25">
      <c r="F1552" t="s">
        <v>8219</v>
      </c>
      <c r="G1552">
        <v>115</v>
      </c>
    </row>
    <row r="1553" spans="6:7" x14ac:dyDescent="0.25">
      <c r="F1553" t="s">
        <v>8219</v>
      </c>
      <c r="G1553">
        <v>115</v>
      </c>
    </row>
    <row r="1554" spans="6:7" x14ac:dyDescent="0.25">
      <c r="F1554" t="s">
        <v>8219</v>
      </c>
      <c r="G1554">
        <v>115</v>
      </c>
    </row>
    <row r="1555" spans="6:7" x14ac:dyDescent="0.25">
      <c r="F1555" t="s">
        <v>8219</v>
      </c>
      <c r="G1555">
        <v>115</v>
      </c>
    </row>
    <row r="1556" spans="6:7" x14ac:dyDescent="0.25">
      <c r="F1556" t="s">
        <v>8219</v>
      </c>
      <c r="G1556">
        <v>116</v>
      </c>
    </row>
    <row r="1557" spans="6:7" x14ac:dyDescent="0.25">
      <c r="F1557" t="s">
        <v>8219</v>
      </c>
      <c r="G1557">
        <v>116</v>
      </c>
    </row>
    <row r="1558" spans="6:7" x14ac:dyDescent="0.25">
      <c r="F1558" t="s">
        <v>8219</v>
      </c>
      <c r="G1558">
        <v>117</v>
      </c>
    </row>
    <row r="1559" spans="6:7" x14ac:dyDescent="0.25">
      <c r="F1559" t="s">
        <v>8219</v>
      </c>
      <c r="G1559">
        <v>117</v>
      </c>
    </row>
    <row r="1560" spans="6:7" x14ac:dyDescent="0.25">
      <c r="F1560" t="s">
        <v>8219</v>
      </c>
      <c r="G1560">
        <v>117</v>
      </c>
    </row>
    <row r="1561" spans="6:7" x14ac:dyDescent="0.25">
      <c r="F1561" t="s">
        <v>8219</v>
      </c>
      <c r="G1561">
        <v>117</v>
      </c>
    </row>
    <row r="1562" spans="6:7" x14ac:dyDescent="0.25">
      <c r="F1562" t="s">
        <v>8219</v>
      </c>
      <c r="G1562">
        <v>118</v>
      </c>
    </row>
    <row r="1563" spans="6:7" x14ac:dyDescent="0.25">
      <c r="F1563" t="s">
        <v>8219</v>
      </c>
      <c r="G1563">
        <v>118</v>
      </c>
    </row>
    <row r="1564" spans="6:7" x14ac:dyDescent="0.25">
      <c r="F1564" t="s">
        <v>8219</v>
      </c>
      <c r="G1564">
        <v>118</v>
      </c>
    </row>
    <row r="1565" spans="6:7" x14ac:dyDescent="0.25">
      <c r="F1565" t="s">
        <v>8219</v>
      </c>
      <c r="G1565">
        <v>119</v>
      </c>
    </row>
    <row r="1566" spans="6:7" x14ac:dyDescent="0.25">
      <c r="F1566" t="s">
        <v>8219</v>
      </c>
      <c r="G1566">
        <v>119</v>
      </c>
    </row>
    <row r="1567" spans="6:7" x14ac:dyDescent="0.25">
      <c r="F1567" t="s">
        <v>8219</v>
      </c>
      <c r="G1567">
        <v>119</v>
      </c>
    </row>
    <row r="1568" spans="6:7" x14ac:dyDescent="0.25">
      <c r="F1568" t="s">
        <v>8219</v>
      </c>
      <c r="G1568">
        <v>119</v>
      </c>
    </row>
    <row r="1569" spans="6:7" x14ac:dyDescent="0.25">
      <c r="F1569" t="s">
        <v>8219</v>
      </c>
      <c r="G1569">
        <v>119</v>
      </c>
    </row>
    <row r="1570" spans="6:7" x14ac:dyDescent="0.25">
      <c r="F1570" t="s">
        <v>8219</v>
      </c>
      <c r="G1570">
        <v>119</v>
      </c>
    </row>
    <row r="1571" spans="6:7" x14ac:dyDescent="0.25">
      <c r="F1571" t="s">
        <v>8219</v>
      </c>
      <c r="G1571">
        <v>120</v>
      </c>
    </row>
    <row r="1572" spans="6:7" x14ac:dyDescent="0.25">
      <c r="F1572" t="s">
        <v>8219</v>
      </c>
      <c r="G1572">
        <v>120</v>
      </c>
    </row>
    <row r="1573" spans="6:7" x14ac:dyDescent="0.25">
      <c r="F1573" t="s">
        <v>8219</v>
      </c>
      <c r="G1573">
        <v>120</v>
      </c>
    </row>
    <row r="1574" spans="6:7" x14ac:dyDescent="0.25">
      <c r="F1574" t="s">
        <v>8219</v>
      </c>
      <c r="G1574">
        <v>120</v>
      </c>
    </row>
    <row r="1575" spans="6:7" x14ac:dyDescent="0.25">
      <c r="F1575" t="s">
        <v>8219</v>
      </c>
      <c r="G1575">
        <v>120</v>
      </c>
    </row>
    <row r="1576" spans="6:7" x14ac:dyDescent="0.25">
      <c r="F1576" t="s">
        <v>8219</v>
      </c>
      <c r="G1576">
        <v>120</v>
      </c>
    </row>
    <row r="1577" spans="6:7" x14ac:dyDescent="0.25">
      <c r="F1577" t="s">
        <v>8219</v>
      </c>
      <c r="G1577">
        <v>120</v>
      </c>
    </row>
    <row r="1578" spans="6:7" x14ac:dyDescent="0.25">
      <c r="F1578" t="s">
        <v>8219</v>
      </c>
      <c r="G1578">
        <v>120</v>
      </c>
    </row>
    <row r="1579" spans="6:7" x14ac:dyDescent="0.25">
      <c r="F1579" t="s">
        <v>8219</v>
      </c>
      <c r="G1579">
        <v>120</v>
      </c>
    </row>
    <row r="1580" spans="6:7" x14ac:dyDescent="0.25">
      <c r="F1580" t="s">
        <v>8219</v>
      </c>
      <c r="G1580">
        <v>121</v>
      </c>
    </row>
    <row r="1581" spans="6:7" x14ac:dyDescent="0.25">
      <c r="F1581" t="s">
        <v>8219</v>
      </c>
      <c r="G1581">
        <v>121</v>
      </c>
    </row>
    <row r="1582" spans="6:7" x14ac:dyDescent="0.25">
      <c r="F1582" t="s">
        <v>8219</v>
      </c>
      <c r="G1582">
        <v>122</v>
      </c>
    </row>
    <row r="1583" spans="6:7" x14ac:dyDescent="0.25">
      <c r="F1583" t="s">
        <v>8219</v>
      </c>
      <c r="G1583">
        <v>122</v>
      </c>
    </row>
    <row r="1584" spans="6:7" x14ac:dyDescent="0.25">
      <c r="F1584" t="s">
        <v>8219</v>
      </c>
      <c r="G1584">
        <v>122</v>
      </c>
    </row>
    <row r="1585" spans="6:7" x14ac:dyDescent="0.25">
      <c r="F1585" t="s">
        <v>8219</v>
      </c>
      <c r="G1585">
        <v>123</v>
      </c>
    </row>
    <row r="1586" spans="6:7" x14ac:dyDescent="0.25">
      <c r="F1586" t="s">
        <v>8219</v>
      </c>
      <c r="G1586">
        <v>123</v>
      </c>
    </row>
    <row r="1587" spans="6:7" x14ac:dyDescent="0.25">
      <c r="F1587" t="s">
        <v>8219</v>
      </c>
      <c r="G1587">
        <v>123</v>
      </c>
    </row>
    <row r="1588" spans="6:7" x14ac:dyDescent="0.25">
      <c r="F1588" t="s">
        <v>8219</v>
      </c>
      <c r="G1588">
        <v>123</v>
      </c>
    </row>
    <row r="1589" spans="6:7" x14ac:dyDescent="0.25">
      <c r="F1589" t="s">
        <v>8219</v>
      </c>
      <c r="G1589">
        <v>124</v>
      </c>
    </row>
    <row r="1590" spans="6:7" x14ac:dyDescent="0.25">
      <c r="F1590" t="s">
        <v>8219</v>
      </c>
      <c r="G1590">
        <v>125</v>
      </c>
    </row>
    <row r="1591" spans="6:7" x14ac:dyDescent="0.25">
      <c r="F1591" t="s">
        <v>8219</v>
      </c>
      <c r="G1591">
        <v>125</v>
      </c>
    </row>
    <row r="1592" spans="6:7" x14ac:dyDescent="0.25">
      <c r="F1592" t="s">
        <v>8219</v>
      </c>
      <c r="G1592">
        <v>125</v>
      </c>
    </row>
    <row r="1593" spans="6:7" x14ac:dyDescent="0.25">
      <c r="F1593" t="s">
        <v>8219</v>
      </c>
      <c r="G1593">
        <v>126</v>
      </c>
    </row>
    <row r="1594" spans="6:7" x14ac:dyDescent="0.25">
      <c r="F1594" t="s">
        <v>8219</v>
      </c>
      <c r="G1594">
        <v>126</v>
      </c>
    </row>
    <row r="1595" spans="6:7" x14ac:dyDescent="0.25">
      <c r="F1595" t="s">
        <v>8219</v>
      </c>
      <c r="G1595">
        <v>126</v>
      </c>
    </row>
    <row r="1596" spans="6:7" x14ac:dyDescent="0.25">
      <c r="F1596" t="s">
        <v>8219</v>
      </c>
      <c r="G1596">
        <v>127</v>
      </c>
    </row>
    <row r="1597" spans="6:7" x14ac:dyDescent="0.25">
      <c r="F1597" t="s">
        <v>8219</v>
      </c>
      <c r="G1597">
        <v>128</v>
      </c>
    </row>
    <row r="1598" spans="6:7" x14ac:dyDescent="0.25">
      <c r="F1598" t="s">
        <v>8219</v>
      </c>
      <c r="G1598">
        <v>128</v>
      </c>
    </row>
    <row r="1599" spans="6:7" x14ac:dyDescent="0.25">
      <c r="F1599" t="s">
        <v>8219</v>
      </c>
      <c r="G1599">
        <v>128</v>
      </c>
    </row>
    <row r="1600" spans="6:7" x14ac:dyDescent="0.25">
      <c r="F1600" t="s">
        <v>8219</v>
      </c>
      <c r="G1600">
        <v>128</v>
      </c>
    </row>
    <row r="1601" spans="6:7" x14ac:dyDescent="0.25">
      <c r="F1601" t="s">
        <v>8219</v>
      </c>
      <c r="G1601">
        <v>128</v>
      </c>
    </row>
    <row r="1602" spans="6:7" x14ac:dyDescent="0.25">
      <c r="F1602" t="s">
        <v>8219</v>
      </c>
      <c r="G1602">
        <v>128</v>
      </c>
    </row>
    <row r="1603" spans="6:7" x14ac:dyDescent="0.25">
      <c r="F1603" t="s">
        <v>8219</v>
      </c>
      <c r="G1603">
        <v>128</v>
      </c>
    </row>
    <row r="1604" spans="6:7" x14ac:dyDescent="0.25">
      <c r="F1604" t="s">
        <v>8219</v>
      </c>
      <c r="G1604">
        <v>129</v>
      </c>
    </row>
    <row r="1605" spans="6:7" x14ac:dyDescent="0.25">
      <c r="F1605" t="s">
        <v>8219</v>
      </c>
      <c r="G1605">
        <v>130</v>
      </c>
    </row>
    <row r="1606" spans="6:7" x14ac:dyDescent="0.25">
      <c r="F1606" t="s">
        <v>8219</v>
      </c>
      <c r="G1606">
        <v>130</v>
      </c>
    </row>
    <row r="1607" spans="6:7" x14ac:dyDescent="0.25">
      <c r="F1607" t="s">
        <v>8219</v>
      </c>
      <c r="G1607">
        <v>130</v>
      </c>
    </row>
    <row r="1608" spans="6:7" x14ac:dyDescent="0.25">
      <c r="F1608" t="s">
        <v>8219</v>
      </c>
      <c r="G1608">
        <v>130</v>
      </c>
    </row>
    <row r="1609" spans="6:7" x14ac:dyDescent="0.25">
      <c r="F1609" t="s">
        <v>8219</v>
      </c>
      <c r="G1609">
        <v>130</v>
      </c>
    </row>
    <row r="1610" spans="6:7" x14ac:dyDescent="0.25">
      <c r="F1610" t="s">
        <v>8219</v>
      </c>
      <c r="G1610">
        <v>131</v>
      </c>
    </row>
    <row r="1611" spans="6:7" x14ac:dyDescent="0.25">
      <c r="F1611" t="s">
        <v>8219</v>
      </c>
      <c r="G1611">
        <v>131</v>
      </c>
    </row>
    <row r="1612" spans="6:7" x14ac:dyDescent="0.25">
      <c r="F1612" t="s">
        <v>8219</v>
      </c>
      <c r="G1612">
        <v>131</v>
      </c>
    </row>
    <row r="1613" spans="6:7" x14ac:dyDescent="0.25">
      <c r="F1613" t="s">
        <v>8219</v>
      </c>
      <c r="G1613">
        <v>131</v>
      </c>
    </row>
    <row r="1614" spans="6:7" x14ac:dyDescent="0.25">
      <c r="F1614" t="s">
        <v>8219</v>
      </c>
      <c r="G1614">
        <v>132</v>
      </c>
    </row>
    <row r="1615" spans="6:7" x14ac:dyDescent="0.25">
      <c r="F1615" t="s">
        <v>8219</v>
      </c>
      <c r="G1615">
        <v>132</v>
      </c>
    </row>
    <row r="1616" spans="6:7" x14ac:dyDescent="0.25">
      <c r="F1616" t="s">
        <v>8219</v>
      </c>
      <c r="G1616">
        <v>133</v>
      </c>
    </row>
    <row r="1617" spans="6:7" x14ac:dyDescent="0.25">
      <c r="F1617" t="s">
        <v>8219</v>
      </c>
      <c r="G1617">
        <v>133</v>
      </c>
    </row>
    <row r="1618" spans="6:7" x14ac:dyDescent="0.25">
      <c r="F1618" t="s">
        <v>8219</v>
      </c>
      <c r="G1618">
        <v>133</v>
      </c>
    </row>
    <row r="1619" spans="6:7" x14ac:dyDescent="0.25">
      <c r="F1619" t="s">
        <v>8219</v>
      </c>
      <c r="G1619">
        <v>133</v>
      </c>
    </row>
    <row r="1620" spans="6:7" x14ac:dyDescent="0.25">
      <c r="F1620" t="s">
        <v>8219</v>
      </c>
      <c r="G1620">
        <v>133</v>
      </c>
    </row>
    <row r="1621" spans="6:7" x14ac:dyDescent="0.25">
      <c r="F1621" t="s">
        <v>8219</v>
      </c>
      <c r="G1621">
        <v>134</v>
      </c>
    </row>
    <row r="1622" spans="6:7" x14ac:dyDescent="0.25">
      <c r="F1622" t="s">
        <v>8219</v>
      </c>
      <c r="G1622">
        <v>134</v>
      </c>
    </row>
    <row r="1623" spans="6:7" x14ac:dyDescent="0.25">
      <c r="F1623" t="s">
        <v>8219</v>
      </c>
      <c r="G1623">
        <v>134</v>
      </c>
    </row>
    <row r="1624" spans="6:7" x14ac:dyDescent="0.25">
      <c r="F1624" t="s">
        <v>8219</v>
      </c>
      <c r="G1624">
        <v>134</v>
      </c>
    </row>
    <row r="1625" spans="6:7" x14ac:dyDescent="0.25">
      <c r="F1625" t="s">
        <v>8219</v>
      </c>
      <c r="G1625">
        <v>134</v>
      </c>
    </row>
    <row r="1626" spans="6:7" x14ac:dyDescent="0.25">
      <c r="F1626" t="s">
        <v>8219</v>
      </c>
      <c r="G1626">
        <v>134</v>
      </c>
    </row>
    <row r="1627" spans="6:7" x14ac:dyDescent="0.25">
      <c r="F1627" t="s">
        <v>8219</v>
      </c>
      <c r="G1627">
        <v>135</v>
      </c>
    </row>
    <row r="1628" spans="6:7" x14ac:dyDescent="0.25">
      <c r="F1628" t="s">
        <v>8219</v>
      </c>
      <c r="G1628">
        <v>136</v>
      </c>
    </row>
    <row r="1629" spans="6:7" x14ac:dyDescent="0.25">
      <c r="F1629" t="s">
        <v>8219</v>
      </c>
      <c r="G1629">
        <v>136</v>
      </c>
    </row>
    <row r="1630" spans="6:7" x14ac:dyDescent="0.25">
      <c r="F1630" t="s">
        <v>8219</v>
      </c>
      <c r="G1630">
        <v>136</v>
      </c>
    </row>
    <row r="1631" spans="6:7" x14ac:dyDescent="0.25">
      <c r="F1631" t="s">
        <v>8219</v>
      </c>
      <c r="G1631">
        <v>137</v>
      </c>
    </row>
    <row r="1632" spans="6:7" x14ac:dyDescent="0.25">
      <c r="F1632" t="s">
        <v>8219</v>
      </c>
      <c r="G1632">
        <v>137</v>
      </c>
    </row>
    <row r="1633" spans="6:7" x14ac:dyDescent="0.25">
      <c r="F1633" t="s">
        <v>8219</v>
      </c>
      <c r="G1633">
        <v>138</v>
      </c>
    </row>
    <row r="1634" spans="6:7" x14ac:dyDescent="0.25">
      <c r="F1634" t="s">
        <v>8219</v>
      </c>
      <c r="G1634">
        <v>139</v>
      </c>
    </row>
    <row r="1635" spans="6:7" x14ac:dyDescent="0.25">
      <c r="F1635" t="s">
        <v>8219</v>
      </c>
      <c r="G1635">
        <v>139</v>
      </c>
    </row>
    <row r="1636" spans="6:7" x14ac:dyDescent="0.25">
      <c r="F1636" t="s">
        <v>8219</v>
      </c>
      <c r="G1636">
        <v>139</v>
      </c>
    </row>
    <row r="1637" spans="6:7" x14ac:dyDescent="0.25">
      <c r="F1637" t="s">
        <v>8219</v>
      </c>
      <c r="G1637">
        <v>140</v>
      </c>
    </row>
    <row r="1638" spans="6:7" x14ac:dyDescent="0.25">
      <c r="F1638" t="s">
        <v>8219</v>
      </c>
      <c r="G1638">
        <v>140</v>
      </c>
    </row>
    <row r="1639" spans="6:7" x14ac:dyDescent="0.25">
      <c r="F1639" t="s">
        <v>8219</v>
      </c>
      <c r="G1639">
        <v>140</v>
      </c>
    </row>
    <row r="1640" spans="6:7" x14ac:dyDescent="0.25">
      <c r="F1640" t="s">
        <v>8219</v>
      </c>
      <c r="G1640">
        <v>140</v>
      </c>
    </row>
    <row r="1641" spans="6:7" x14ac:dyDescent="0.25">
      <c r="F1641" t="s">
        <v>8219</v>
      </c>
      <c r="G1641">
        <v>141</v>
      </c>
    </row>
    <row r="1642" spans="6:7" x14ac:dyDescent="0.25">
      <c r="F1642" t="s">
        <v>8219</v>
      </c>
      <c r="G1642">
        <v>141</v>
      </c>
    </row>
    <row r="1643" spans="6:7" x14ac:dyDescent="0.25">
      <c r="F1643" t="s">
        <v>8219</v>
      </c>
      <c r="G1643">
        <v>141</v>
      </c>
    </row>
    <row r="1644" spans="6:7" x14ac:dyDescent="0.25">
      <c r="F1644" t="s">
        <v>8219</v>
      </c>
      <c r="G1644">
        <v>141</v>
      </c>
    </row>
    <row r="1645" spans="6:7" x14ac:dyDescent="0.25">
      <c r="F1645" t="s">
        <v>8219</v>
      </c>
      <c r="G1645">
        <v>141</v>
      </c>
    </row>
    <row r="1646" spans="6:7" x14ac:dyDescent="0.25">
      <c r="F1646" t="s">
        <v>8219</v>
      </c>
      <c r="G1646">
        <v>141</v>
      </c>
    </row>
    <row r="1647" spans="6:7" x14ac:dyDescent="0.25">
      <c r="F1647" t="s">
        <v>8219</v>
      </c>
      <c r="G1647">
        <v>142</v>
      </c>
    </row>
    <row r="1648" spans="6:7" x14ac:dyDescent="0.25">
      <c r="F1648" t="s">
        <v>8219</v>
      </c>
      <c r="G1648">
        <v>142</v>
      </c>
    </row>
    <row r="1649" spans="6:7" x14ac:dyDescent="0.25">
      <c r="F1649" t="s">
        <v>8219</v>
      </c>
      <c r="G1649">
        <v>143</v>
      </c>
    </row>
    <row r="1650" spans="6:7" x14ac:dyDescent="0.25">
      <c r="F1650" t="s">
        <v>8219</v>
      </c>
      <c r="G1650">
        <v>143</v>
      </c>
    </row>
    <row r="1651" spans="6:7" x14ac:dyDescent="0.25">
      <c r="F1651" t="s">
        <v>8219</v>
      </c>
      <c r="G1651">
        <v>144</v>
      </c>
    </row>
    <row r="1652" spans="6:7" x14ac:dyDescent="0.25">
      <c r="F1652" t="s">
        <v>8219</v>
      </c>
      <c r="G1652">
        <v>144</v>
      </c>
    </row>
    <row r="1653" spans="6:7" x14ac:dyDescent="0.25">
      <c r="F1653" t="s">
        <v>8219</v>
      </c>
      <c r="G1653">
        <v>145</v>
      </c>
    </row>
    <row r="1654" spans="6:7" x14ac:dyDescent="0.25">
      <c r="F1654" t="s">
        <v>8219</v>
      </c>
      <c r="G1654">
        <v>145</v>
      </c>
    </row>
    <row r="1655" spans="6:7" x14ac:dyDescent="0.25">
      <c r="F1655" t="s">
        <v>8219</v>
      </c>
      <c r="G1655">
        <v>145</v>
      </c>
    </row>
    <row r="1656" spans="6:7" x14ac:dyDescent="0.25">
      <c r="F1656" t="s">
        <v>8219</v>
      </c>
      <c r="G1656">
        <v>145</v>
      </c>
    </row>
    <row r="1657" spans="6:7" x14ac:dyDescent="0.25">
      <c r="F1657" t="s">
        <v>8219</v>
      </c>
      <c r="G1657">
        <v>145</v>
      </c>
    </row>
    <row r="1658" spans="6:7" x14ac:dyDescent="0.25">
      <c r="F1658" t="s">
        <v>8219</v>
      </c>
      <c r="G1658">
        <v>145</v>
      </c>
    </row>
    <row r="1659" spans="6:7" x14ac:dyDescent="0.25">
      <c r="F1659" t="s">
        <v>8219</v>
      </c>
      <c r="G1659">
        <v>146</v>
      </c>
    </row>
    <row r="1660" spans="6:7" x14ac:dyDescent="0.25">
      <c r="F1660" t="s">
        <v>8219</v>
      </c>
      <c r="G1660">
        <v>146</v>
      </c>
    </row>
    <row r="1661" spans="6:7" x14ac:dyDescent="0.25">
      <c r="F1661" t="s">
        <v>8219</v>
      </c>
      <c r="G1661">
        <v>146</v>
      </c>
    </row>
    <row r="1662" spans="6:7" x14ac:dyDescent="0.25">
      <c r="F1662" t="s">
        <v>8219</v>
      </c>
      <c r="G1662">
        <v>147</v>
      </c>
    </row>
    <row r="1663" spans="6:7" x14ac:dyDescent="0.25">
      <c r="F1663" t="s">
        <v>8219</v>
      </c>
      <c r="G1663">
        <v>147</v>
      </c>
    </row>
    <row r="1664" spans="6:7" x14ac:dyDescent="0.25">
      <c r="F1664" t="s">
        <v>8219</v>
      </c>
      <c r="G1664">
        <v>147</v>
      </c>
    </row>
    <row r="1665" spans="6:7" x14ac:dyDescent="0.25">
      <c r="F1665" t="s">
        <v>8219</v>
      </c>
      <c r="G1665">
        <v>147</v>
      </c>
    </row>
    <row r="1666" spans="6:7" x14ac:dyDescent="0.25">
      <c r="F1666" t="s">
        <v>8219</v>
      </c>
      <c r="G1666">
        <v>147</v>
      </c>
    </row>
    <row r="1667" spans="6:7" x14ac:dyDescent="0.25">
      <c r="F1667" t="s">
        <v>8219</v>
      </c>
      <c r="G1667">
        <v>147</v>
      </c>
    </row>
    <row r="1668" spans="6:7" x14ac:dyDescent="0.25">
      <c r="F1668" t="s">
        <v>8219</v>
      </c>
      <c r="G1668">
        <v>148</v>
      </c>
    </row>
    <row r="1669" spans="6:7" x14ac:dyDescent="0.25">
      <c r="F1669" t="s">
        <v>8219</v>
      </c>
      <c r="G1669">
        <v>148</v>
      </c>
    </row>
    <row r="1670" spans="6:7" x14ac:dyDescent="0.25">
      <c r="F1670" t="s">
        <v>8219</v>
      </c>
      <c r="G1670">
        <v>149</v>
      </c>
    </row>
    <row r="1671" spans="6:7" x14ac:dyDescent="0.25">
      <c r="F1671" t="s">
        <v>8219</v>
      </c>
      <c r="G1671">
        <v>149</v>
      </c>
    </row>
    <row r="1672" spans="6:7" x14ac:dyDescent="0.25">
      <c r="F1672" t="s">
        <v>8219</v>
      </c>
      <c r="G1672">
        <v>149</v>
      </c>
    </row>
    <row r="1673" spans="6:7" x14ac:dyDescent="0.25">
      <c r="F1673" t="s">
        <v>8219</v>
      </c>
      <c r="G1673">
        <v>149</v>
      </c>
    </row>
    <row r="1674" spans="6:7" x14ac:dyDescent="0.25">
      <c r="F1674" t="s">
        <v>8219</v>
      </c>
      <c r="G1674">
        <v>150</v>
      </c>
    </row>
    <row r="1675" spans="6:7" x14ac:dyDescent="0.25">
      <c r="F1675" t="s">
        <v>8219</v>
      </c>
      <c r="G1675">
        <v>150</v>
      </c>
    </row>
    <row r="1676" spans="6:7" x14ac:dyDescent="0.25">
      <c r="F1676" t="s">
        <v>8219</v>
      </c>
      <c r="G1676">
        <v>150</v>
      </c>
    </row>
    <row r="1677" spans="6:7" x14ac:dyDescent="0.25">
      <c r="F1677" t="s">
        <v>8219</v>
      </c>
      <c r="G1677">
        <v>150</v>
      </c>
    </row>
    <row r="1678" spans="6:7" x14ac:dyDescent="0.25">
      <c r="F1678" t="s">
        <v>8219</v>
      </c>
      <c r="G1678">
        <v>150</v>
      </c>
    </row>
    <row r="1679" spans="6:7" x14ac:dyDescent="0.25">
      <c r="F1679" t="s">
        <v>8219</v>
      </c>
      <c r="G1679">
        <v>151</v>
      </c>
    </row>
    <row r="1680" spans="6:7" x14ac:dyDescent="0.25">
      <c r="F1680" t="s">
        <v>8219</v>
      </c>
      <c r="G1680">
        <v>151</v>
      </c>
    </row>
    <row r="1681" spans="6:7" x14ac:dyDescent="0.25">
      <c r="F1681" t="s">
        <v>8219</v>
      </c>
      <c r="G1681">
        <v>151</v>
      </c>
    </row>
    <row r="1682" spans="6:7" x14ac:dyDescent="0.25">
      <c r="F1682" t="s">
        <v>8219</v>
      </c>
      <c r="G1682">
        <v>152</v>
      </c>
    </row>
    <row r="1683" spans="6:7" x14ac:dyDescent="0.25">
      <c r="F1683" t="s">
        <v>8219</v>
      </c>
      <c r="G1683">
        <v>153</v>
      </c>
    </row>
    <row r="1684" spans="6:7" x14ac:dyDescent="0.25">
      <c r="F1684" t="s">
        <v>8219</v>
      </c>
      <c r="G1684">
        <v>154</v>
      </c>
    </row>
    <row r="1685" spans="6:7" x14ac:dyDescent="0.25">
      <c r="F1685" t="s">
        <v>8219</v>
      </c>
      <c r="G1685">
        <v>156</v>
      </c>
    </row>
    <row r="1686" spans="6:7" x14ac:dyDescent="0.25">
      <c r="F1686" t="s">
        <v>8219</v>
      </c>
      <c r="G1686">
        <v>156</v>
      </c>
    </row>
    <row r="1687" spans="6:7" x14ac:dyDescent="0.25">
      <c r="F1687" t="s">
        <v>8219</v>
      </c>
      <c r="G1687">
        <v>157</v>
      </c>
    </row>
    <row r="1688" spans="6:7" x14ac:dyDescent="0.25">
      <c r="F1688" t="s">
        <v>8219</v>
      </c>
      <c r="G1688">
        <v>157</v>
      </c>
    </row>
    <row r="1689" spans="6:7" x14ac:dyDescent="0.25">
      <c r="F1689" t="s">
        <v>8219</v>
      </c>
      <c r="G1689">
        <v>158</v>
      </c>
    </row>
    <row r="1690" spans="6:7" x14ac:dyDescent="0.25">
      <c r="F1690" t="s">
        <v>8219</v>
      </c>
      <c r="G1690">
        <v>158</v>
      </c>
    </row>
    <row r="1691" spans="6:7" x14ac:dyDescent="0.25">
      <c r="F1691" t="s">
        <v>8219</v>
      </c>
      <c r="G1691">
        <v>158</v>
      </c>
    </row>
    <row r="1692" spans="6:7" x14ac:dyDescent="0.25">
      <c r="F1692" t="s">
        <v>8219</v>
      </c>
      <c r="G1692">
        <v>158</v>
      </c>
    </row>
    <row r="1693" spans="6:7" x14ac:dyDescent="0.25">
      <c r="F1693" t="s">
        <v>8219</v>
      </c>
      <c r="G1693">
        <v>158</v>
      </c>
    </row>
    <row r="1694" spans="6:7" x14ac:dyDescent="0.25">
      <c r="F1694" t="s">
        <v>8219</v>
      </c>
      <c r="G1694">
        <v>158</v>
      </c>
    </row>
    <row r="1695" spans="6:7" x14ac:dyDescent="0.25">
      <c r="F1695" t="s">
        <v>8219</v>
      </c>
      <c r="G1695">
        <v>159</v>
      </c>
    </row>
    <row r="1696" spans="6:7" x14ac:dyDescent="0.25">
      <c r="F1696" t="s">
        <v>8219</v>
      </c>
      <c r="G1696">
        <v>159</v>
      </c>
    </row>
    <row r="1697" spans="6:7" x14ac:dyDescent="0.25">
      <c r="F1697" t="s">
        <v>8219</v>
      </c>
      <c r="G1697">
        <v>159</v>
      </c>
    </row>
    <row r="1698" spans="6:7" x14ac:dyDescent="0.25">
      <c r="F1698" t="s">
        <v>8219</v>
      </c>
      <c r="G1698">
        <v>159</v>
      </c>
    </row>
    <row r="1699" spans="6:7" x14ac:dyDescent="0.25">
      <c r="F1699" t="s">
        <v>8219</v>
      </c>
      <c r="G1699">
        <v>159</v>
      </c>
    </row>
    <row r="1700" spans="6:7" x14ac:dyDescent="0.25">
      <c r="F1700" t="s">
        <v>8219</v>
      </c>
      <c r="G1700">
        <v>159</v>
      </c>
    </row>
    <row r="1701" spans="6:7" x14ac:dyDescent="0.25">
      <c r="F1701" t="s">
        <v>8219</v>
      </c>
      <c r="G1701">
        <v>159</v>
      </c>
    </row>
    <row r="1702" spans="6:7" x14ac:dyDescent="0.25">
      <c r="F1702" t="s">
        <v>8219</v>
      </c>
      <c r="G1702">
        <v>160</v>
      </c>
    </row>
    <row r="1703" spans="6:7" x14ac:dyDescent="0.25">
      <c r="F1703" t="s">
        <v>8219</v>
      </c>
      <c r="G1703">
        <v>160</v>
      </c>
    </row>
    <row r="1704" spans="6:7" x14ac:dyDescent="0.25">
      <c r="F1704" t="s">
        <v>8219</v>
      </c>
      <c r="G1704">
        <v>162</v>
      </c>
    </row>
    <row r="1705" spans="6:7" x14ac:dyDescent="0.25">
      <c r="F1705" t="s">
        <v>8219</v>
      </c>
      <c r="G1705">
        <v>162</v>
      </c>
    </row>
    <row r="1706" spans="6:7" x14ac:dyDescent="0.25">
      <c r="F1706" t="s">
        <v>8219</v>
      </c>
      <c r="G1706">
        <v>163</v>
      </c>
    </row>
    <row r="1707" spans="6:7" x14ac:dyDescent="0.25">
      <c r="F1707" t="s">
        <v>8219</v>
      </c>
      <c r="G1707">
        <v>163</v>
      </c>
    </row>
    <row r="1708" spans="6:7" x14ac:dyDescent="0.25">
      <c r="F1708" t="s">
        <v>8219</v>
      </c>
      <c r="G1708">
        <v>163</v>
      </c>
    </row>
    <row r="1709" spans="6:7" x14ac:dyDescent="0.25">
      <c r="F1709" t="s">
        <v>8219</v>
      </c>
      <c r="G1709">
        <v>163</v>
      </c>
    </row>
    <row r="1710" spans="6:7" x14ac:dyDescent="0.25">
      <c r="F1710" t="s">
        <v>8219</v>
      </c>
      <c r="G1710">
        <v>163</v>
      </c>
    </row>
    <row r="1711" spans="6:7" x14ac:dyDescent="0.25">
      <c r="F1711" t="s">
        <v>8219</v>
      </c>
      <c r="G1711">
        <v>165</v>
      </c>
    </row>
    <row r="1712" spans="6:7" x14ac:dyDescent="0.25">
      <c r="F1712" t="s">
        <v>8219</v>
      </c>
      <c r="G1712">
        <v>165</v>
      </c>
    </row>
    <row r="1713" spans="6:7" x14ac:dyDescent="0.25">
      <c r="F1713" t="s">
        <v>8219</v>
      </c>
      <c r="G1713">
        <v>165</v>
      </c>
    </row>
    <row r="1714" spans="6:7" x14ac:dyDescent="0.25">
      <c r="F1714" t="s">
        <v>8219</v>
      </c>
      <c r="G1714">
        <v>166</v>
      </c>
    </row>
    <row r="1715" spans="6:7" x14ac:dyDescent="0.25">
      <c r="F1715" t="s">
        <v>8219</v>
      </c>
      <c r="G1715">
        <v>167</v>
      </c>
    </row>
    <row r="1716" spans="6:7" x14ac:dyDescent="0.25">
      <c r="F1716" t="s">
        <v>8219</v>
      </c>
      <c r="G1716">
        <v>167</v>
      </c>
    </row>
    <row r="1717" spans="6:7" x14ac:dyDescent="0.25">
      <c r="F1717" t="s">
        <v>8219</v>
      </c>
      <c r="G1717">
        <v>167</v>
      </c>
    </row>
    <row r="1718" spans="6:7" x14ac:dyDescent="0.25">
      <c r="F1718" t="s">
        <v>8219</v>
      </c>
      <c r="G1718">
        <v>167</v>
      </c>
    </row>
    <row r="1719" spans="6:7" x14ac:dyDescent="0.25">
      <c r="F1719" t="s">
        <v>8219</v>
      </c>
      <c r="G1719">
        <v>167</v>
      </c>
    </row>
    <row r="1720" spans="6:7" x14ac:dyDescent="0.25">
      <c r="F1720" t="s">
        <v>8219</v>
      </c>
      <c r="G1720">
        <v>167</v>
      </c>
    </row>
    <row r="1721" spans="6:7" x14ac:dyDescent="0.25">
      <c r="F1721" t="s">
        <v>8219</v>
      </c>
      <c r="G1721">
        <v>167</v>
      </c>
    </row>
    <row r="1722" spans="6:7" x14ac:dyDescent="0.25">
      <c r="F1722" t="s">
        <v>8219</v>
      </c>
      <c r="G1722">
        <v>168</v>
      </c>
    </row>
    <row r="1723" spans="6:7" x14ac:dyDescent="0.25">
      <c r="F1723" t="s">
        <v>8219</v>
      </c>
      <c r="G1723">
        <v>168</v>
      </c>
    </row>
    <row r="1724" spans="6:7" x14ac:dyDescent="0.25">
      <c r="F1724" t="s">
        <v>8219</v>
      </c>
      <c r="G1724">
        <v>168</v>
      </c>
    </row>
    <row r="1725" spans="6:7" x14ac:dyDescent="0.25">
      <c r="F1725" t="s">
        <v>8219</v>
      </c>
      <c r="G1725">
        <v>168</v>
      </c>
    </row>
    <row r="1726" spans="6:7" x14ac:dyDescent="0.25">
      <c r="F1726" t="s">
        <v>8219</v>
      </c>
      <c r="G1726">
        <v>169</v>
      </c>
    </row>
    <row r="1727" spans="6:7" x14ac:dyDescent="0.25">
      <c r="F1727" t="s">
        <v>8219</v>
      </c>
      <c r="G1727">
        <v>169</v>
      </c>
    </row>
    <row r="1728" spans="6:7" x14ac:dyDescent="0.25">
      <c r="F1728" t="s">
        <v>8219</v>
      </c>
      <c r="G1728">
        <v>169</v>
      </c>
    </row>
    <row r="1729" spans="6:7" x14ac:dyDescent="0.25">
      <c r="F1729" t="s">
        <v>8219</v>
      </c>
      <c r="G1729">
        <v>169</v>
      </c>
    </row>
    <row r="1730" spans="6:7" x14ac:dyDescent="0.25">
      <c r="F1730" t="s">
        <v>8219</v>
      </c>
      <c r="G1730">
        <v>169</v>
      </c>
    </row>
    <row r="1731" spans="6:7" x14ac:dyDescent="0.25">
      <c r="F1731" t="s">
        <v>8219</v>
      </c>
      <c r="G1731">
        <v>170</v>
      </c>
    </row>
    <row r="1732" spans="6:7" x14ac:dyDescent="0.25">
      <c r="F1732" t="s">
        <v>8219</v>
      </c>
      <c r="G1732">
        <v>170</v>
      </c>
    </row>
    <row r="1733" spans="6:7" x14ac:dyDescent="0.25">
      <c r="F1733" t="s">
        <v>8219</v>
      </c>
      <c r="G1733">
        <v>170</v>
      </c>
    </row>
    <row r="1734" spans="6:7" x14ac:dyDescent="0.25">
      <c r="F1734" t="s">
        <v>8219</v>
      </c>
      <c r="G1734">
        <v>171</v>
      </c>
    </row>
    <row r="1735" spans="6:7" x14ac:dyDescent="0.25">
      <c r="F1735" t="s">
        <v>8219</v>
      </c>
      <c r="G1735">
        <v>172</v>
      </c>
    </row>
    <row r="1736" spans="6:7" x14ac:dyDescent="0.25">
      <c r="F1736" t="s">
        <v>8219</v>
      </c>
      <c r="G1736">
        <v>173</v>
      </c>
    </row>
    <row r="1737" spans="6:7" x14ac:dyDescent="0.25">
      <c r="F1737" t="s">
        <v>8219</v>
      </c>
      <c r="G1737">
        <v>173</v>
      </c>
    </row>
    <row r="1738" spans="6:7" x14ac:dyDescent="0.25">
      <c r="F1738" t="s">
        <v>8219</v>
      </c>
      <c r="G1738">
        <v>174</v>
      </c>
    </row>
    <row r="1739" spans="6:7" x14ac:dyDescent="0.25">
      <c r="F1739" t="s">
        <v>8219</v>
      </c>
      <c r="G1739">
        <v>174</v>
      </c>
    </row>
    <row r="1740" spans="6:7" x14ac:dyDescent="0.25">
      <c r="F1740" t="s">
        <v>8219</v>
      </c>
      <c r="G1740">
        <v>174</v>
      </c>
    </row>
    <row r="1741" spans="6:7" x14ac:dyDescent="0.25">
      <c r="F1741" t="s">
        <v>8219</v>
      </c>
      <c r="G1741">
        <v>175</v>
      </c>
    </row>
    <row r="1742" spans="6:7" x14ac:dyDescent="0.25">
      <c r="F1742" t="s">
        <v>8219</v>
      </c>
      <c r="G1742">
        <v>175</v>
      </c>
    </row>
    <row r="1743" spans="6:7" x14ac:dyDescent="0.25">
      <c r="F1743" t="s">
        <v>8219</v>
      </c>
      <c r="G1743">
        <v>176</v>
      </c>
    </row>
    <row r="1744" spans="6:7" x14ac:dyDescent="0.25">
      <c r="F1744" t="s">
        <v>8219</v>
      </c>
      <c r="G1744">
        <v>176</v>
      </c>
    </row>
    <row r="1745" spans="6:7" x14ac:dyDescent="0.25">
      <c r="F1745" t="s">
        <v>8219</v>
      </c>
      <c r="G1745">
        <v>176</v>
      </c>
    </row>
    <row r="1746" spans="6:7" x14ac:dyDescent="0.25">
      <c r="F1746" t="s">
        <v>8219</v>
      </c>
      <c r="G1746">
        <v>176</v>
      </c>
    </row>
    <row r="1747" spans="6:7" x14ac:dyDescent="0.25">
      <c r="F1747" t="s">
        <v>8219</v>
      </c>
      <c r="G1747">
        <v>177</v>
      </c>
    </row>
    <row r="1748" spans="6:7" x14ac:dyDescent="0.25">
      <c r="F1748" t="s">
        <v>8219</v>
      </c>
      <c r="G1748">
        <v>178</v>
      </c>
    </row>
    <row r="1749" spans="6:7" x14ac:dyDescent="0.25">
      <c r="F1749" t="s">
        <v>8219</v>
      </c>
      <c r="G1749">
        <v>179</v>
      </c>
    </row>
    <row r="1750" spans="6:7" x14ac:dyDescent="0.25">
      <c r="F1750" t="s">
        <v>8219</v>
      </c>
      <c r="G1750">
        <v>179</v>
      </c>
    </row>
    <row r="1751" spans="6:7" x14ac:dyDescent="0.25">
      <c r="F1751" t="s">
        <v>8219</v>
      </c>
      <c r="G1751">
        <v>179</v>
      </c>
    </row>
    <row r="1752" spans="6:7" x14ac:dyDescent="0.25">
      <c r="F1752" t="s">
        <v>8219</v>
      </c>
      <c r="G1752">
        <v>179</v>
      </c>
    </row>
    <row r="1753" spans="6:7" x14ac:dyDescent="0.25">
      <c r="F1753" t="s">
        <v>8219</v>
      </c>
      <c r="G1753">
        <v>180</v>
      </c>
    </row>
    <row r="1754" spans="6:7" x14ac:dyDescent="0.25">
      <c r="F1754" t="s">
        <v>8219</v>
      </c>
      <c r="G1754">
        <v>180</v>
      </c>
    </row>
    <row r="1755" spans="6:7" x14ac:dyDescent="0.25">
      <c r="F1755" t="s">
        <v>8219</v>
      </c>
      <c r="G1755">
        <v>181</v>
      </c>
    </row>
    <row r="1756" spans="6:7" x14ac:dyDescent="0.25">
      <c r="F1756" t="s">
        <v>8219</v>
      </c>
      <c r="G1756">
        <v>181</v>
      </c>
    </row>
    <row r="1757" spans="6:7" x14ac:dyDescent="0.25">
      <c r="F1757" t="s">
        <v>8219</v>
      </c>
      <c r="G1757">
        <v>181</v>
      </c>
    </row>
    <row r="1758" spans="6:7" x14ac:dyDescent="0.25">
      <c r="F1758" t="s">
        <v>8219</v>
      </c>
      <c r="G1758">
        <v>182</v>
      </c>
    </row>
    <row r="1759" spans="6:7" x14ac:dyDescent="0.25">
      <c r="F1759" t="s">
        <v>8219</v>
      </c>
      <c r="G1759">
        <v>182</v>
      </c>
    </row>
    <row r="1760" spans="6:7" x14ac:dyDescent="0.25">
      <c r="F1760" t="s">
        <v>8219</v>
      </c>
      <c r="G1760">
        <v>182</v>
      </c>
    </row>
    <row r="1761" spans="6:7" x14ac:dyDescent="0.25">
      <c r="F1761" t="s">
        <v>8219</v>
      </c>
      <c r="G1761">
        <v>183</v>
      </c>
    </row>
    <row r="1762" spans="6:7" x14ac:dyDescent="0.25">
      <c r="F1762" t="s">
        <v>8219</v>
      </c>
      <c r="G1762">
        <v>183</v>
      </c>
    </row>
    <row r="1763" spans="6:7" x14ac:dyDescent="0.25">
      <c r="F1763" t="s">
        <v>8219</v>
      </c>
      <c r="G1763">
        <v>183</v>
      </c>
    </row>
    <row r="1764" spans="6:7" x14ac:dyDescent="0.25">
      <c r="F1764" t="s">
        <v>8219</v>
      </c>
      <c r="G1764">
        <v>183</v>
      </c>
    </row>
    <row r="1765" spans="6:7" x14ac:dyDescent="0.25">
      <c r="F1765" t="s">
        <v>8219</v>
      </c>
      <c r="G1765">
        <v>184</v>
      </c>
    </row>
    <row r="1766" spans="6:7" x14ac:dyDescent="0.25">
      <c r="F1766" t="s">
        <v>8219</v>
      </c>
      <c r="G1766">
        <v>184</v>
      </c>
    </row>
    <row r="1767" spans="6:7" x14ac:dyDescent="0.25">
      <c r="F1767" t="s">
        <v>8219</v>
      </c>
      <c r="G1767">
        <v>184</v>
      </c>
    </row>
    <row r="1768" spans="6:7" x14ac:dyDescent="0.25">
      <c r="F1768" t="s">
        <v>8219</v>
      </c>
      <c r="G1768">
        <v>184</v>
      </c>
    </row>
    <row r="1769" spans="6:7" x14ac:dyDescent="0.25">
      <c r="F1769" t="s">
        <v>8219</v>
      </c>
      <c r="G1769">
        <v>185</v>
      </c>
    </row>
    <row r="1770" spans="6:7" x14ac:dyDescent="0.25">
      <c r="F1770" t="s">
        <v>8219</v>
      </c>
      <c r="G1770">
        <v>185</v>
      </c>
    </row>
    <row r="1771" spans="6:7" x14ac:dyDescent="0.25">
      <c r="F1771" t="s">
        <v>8219</v>
      </c>
      <c r="G1771">
        <v>186</v>
      </c>
    </row>
    <row r="1772" spans="6:7" x14ac:dyDescent="0.25">
      <c r="F1772" t="s">
        <v>8219</v>
      </c>
      <c r="G1772">
        <v>186</v>
      </c>
    </row>
    <row r="1773" spans="6:7" x14ac:dyDescent="0.25">
      <c r="F1773" t="s">
        <v>8219</v>
      </c>
      <c r="G1773">
        <v>186</v>
      </c>
    </row>
    <row r="1774" spans="6:7" x14ac:dyDescent="0.25">
      <c r="F1774" t="s">
        <v>8219</v>
      </c>
      <c r="G1774">
        <v>187</v>
      </c>
    </row>
    <row r="1775" spans="6:7" x14ac:dyDescent="0.25">
      <c r="F1775" t="s">
        <v>8219</v>
      </c>
      <c r="G1775">
        <v>188</v>
      </c>
    </row>
    <row r="1776" spans="6:7" x14ac:dyDescent="0.25">
      <c r="F1776" t="s">
        <v>8219</v>
      </c>
      <c r="G1776">
        <v>188</v>
      </c>
    </row>
    <row r="1777" spans="6:7" x14ac:dyDescent="0.25">
      <c r="F1777" t="s">
        <v>8219</v>
      </c>
      <c r="G1777">
        <v>188</v>
      </c>
    </row>
    <row r="1778" spans="6:7" x14ac:dyDescent="0.25">
      <c r="F1778" t="s">
        <v>8219</v>
      </c>
      <c r="G1778">
        <v>189</v>
      </c>
    </row>
    <row r="1779" spans="6:7" x14ac:dyDescent="0.25">
      <c r="F1779" t="s">
        <v>8219</v>
      </c>
      <c r="G1779">
        <v>189</v>
      </c>
    </row>
    <row r="1780" spans="6:7" x14ac:dyDescent="0.25">
      <c r="F1780" t="s">
        <v>8219</v>
      </c>
      <c r="G1780">
        <v>190</v>
      </c>
    </row>
    <row r="1781" spans="6:7" x14ac:dyDescent="0.25">
      <c r="F1781" t="s">
        <v>8219</v>
      </c>
      <c r="G1781">
        <v>190</v>
      </c>
    </row>
    <row r="1782" spans="6:7" x14ac:dyDescent="0.25">
      <c r="F1782" t="s">
        <v>8219</v>
      </c>
      <c r="G1782">
        <v>191</v>
      </c>
    </row>
    <row r="1783" spans="6:7" x14ac:dyDescent="0.25">
      <c r="F1783" t="s">
        <v>8219</v>
      </c>
      <c r="G1783">
        <v>191</v>
      </c>
    </row>
    <row r="1784" spans="6:7" x14ac:dyDescent="0.25">
      <c r="F1784" t="s">
        <v>8219</v>
      </c>
      <c r="G1784">
        <v>191</v>
      </c>
    </row>
    <row r="1785" spans="6:7" x14ac:dyDescent="0.25">
      <c r="F1785" t="s">
        <v>8219</v>
      </c>
      <c r="G1785">
        <v>191</v>
      </c>
    </row>
    <row r="1786" spans="6:7" x14ac:dyDescent="0.25">
      <c r="F1786" t="s">
        <v>8219</v>
      </c>
      <c r="G1786">
        <v>191</v>
      </c>
    </row>
    <row r="1787" spans="6:7" x14ac:dyDescent="0.25">
      <c r="F1787" t="s">
        <v>8219</v>
      </c>
      <c r="G1787">
        <v>193</v>
      </c>
    </row>
    <row r="1788" spans="6:7" x14ac:dyDescent="0.25">
      <c r="F1788" t="s">
        <v>8219</v>
      </c>
      <c r="G1788">
        <v>193</v>
      </c>
    </row>
    <row r="1789" spans="6:7" x14ac:dyDescent="0.25">
      <c r="F1789" t="s">
        <v>8219</v>
      </c>
      <c r="G1789">
        <v>193</v>
      </c>
    </row>
    <row r="1790" spans="6:7" x14ac:dyDescent="0.25">
      <c r="F1790" t="s">
        <v>8219</v>
      </c>
      <c r="G1790">
        <v>194</v>
      </c>
    </row>
    <row r="1791" spans="6:7" x14ac:dyDescent="0.25">
      <c r="F1791" t="s">
        <v>8219</v>
      </c>
      <c r="G1791">
        <v>194</v>
      </c>
    </row>
    <row r="1792" spans="6:7" x14ac:dyDescent="0.25">
      <c r="F1792" t="s">
        <v>8219</v>
      </c>
      <c r="G1792">
        <v>196</v>
      </c>
    </row>
    <row r="1793" spans="6:7" x14ac:dyDescent="0.25">
      <c r="F1793" t="s">
        <v>8219</v>
      </c>
      <c r="G1793">
        <v>196</v>
      </c>
    </row>
    <row r="1794" spans="6:7" x14ac:dyDescent="0.25">
      <c r="F1794" t="s">
        <v>8219</v>
      </c>
      <c r="G1794">
        <v>196</v>
      </c>
    </row>
    <row r="1795" spans="6:7" x14ac:dyDescent="0.25">
      <c r="F1795" t="s">
        <v>8219</v>
      </c>
      <c r="G1795">
        <v>197</v>
      </c>
    </row>
    <row r="1796" spans="6:7" x14ac:dyDescent="0.25">
      <c r="F1796" t="s">
        <v>8219</v>
      </c>
      <c r="G1796">
        <v>197</v>
      </c>
    </row>
    <row r="1797" spans="6:7" x14ac:dyDescent="0.25">
      <c r="F1797" t="s">
        <v>8219</v>
      </c>
      <c r="G1797">
        <v>199</v>
      </c>
    </row>
    <row r="1798" spans="6:7" x14ac:dyDescent="0.25">
      <c r="F1798" t="s">
        <v>8219</v>
      </c>
      <c r="G1798">
        <v>199</v>
      </c>
    </row>
    <row r="1799" spans="6:7" x14ac:dyDescent="0.25">
      <c r="F1799" t="s">
        <v>8219</v>
      </c>
      <c r="G1799">
        <v>199</v>
      </c>
    </row>
    <row r="1800" spans="6:7" x14ac:dyDescent="0.25">
      <c r="F1800" t="s">
        <v>8219</v>
      </c>
      <c r="G1800">
        <v>200</v>
      </c>
    </row>
    <row r="1801" spans="6:7" x14ac:dyDescent="0.25">
      <c r="F1801" t="s">
        <v>8219</v>
      </c>
      <c r="G1801">
        <v>200</v>
      </c>
    </row>
    <row r="1802" spans="6:7" x14ac:dyDescent="0.25">
      <c r="F1802" t="s">
        <v>8219</v>
      </c>
      <c r="G1802">
        <v>202</v>
      </c>
    </row>
    <row r="1803" spans="6:7" x14ac:dyDescent="0.25">
      <c r="F1803" t="s">
        <v>8219</v>
      </c>
      <c r="G1803">
        <v>202</v>
      </c>
    </row>
    <row r="1804" spans="6:7" x14ac:dyDescent="0.25">
      <c r="F1804" t="s">
        <v>8219</v>
      </c>
      <c r="G1804">
        <v>202</v>
      </c>
    </row>
    <row r="1805" spans="6:7" x14ac:dyDescent="0.25">
      <c r="F1805" t="s">
        <v>8219</v>
      </c>
      <c r="G1805">
        <v>202</v>
      </c>
    </row>
    <row r="1806" spans="6:7" x14ac:dyDescent="0.25">
      <c r="F1806" t="s">
        <v>8219</v>
      </c>
      <c r="G1806">
        <v>203</v>
      </c>
    </row>
    <row r="1807" spans="6:7" x14ac:dyDescent="0.25">
      <c r="F1807" t="s">
        <v>8219</v>
      </c>
      <c r="G1807">
        <v>204</v>
      </c>
    </row>
    <row r="1808" spans="6:7" x14ac:dyDescent="0.25">
      <c r="F1808" t="s">
        <v>8219</v>
      </c>
      <c r="G1808">
        <v>204</v>
      </c>
    </row>
    <row r="1809" spans="6:7" x14ac:dyDescent="0.25">
      <c r="F1809" t="s">
        <v>8219</v>
      </c>
      <c r="G1809">
        <v>205</v>
      </c>
    </row>
    <row r="1810" spans="6:7" x14ac:dyDescent="0.25">
      <c r="F1810" t="s">
        <v>8219</v>
      </c>
      <c r="G1810">
        <v>205</v>
      </c>
    </row>
    <row r="1811" spans="6:7" x14ac:dyDescent="0.25">
      <c r="F1811" t="s">
        <v>8219</v>
      </c>
      <c r="G1811">
        <v>205</v>
      </c>
    </row>
    <row r="1812" spans="6:7" x14ac:dyDescent="0.25">
      <c r="F1812" t="s">
        <v>8219</v>
      </c>
      <c r="G1812">
        <v>205</v>
      </c>
    </row>
    <row r="1813" spans="6:7" x14ac:dyDescent="0.25">
      <c r="F1813" t="s">
        <v>8219</v>
      </c>
      <c r="G1813">
        <v>206</v>
      </c>
    </row>
    <row r="1814" spans="6:7" x14ac:dyDescent="0.25">
      <c r="F1814" t="s">
        <v>8219</v>
      </c>
      <c r="G1814">
        <v>206</v>
      </c>
    </row>
    <row r="1815" spans="6:7" x14ac:dyDescent="0.25">
      <c r="F1815" t="s">
        <v>8219</v>
      </c>
      <c r="G1815">
        <v>206</v>
      </c>
    </row>
    <row r="1816" spans="6:7" x14ac:dyDescent="0.25">
      <c r="F1816" t="s">
        <v>8219</v>
      </c>
      <c r="G1816">
        <v>206</v>
      </c>
    </row>
    <row r="1817" spans="6:7" x14ac:dyDescent="0.25">
      <c r="F1817" t="s">
        <v>8219</v>
      </c>
      <c r="G1817">
        <v>206</v>
      </c>
    </row>
    <row r="1818" spans="6:7" x14ac:dyDescent="0.25">
      <c r="F1818" t="s">
        <v>8219</v>
      </c>
      <c r="G1818">
        <v>207</v>
      </c>
    </row>
    <row r="1819" spans="6:7" x14ac:dyDescent="0.25">
      <c r="F1819" t="s">
        <v>8219</v>
      </c>
      <c r="G1819">
        <v>207</v>
      </c>
    </row>
    <row r="1820" spans="6:7" x14ac:dyDescent="0.25">
      <c r="F1820" t="s">
        <v>8219</v>
      </c>
      <c r="G1820">
        <v>208</v>
      </c>
    </row>
    <row r="1821" spans="6:7" x14ac:dyDescent="0.25">
      <c r="F1821" t="s">
        <v>8219</v>
      </c>
      <c r="G1821">
        <v>209</v>
      </c>
    </row>
    <row r="1822" spans="6:7" x14ac:dyDescent="0.25">
      <c r="F1822" t="s">
        <v>8219</v>
      </c>
      <c r="G1822">
        <v>210</v>
      </c>
    </row>
    <row r="1823" spans="6:7" x14ac:dyDescent="0.25">
      <c r="F1823" t="s">
        <v>8219</v>
      </c>
      <c r="G1823">
        <v>211</v>
      </c>
    </row>
    <row r="1824" spans="6:7" x14ac:dyDescent="0.25">
      <c r="F1824" t="s">
        <v>8219</v>
      </c>
      <c r="G1824">
        <v>211</v>
      </c>
    </row>
    <row r="1825" spans="6:7" x14ac:dyDescent="0.25">
      <c r="F1825" t="s">
        <v>8219</v>
      </c>
      <c r="G1825">
        <v>211</v>
      </c>
    </row>
    <row r="1826" spans="6:7" x14ac:dyDescent="0.25">
      <c r="F1826" t="s">
        <v>8219</v>
      </c>
      <c r="G1826">
        <v>213</v>
      </c>
    </row>
    <row r="1827" spans="6:7" x14ac:dyDescent="0.25">
      <c r="F1827" t="s">
        <v>8219</v>
      </c>
      <c r="G1827">
        <v>213</v>
      </c>
    </row>
    <row r="1828" spans="6:7" x14ac:dyDescent="0.25">
      <c r="F1828" t="s">
        <v>8219</v>
      </c>
      <c r="G1828">
        <v>215</v>
      </c>
    </row>
    <row r="1829" spans="6:7" x14ac:dyDescent="0.25">
      <c r="F1829" t="s">
        <v>8219</v>
      </c>
      <c r="G1829">
        <v>216</v>
      </c>
    </row>
    <row r="1830" spans="6:7" x14ac:dyDescent="0.25">
      <c r="F1830" t="s">
        <v>8219</v>
      </c>
      <c r="G1830">
        <v>217</v>
      </c>
    </row>
    <row r="1831" spans="6:7" x14ac:dyDescent="0.25">
      <c r="F1831" t="s">
        <v>8219</v>
      </c>
      <c r="G1831">
        <v>217</v>
      </c>
    </row>
    <row r="1832" spans="6:7" x14ac:dyDescent="0.25">
      <c r="F1832" t="s">
        <v>8219</v>
      </c>
      <c r="G1832">
        <v>218</v>
      </c>
    </row>
    <row r="1833" spans="6:7" x14ac:dyDescent="0.25">
      <c r="F1833" t="s">
        <v>8219</v>
      </c>
      <c r="G1833">
        <v>218</v>
      </c>
    </row>
    <row r="1834" spans="6:7" x14ac:dyDescent="0.25">
      <c r="F1834" t="s">
        <v>8219</v>
      </c>
      <c r="G1834">
        <v>220</v>
      </c>
    </row>
    <row r="1835" spans="6:7" x14ac:dyDescent="0.25">
      <c r="F1835" t="s">
        <v>8219</v>
      </c>
      <c r="G1835">
        <v>221</v>
      </c>
    </row>
    <row r="1836" spans="6:7" x14ac:dyDescent="0.25">
      <c r="F1836" t="s">
        <v>8219</v>
      </c>
      <c r="G1836">
        <v>221</v>
      </c>
    </row>
    <row r="1837" spans="6:7" x14ac:dyDescent="0.25">
      <c r="F1837" t="s">
        <v>8219</v>
      </c>
      <c r="G1837">
        <v>221</v>
      </c>
    </row>
    <row r="1838" spans="6:7" x14ac:dyDescent="0.25">
      <c r="F1838" t="s">
        <v>8219</v>
      </c>
      <c r="G1838">
        <v>222</v>
      </c>
    </row>
    <row r="1839" spans="6:7" x14ac:dyDescent="0.25">
      <c r="F1839" t="s">
        <v>8219</v>
      </c>
      <c r="G1839">
        <v>222</v>
      </c>
    </row>
    <row r="1840" spans="6:7" x14ac:dyDescent="0.25">
      <c r="F1840" t="s">
        <v>8219</v>
      </c>
      <c r="G1840">
        <v>223</v>
      </c>
    </row>
    <row r="1841" spans="6:7" x14ac:dyDescent="0.25">
      <c r="F1841" t="s">
        <v>8219</v>
      </c>
      <c r="G1841">
        <v>224</v>
      </c>
    </row>
    <row r="1842" spans="6:7" x14ac:dyDescent="0.25">
      <c r="F1842" t="s">
        <v>8219</v>
      </c>
      <c r="G1842">
        <v>226</v>
      </c>
    </row>
    <row r="1843" spans="6:7" x14ac:dyDescent="0.25">
      <c r="F1843" t="s">
        <v>8219</v>
      </c>
      <c r="G1843">
        <v>226</v>
      </c>
    </row>
    <row r="1844" spans="6:7" x14ac:dyDescent="0.25">
      <c r="F1844" t="s">
        <v>8219</v>
      </c>
      <c r="G1844">
        <v>226</v>
      </c>
    </row>
    <row r="1845" spans="6:7" x14ac:dyDescent="0.25">
      <c r="F1845" t="s">
        <v>8219</v>
      </c>
      <c r="G1845">
        <v>227</v>
      </c>
    </row>
    <row r="1846" spans="6:7" x14ac:dyDescent="0.25">
      <c r="F1846" t="s">
        <v>8219</v>
      </c>
      <c r="G1846">
        <v>229</v>
      </c>
    </row>
    <row r="1847" spans="6:7" x14ac:dyDescent="0.25">
      <c r="F1847" t="s">
        <v>8219</v>
      </c>
      <c r="G1847">
        <v>229</v>
      </c>
    </row>
    <row r="1848" spans="6:7" x14ac:dyDescent="0.25">
      <c r="F1848" t="s">
        <v>8219</v>
      </c>
      <c r="G1848">
        <v>232</v>
      </c>
    </row>
    <row r="1849" spans="6:7" x14ac:dyDescent="0.25">
      <c r="F1849" t="s">
        <v>8219</v>
      </c>
      <c r="G1849">
        <v>234</v>
      </c>
    </row>
    <row r="1850" spans="6:7" x14ac:dyDescent="0.25">
      <c r="F1850" t="s">
        <v>8219</v>
      </c>
      <c r="G1850">
        <v>234</v>
      </c>
    </row>
    <row r="1851" spans="6:7" x14ac:dyDescent="0.25">
      <c r="F1851" t="s">
        <v>8219</v>
      </c>
      <c r="G1851">
        <v>235</v>
      </c>
    </row>
    <row r="1852" spans="6:7" x14ac:dyDescent="0.25">
      <c r="F1852" t="s">
        <v>8219</v>
      </c>
      <c r="G1852">
        <v>235</v>
      </c>
    </row>
    <row r="1853" spans="6:7" x14ac:dyDescent="0.25">
      <c r="F1853" t="s">
        <v>8219</v>
      </c>
      <c r="G1853">
        <v>236</v>
      </c>
    </row>
    <row r="1854" spans="6:7" x14ac:dyDescent="0.25">
      <c r="F1854" t="s">
        <v>8219</v>
      </c>
      <c r="G1854">
        <v>236</v>
      </c>
    </row>
    <row r="1855" spans="6:7" x14ac:dyDescent="0.25">
      <c r="F1855" t="s">
        <v>8219</v>
      </c>
      <c r="G1855">
        <v>236</v>
      </c>
    </row>
    <row r="1856" spans="6:7" x14ac:dyDescent="0.25">
      <c r="F1856" t="s">
        <v>8219</v>
      </c>
      <c r="G1856">
        <v>237</v>
      </c>
    </row>
    <row r="1857" spans="6:7" x14ac:dyDescent="0.25">
      <c r="F1857" t="s">
        <v>8219</v>
      </c>
      <c r="G1857">
        <v>237</v>
      </c>
    </row>
    <row r="1858" spans="6:7" x14ac:dyDescent="0.25">
      <c r="F1858" t="s">
        <v>8219</v>
      </c>
      <c r="G1858">
        <v>237</v>
      </c>
    </row>
    <row r="1859" spans="6:7" x14ac:dyDescent="0.25">
      <c r="F1859" t="s">
        <v>8219</v>
      </c>
      <c r="G1859">
        <v>238</v>
      </c>
    </row>
    <row r="1860" spans="6:7" x14ac:dyDescent="0.25">
      <c r="F1860" t="s">
        <v>8219</v>
      </c>
      <c r="G1860">
        <v>238</v>
      </c>
    </row>
    <row r="1861" spans="6:7" x14ac:dyDescent="0.25">
      <c r="F1861" t="s">
        <v>8219</v>
      </c>
      <c r="G1861">
        <v>238</v>
      </c>
    </row>
    <row r="1862" spans="6:7" x14ac:dyDescent="0.25">
      <c r="F1862" t="s">
        <v>8219</v>
      </c>
      <c r="G1862">
        <v>238</v>
      </c>
    </row>
    <row r="1863" spans="6:7" x14ac:dyDescent="0.25">
      <c r="F1863" t="s">
        <v>8219</v>
      </c>
      <c r="G1863">
        <v>240</v>
      </c>
    </row>
    <row r="1864" spans="6:7" x14ac:dyDescent="0.25">
      <c r="F1864" t="s">
        <v>8219</v>
      </c>
      <c r="G1864">
        <v>241</v>
      </c>
    </row>
    <row r="1865" spans="6:7" x14ac:dyDescent="0.25">
      <c r="F1865" t="s">
        <v>8219</v>
      </c>
      <c r="G1865">
        <v>241</v>
      </c>
    </row>
    <row r="1866" spans="6:7" x14ac:dyDescent="0.25">
      <c r="F1866" t="s">
        <v>8219</v>
      </c>
      <c r="G1866">
        <v>241</v>
      </c>
    </row>
    <row r="1867" spans="6:7" x14ac:dyDescent="0.25">
      <c r="F1867" t="s">
        <v>8219</v>
      </c>
      <c r="G1867">
        <v>242</v>
      </c>
    </row>
    <row r="1868" spans="6:7" x14ac:dyDescent="0.25">
      <c r="F1868" t="s">
        <v>8219</v>
      </c>
      <c r="G1868">
        <v>244</v>
      </c>
    </row>
    <row r="1869" spans="6:7" x14ac:dyDescent="0.25">
      <c r="F1869" t="s">
        <v>8219</v>
      </c>
      <c r="G1869">
        <v>244</v>
      </c>
    </row>
    <row r="1870" spans="6:7" x14ac:dyDescent="0.25">
      <c r="F1870" t="s">
        <v>8219</v>
      </c>
      <c r="G1870">
        <v>246</v>
      </c>
    </row>
    <row r="1871" spans="6:7" x14ac:dyDescent="0.25">
      <c r="F1871" t="s">
        <v>8219</v>
      </c>
      <c r="G1871">
        <v>246</v>
      </c>
    </row>
    <row r="1872" spans="6:7" x14ac:dyDescent="0.25">
      <c r="F1872" t="s">
        <v>8219</v>
      </c>
      <c r="G1872">
        <v>248</v>
      </c>
    </row>
    <row r="1873" spans="6:7" x14ac:dyDescent="0.25">
      <c r="F1873" t="s">
        <v>8219</v>
      </c>
      <c r="G1873">
        <v>249</v>
      </c>
    </row>
    <row r="1874" spans="6:7" x14ac:dyDescent="0.25">
      <c r="F1874" t="s">
        <v>8219</v>
      </c>
      <c r="G1874">
        <v>249</v>
      </c>
    </row>
    <row r="1875" spans="6:7" x14ac:dyDescent="0.25">
      <c r="F1875" t="s">
        <v>8219</v>
      </c>
      <c r="G1875">
        <v>251</v>
      </c>
    </row>
    <row r="1876" spans="6:7" x14ac:dyDescent="0.25">
      <c r="F1876" t="s">
        <v>8219</v>
      </c>
      <c r="G1876">
        <v>251</v>
      </c>
    </row>
    <row r="1877" spans="6:7" x14ac:dyDescent="0.25">
      <c r="F1877" t="s">
        <v>8219</v>
      </c>
      <c r="G1877">
        <v>251</v>
      </c>
    </row>
    <row r="1878" spans="6:7" x14ac:dyDescent="0.25">
      <c r="F1878" t="s">
        <v>8219</v>
      </c>
      <c r="G1878">
        <v>253</v>
      </c>
    </row>
    <row r="1879" spans="6:7" x14ac:dyDescent="0.25">
      <c r="F1879" t="s">
        <v>8219</v>
      </c>
      <c r="G1879">
        <v>253</v>
      </c>
    </row>
    <row r="1880" spans="6:7" x14ac:dyDescent="0.25">
      <c r="F1880" t="s">
        <v>8219</v>
      </c>
      <c r="G1880">
        <v>253</v>
      </c>
    </row>
    <row r="1881" spans="6:7" x14ac:dyDescent="0.25">
      <c r="F1881" t="s">
        <v>8219</v>
      </c>
      <c r="G1881">
        <v>255</v>
      </c>
    </row>
    <row r="1882" spans="6:7" x14ac:dyDescent="0.25">
      <c r="F1882" t="s">
        <v>8219</v>
      </c>
      <c r="G1882">
        <v>259</v>
      </c>
    </row>
    <row r="1883" spans="6:7" x14ac:dyDescent="0.25">
      <c r="F1883" t="s">
        <v>8219</v>
      </c>
      <c r="G1883">
        <v>263</v>
      </c>
    </row>
    <row r="1884" spans="6:7" x14ac:dyDescent="0.25">
      <c r="F1884" t="s">
        <v>8219</v>
      </c>
      <c r="G1884">
        <v>263</v>
      </c>
    </row>
    <row r="1885" spans="6:7" x14ac:dyDescent="0.25">
      <c r="F1885" t="s">
        <v>8219</v>
      </c>
      <c r="G1885">
        <v>263</v>
      </c>
    </row>
    <row r="1886" spans="6:7" x14ac:dyDescent="0.25">
      <c r="F1886" t="s">
        <v>8219</v>
      </c>
      <c r="G1886">
        <v>263</v>
      </c>
    </row>
    <row r="1887" spans="6:7" x14ac:dyDescent="0.25">
      <c r="F1887" t="s">
        <v>8219</v>
      </c>
      <c r="G1887">
        <v>263</v>
      </c>
    </row>
    <row r="1888" spans="6:7" x14ac:dyDescent="0.25">
      <c r="F1888" t="s">
        <v>8219</v>
      </c>
      <c r="G1888">
        <v>264</v>
      </c>
    </row>
    <row r="1889" spans="6:7" x14ac:dyDescent="0.25">
      <c r="F1889" t="s">
        <v>8219</v>
      </c>
      <c r="G1889">
        <v>265</v>
      </c>
    </row>
    <row r="1890" spans="6:7" x14ac:dyDescent="0.25">
      <c r="F1890" t="s">
        <v>8219</v>
      </c>
      <c r="G1890">
        <v>265</v>
      </c>
    </row>
    <row r="1891" spans="6:7" x14ac:dyDescent="0.25">
      <c r="F1891" t="s">
        <v>8219</v>
      </c>
      <c r="G1891">
        <v>266</v>
      </c>
    </row>
    <row r="1892" spans="6:7" x14ac:dyDescent="0.25">
      <c r="F1892" t="s">
        <v>8219</v>
      </c>
      <c r="G1892">
        <v>266</v>
      </c>
    </row>
    <row r="1893" spans="6:7" x14ac:dyDescent="0.25">
      <c r="F1893" t="s">
        <v>8219</v>
      </c>
      <c r="G1893">
        <v>267</v>
      </c>
    </row>
    <row r="1894" spans="6:7" x14ac:dyDescent="0.25">
      <c r="F1894" t="s">
        <v>8219</v>
      </c>
      <c r="G1894">
        <v>269</v>
      </c>
    </row>
    <row r="1895" spans="6:7" x14ac:dyDescent="0.25">
      <c r="F1895" t="s">
        <v>8219</v>
      </c>
      <c r="G1895">
        <v>269</v>
      </c>
    </row>
    <row r="1896" spans="6:7" x14ac:dyDescent="0.25">
      <c r="F1896" t="s">
        <v>8219</v>
      </c>
      <c r="G1896">
        <v>269</v>
      </c>
    </row>
    <row r="1897" spans="6:7" x14ac:dyDescent="0.25">
      <c r="F1897" t="s">
        <v>8219</v>
      </c>
      <c r="G1897">
        <v>270</v>
      </c>
    </row>
    <row r="1898" spans="6:7" x14ac:dyDescent="0.25">
      <c r="F1898" t="s">
        <v>8219</v>
      </c>
      <c r="G1898">
        <v>271</v>
      </c>
    </row>
    <row r="1899" spans="6:7" x14ac:dyDescent="0.25">
      <c r="F1899" t="s">
        <v>8219</v>
      </c>
      <c r="G1899">
        <v>271</v>
      </c>
    </row>
    <row r="1900" spans="6:7" x14ac:dyDescent="0.25">
      <c r="F1900" t="s">
        <v>8219</v>
      </c>
      <c r="G1900">
        <v>271</v>
      </c>
    </row>
    <row r="1901" spans="6:7" x14ac:dyDescent="0.25">
      <c r="F1901" t="s">
        <v>8219</v>
      </c>
      <c r="G1901">
        <v>271</v>
      </c>
    </row>
    <row r="1902" spans="6:7" x14ac:dyDescent="0.25">
      <c r="F1902" t="s">
        <v>8219</v>
      </c>
      <c r="G1902">
        <v>273</v>
      </c>
    </row>
    <row r="1903" spans="6:7" x14ac:dyDescent="0.25">
      <c r="F1903" t="s">
        <v>8219</v>
      </c>
      <c r="G1903">
        <v>274</v>
      </c>
    </row>
    <row r="1904" spans="6:7" x14ac:dyDescent="0.25">
      <c r="F1904" t="s">
        <v>8219</v>
      </c>
      <c r="G1904">
        <v>274</v>
      </c>
    </row>
    <row r="1905" spans="6:7" x14ac:dyDescent="0.25">
      <c r="F1905" t="s">
        <v>8219</v>
      </c>
      <c r="G1905">
        <v>274</v>
      </c>
    </row>
    <row r="1906" spans="6:7" x14ac:dyDescent="0.25">
      <c r="F1906" t="s">
        <v>8219</v>
      </c>
      <c r="G1906">
        <v>275</v>
      </c>
    </row>
    <row r="1907" spans="6:7" x14ac:dyDescent="0.25">
      <c r="F1907" t="s">
        <v>8219</v>
      </c>
      <c r="G1907">
        <v>276</v>
      </c>
    </row>
    <row r="1908" spans="6:7" x14ac:dyDescent="0.25">
      <c r="F1908" t="s">
        <v>8219</v>
      </c>
      <c r="G1908">
        <v>277</v>
      </c>
    </row>
    <row r="1909" spans="6:7" x14ac:dyDescent="0.25">
      <c r="F1909" t="s">
        <v>8219</v>
      </c>
      <c r="G1909">
        <v>278</v>
      </c>
    </row>
    <row r="1910" spans="6:7" x14ac:dyDescent="0.25">
      <c r="F1910" t="s">
        <v>8219</v>
      </c>
      <c r="G1910">
        <v>279</v>
      </c>
    </row>
    <row r="1911" spans="6:7" x14ac:dyDescent="0.25">
      <c r="F1911" t="s">
        <v>8219</v>
      </c>
      <c r="G1911">
        <v>280</v>
      </c>
    </row>
    <row r="1912" spans="6:7" x14ac:dyDescent="0.25">
      <c r="F1912" t="s">
        <v>8219</v>
      </c>
      <c r="G1912">
        <v>282</v>
      </c>
    </row>
    <row r="1913" spans="6:7" x14ac:dyDescent="0.25">
      <c r="F1913" t="s">
        <v>8219</v>
      </c>
      <c r="G1913">
        <v>283</v>
      </c>
    </row>
    <row r="1914" spans="6:7" x14ac:dyDescent="0.25">
      <c r="F1914" t="s">
        <v>8219</v>
      </c>
      <c r="G1914">
        <v>284</v>
      </c>
    </row>
    <row r="1915" spans="6:7" x14ac:dyDescent="0.25">
      <c r="F1915" t="s">
        <v>8219</v>
      </c>
      <c r="G1915">
        <v>284</v>
      </c>
    </row>
    <row r="1916" spans="6:7" x14ac:dyDescent="0.25">
      <c r="F1916" t="s">
        <v>8219</v>
      </c>
      <c r="G1916">
        <v>284</v>
      </c>
    </row>
    <row r="1917" spans="6:7" x14ac:dyDescent="0.25">
      <c r="F1917" t="s">
        <v>8219</v>
      </c>
      <c r="G1917">
        <v>285</v>
      </c>
    </row>
    <row r="1918" spans="6:7" x14ac:dyDescent="0.25">
      <c r="F1918" t="s">
        <v>8219</v>
      </c>
      <c r="G1918">
        <v>286</v>
      </c>
    </row>
    <row r="1919" spans="6:7" x14ac:dyDescent="0.25">
      <c r="F1919" t="s">
        <v>8219</v>
      </c>
      <c r="G1919">
        <v>286</v>
      </c>
    </row>
    <row r="1920" spans="6:7" x14ac:dyDescent="0.25">
      <c r="F1920" t="s">
        <v>8219</v>
      </c>
      <c r="G1920">
        <v>286</v>
      </c>
    </row>
    <row r="1921" spans="6:7" x14ac:dyDescent="0.25">
      <c r="F1921" t="s">
        <v>8219</v>
      </c>
      <c r="G1921">
        <v>287</v>
      </c>
    </row>
    <row r="1922" spans="6:7" x14ac:dyDescent="0.25">
      <c r="F1922" t="s">
        <v>8219</v>
      </c>
      <c r="G1922">
        <v>288</v>
      </c>
    </row>
    <row r="1923" spans="6:7" x14ac:dyDescent="0.25">
      <c r="F1923" t="s">
        <v>8219</v>
      </c>
      <c r="G1923">
        <v>288</v>
      </c>
    </row>
    <row r="1924" spans="6:7" x14ac:dyDescent="0.25">
      <c r="F1924" t="s">
        <v>8219</v>
      </c>
      <c r="G1924">
        <v>290</v>
      </c>
    </row>
    <row r="1925" spans="6:7" x14ac:dyDescent="0.25">
      <c r="F1925" t="s">
        <v>8219</v>
      </c>
      <c r="G1925">
        <v>290</v>
      </c>
    </row>
    <row r="1926" spans="6:7" x14ac:dyDescent="0.25">
      <c r="F1926" t="s">
        <v>8219</v>
      </c>
      <c r="G1926">
        <v>290</v>
      </c>
    </row>
    <row r="1927" spans="6:7" x14ac:dyDescent="0.25">
      <c r="F1927" t="s">
        <v>8219</v>
      </c>
      <c r="G1927">
        <v>293</v>
      </c>
    </row>
    <row r="1928" spans="6:7" x14ac:dyDescent="0.25">
      <c r="F1928" t="s">
        <v>8219</v>
      </c>
      <c r="G1928">
        <v>294</v>
      </c>
    </row>
    <row r="1929" spans="6:7" x14ac:dyDescent="0.25">
      <c r="F1929" t="s">
        <v>8219</v>
      </c>
      <c r="G1929">
        <v>294</v>
      </c>
    </row>
    <row r="1930" spans="6:7" x14ac:dyDescent="0.25">
      <c r="F1930" t="s">
        <v>8219</v>
      </c>
      <c r="G1930">
        <v>296</v>
      </c>
    </row>
    <row r="1931" spans="6:7" x14ac:dyDescent="0.25">
      <c r="F1931" t="s">
        <v>8219</v>
      </c>
      <c r="G1931">
        <v>298</v>
      </c>
    </row>
    <row r="1932" spans="6:7" x14ac:dyDescent="0.25">
      <c r="F1932" t="s">
        <v>8219</v>
      </c>
      <c r="G1932">
        <v>299</v>
      </c>
    </row>
    <row r="1933" spans="6:7" x14ac:dyDescent="0.25">
      <c r="F1933" t="s">
        <v>8219</v>
      </c>
      <c r="G1933">
        <v>301</v>
      </c>
    </row>
    <row r="1934" spans="6:7" x14ac:dyDescent="0.25">
      <c r="F1934" t="s">
        <v>8219</v>
      </c>
      <c r="G1934">
        <v>302</v>
      </c>
    </row>
    <row r="1935" spans="6:7" x14ac:dyDescent="0.25">
      <c r="F1935" t="s">
        <v>8219</v>
      </c>
      <c r="G1935">
        <v>302</v>
      </c>
    </row>
    <row r="1936" spans="6:7" x14ac:dyDescent="0.25">
      <c r="F1936" t="s">
        <v>8219</v>
      </c>
      <c r="G1936">
        <v>303</v>
      </c>
    </row>
    <row r="1937" spans="6:7" x14ac:dyDescent="0.25">
      <c r="F1937" t="s">
        <v>8219</v>
      </c>
      <c r="G1937">
        <v>303</v>
      </c>
    </row>
    <row r="1938" spans="6:7" x14ac:dyDescent="0.25">
      <c r="F1938" t="s">
        <v>8219</v>
      </c>
      <c r="G1938">
        <v>304</v>
      </c>
    </row>
    <row r="1939" spans="6:7" x14ac:dyDescent="0.25">
      <c r="F1939" t="s">
        <v>8219</v>
      </c>
      <c r="G1939">
        <v>305</v>
      </c>
    </row>
    <row r="1940" spans="6:7" x14ac:dyDescent="0.25">
      <c r="F1940" t="s">
        <v>8219</v>
      </c>
      <c r="G1940">
        <v>305</v>
      </c>
    </row>
    <row r="1941" spans="6:7" x14ac:dyDescent="0.25">
      <c r="F1941" t="s">
        <v>8219</v>
      </c>
      <c r="G1941">
        <v>306</v>
      </c>
    </row>
    <row r="1942" spans="6:7" x14ac:dyDescent="0.25">
      <c r="F1942" t="s">
        <v>8219</v>
      </c>
      <c r="G1942">
        <v>307</v>
      </c>
    </row>
    <row r="1943" spans="6:7" x14ac:dyDescent="0.25">
      <c r="F1943" t="s">
        <v>8219</v>
      </c>
      <c r="G1943">
        <v>308</v>
      </c>
    </row>
    <row r="1944" spans="6:7" x14ac:dyDescent="0.25">
      <c r="F1944" t="s">
        <v>8219</v>
      </c>
      <c r="G1944">
        <v>311</v>
      </c>
    </row>
    <row r="1945" spans="6:7" x14ac:dyDescent="0.25">
      <c r="F1945" t="s">
        <v>8219</v>
      </c>
      <c r="G1945">
        <v>314</v>
      </c>
    </row>
    <row r="1946" spans="6:7" x14ac:dyDescent="0.25">
      <c r="F1946" t="s">
        <v>8219</v>
      </c>
      <c r="G1946">
        <v>314</v>
      </c>
    </row>
    <row r="1947" spans="6:7" x14ac:dyDescent="0.25">
      <c r="F1947" t="s">
        <v>8219</v>
      </c>
      <c r="G1947">
        <v>315</v>
      </c>
    </row>
    <row r="1948" spans="6:7" x14ac:dyDescent="0.25">
      <c r="F1948" t="s">
        <v>8219</v>
      </c>
      <c r="G1948">
        <v>316</v>
      </c>
    </row>
    <row r="1949" spans="6:7" x14ac:dyDescent="0.25">
      <c r="F1949" t="s">
        <v>8219</v>
      </c>
      <c r="G1949">
        <v>320</v>
      </c>
    </row>
    <row r="1950" spans="6:7" x14ac:dyDescent="0.25">
      <c r="F1950" t="s">
        <v>8219</v>
      </c>
      <c r="G1950">
        <v>321</v>
      </c>
    </row>
    <row r="1951" spans="6:7" x14ac:dyDescent="0.25">
      <c r="F1951" t="s">
        <v>8219</v>
      </c>
      <c r="G1951">
        <v>321</v>
      </c>
    </row>
    <row r="1952" spans="6:7" x14ac:dyDescent="0.25">
      <c r="F1952" t="s">
        <v>8219</v>
      </c>
      <c r="G1952">
        <v>321</v>
      </c>
    </row>
    <row r="1953" spans="6:7" x14ac:dyDescent="0.25">
      <c r="F1953" t="s">
        <v>8219</v>
      </c>
      <c r="G1953">
        <v>322</v>
      </c>
    </row>
    <row r="1954" spans="6:7" x14ac:dyDescent="0.25">
      <c r="F1954" t="s">
        <v>8219</v>
      </c>
      <c r="G1954">
        <v>325</v>
      </c>
    </row>
    <row r="1955" spans="6:7" x14ac:dyDescent="0.25">
      <c r="F1955" t="s">
        <v>8219</v>
      </c>
      <c r="G1955">
        <v>325</v>
      </c>
    </row>
    <row r="1956" spans="6:7" x14ac:dyDescent="0.25">
      <c r="F1956" t="s">
        <v>8219</v>
      </c>
      <c r="G1956">
        <v>325</v>
      </c>
    </row>
    <row r="1957" spans="6:7" x14ac:dyDescent="0.25">
      <c r="F1957" t="s">
        <v>8219</v>
      </c>
      <c r="G1957">
        <v>328</v>
      </c>
    </row>
    <row r="1958" spans="6:7" x14ac:dyDescent="0.25">
      <c r="F1958" t="s">
        <v>8219</v>
      </c>
      <c r="G1958">
        <v>329</v>
      </c>
    </row>
    <row r="1959" spans="6:7" x14ac:dyDescent="0.25">
      <c r="F1959" t="s">
        <v>8219</v>
      </c>
      <c r="G1959">
        <v>329</v>
      </c>
    </row>
    <row r="1960" spans="6:7" x14ac:dyDescent="0.25">
      <c r="F1960" t="s">
        <v>8219</v>
      </c>
      <c r="G1960">
        <v>332</v>
      </c>
    </row>
    <row r="1961" spans="6:7" x14ac:dyDescent="0.25">
      <c r="F1961" t="s">
        <v>8219</v>
      </c>
      <c r="G1961">
        <v>335</v>
      </c>
    </row>
    <row r="1962" spans="6:7" x14ac:dyDescent="0.25">
      <c r="F1962" t="s">
        <v>8219</v>
      </c>
      <c r="G1962">
        <v>336</v>
      </c>
    </row>
    <row r="1963" spans="6:7" x14ac:dyDescent="0.25">
      <c r="F1963" t="s">
        <v>8219</v>
      </c>
      <c r="G1963">
        <v>336</v>
      </c>
    </row>
    <row r="1964" spans="6:7" x14ac:dyDescent="0.25">
      <c r="F1964" t="s">
        <v>8219</v>
      </c>
      <c r="G1964">
        <v>337</v>
      </c>
    </row>
    <row r="1965" spans="6:7" x14ac:dyDescent="0.25">
      <c r="F1965" t="s">
        <v>8219</v>
      </c>
      <c r="G1965">
        <v>337</v>
      </c>
    </row>
    <row r="1966" spans="6:7" x14ac:dyDescent="0.25">
      <c r="F1966" t="s">
        <v>8219</v>
      </c>
      <c r="G1966">
        <v>339</v>
      </c>
    </row>
    <row r="1967" spans="6:7" x14ac:dyDescent="0.25">
      <c r="F1967" t="s">
        <v>8219</v>
      </c>
      <c r="G1967">
        <v>340</v>
      </c>
    </row>
    <row r="1968" spans="6:7" x14ac:dyDescent="0.25">
      <c r="F1968" t="s">
        <v>8219</v>
      </c>
      <c r="G1968">
        <v>340</v>
      </c>
    </row>
    <row r="1969" spans="6:7" x14ac:dyDescent="0.25">
      <c r="F1969" t="s">
        <v>8219</v>
      </c>
      <c r="G1969">
        <v>340</v>
      </c>
    </row>
    <row r="1970" spans="6:7" x14ac:dyDescent="0.25">
      <c r="F1970" t="s">
        <v>8219</v>
      </c>
      <c r="G1970">
        <v>342</v>
      </c>
    </row>
    <row r="1971" spans="6:7" x14ac:dyDescent="0.25">
      <c r="F1971" t="s">
        <v>8219</v>
      </c>
      <c r="G1971">
        <v>343</v>
      </c>
    </row>
    <row r="1972" spans="6:7" x14ac:dyDescent="0.25">
      <c r="F1972" t="s">
        <v>8219</v>
      </c>
      <c r="G1972">
        <v>345</v>
      </c>
    </row>
    <row r="1973" spans="6:7" x14ac:dyDescent="0.25">
      <c r="F1973" t="s">
        <v>8219</v>
      </c>
      <c r="G1973">
        <v>348</v>
      </c>
    </row>
    <row r="1974" spans="6:7" x14ac:dyDescent="0.25">
      <c r="F1974" t="s">
        <v>8219</v>
      </c>
      <c r="G1974">
        <v>350</v>
      </c>
    </row>
    <row r="1975" spans="6:7" x14ac:dyDescent="0.25">
      <c r="F1975" t="s">
        <v>8219</v>
      </c>
      <c r="G1975">
        <v>351</v>
      </c>
    </row>
    <row r="1976" spans="6:7" x14ac:dyDescent="0.25">
      <c r="F1976" t="s">
        <v>8219</v>
      </c>
      <c r="G1976">
        <v>352</v>
      </c>
    </row>
    <row r="1977" spans="6:7" x14ac:dyDescent="0.25">
      <c r="F1977" t="s">
        <v>8219</v>
      </c>
      <c r="G1977">
        <v>353</v>
      </c>
    </row>
    <row r="1978" spans="6:7" x14ac:dyDescent="0.25">
      <c r="F1978" t="s">
        <v>8219</v>
      </c>
      <c r="G1978">
        <v>354</v>
      </c>
    </row>
    <row r="1979" spans="6:7" x14ac:dyDescent="0.25">
      <c r="F1979" t="s">
        <v>8219</v>
      </c>
      <c r="G1979">
        <v>354</v>
      </c>
    </row>
    <row r="1980" spans="6:7" x14ac:dyDescent="0.25">
      <c r="F1980" t="s">
        <v>8219</v>
      </c>
      <c r="G1980">
        <v>356</v>
      </c>
    </row>
    <row r="1981" spans="6:7" x14ac:dyDescent="0.25">
      <c r="F1981" t="s">
        <v>8219</v>
      </c>
      <c r="G1981">
        <v>361</v>
      </c>
    </row>
    <row r="1982" spans="6:7" x14ac:dyDescent="0.25">
      <c r="F1982" t="s">
        <v>8219</v>
      </c>
      <c r="G1982">
        <v>364</v>
      </c>
    </row>
    <row r="1983" spans="6:7" x14ac:dyDescent="0.25">
      <c r="F1983" t="s">
        <v>8219</v>
      </c>
      <c r="G1983">
        <v>365</v>
      </c>
    </row>
    <row r="1984" spans="6:7" x14ac:dyDescent="0.25">
      <c r="F1984" t="s">
        <v>8219</v>
      </c>
      <c r="G1984">
        <v>369</v>
      </c>
    </row>
    <row r="1985" spans="6:7" x14ac:dyDescent="0.25">
      <c r="F1985" t="s">
        <v>8219</v>
      </c>
      <c r="G1985">
        <v>369</v>
      </c>
    </row>
    <row r="1986" spans="6:7" x14ac:dyDescent="0.25">
      <c r="F1986" t="s">
        <v>8219</v>
      </c>
      <c r="G1986">
        <v>372</v>
      </c>
    </row>
    <row r="1987" spans="6:7" x14ac:dyDescent="0.25">
      <c r="F1987" t="s">
        <v>8219</v>
      </c>
      <c r="G1987">
        <v>375</v>
      </c>
    </row>
    <row r="1988" spans="6:7" x14ac:dyDescent="0.25">
      <c r="F1988" t="s">
        <v>8219</v>
      </c>
      <c r="G1988">
        <v>375</v>
      </c>
    </row>
    <row r="1989" spans="6:7" x14ac:dyDescent="0.25">
      <c r="F1989" t="s">
        <v>8219</v>
      </c>
      <c r="G1989">
        <v>376</v>
      </c>
    </row>
    <row r="1990" spans="6:7" x14ac:dyDescent="0.25">
      <c r="F1990" t="s">
        <v>8219</v>
      </c>
      <c r="G1990">
        <v>379</v>
      </c>
    </row>
    <row r="1991" spans="6:7" x14ac:dyDescent="0.25">
      <c r="F1991" t="s">
        <v>8219</v>
      </c>
      <c r="G1991">
        <v>379</v>
      </c>
    </row>
    <row r="1992" spans="6:7" x14ac:dyDescent="0.25">
      <c r="F1992" t="s">
        <v>8219</v>
      </c>
      <c r="G1992">
        <v>380</v>
      </c>
    </row>
    <row r="1993" spans="6:7" x14ac:dyDescent="0.25">
      <c r="F1993" t="s">
        <v>8219</v>
      </c>
      <c r="G1993">
        <v>383</v>
      </c>
    </row>
    <row r="1994" spans="6:7" x14ac:dyDescent="0.25">
      <c r="F1994" t="s">
        <v>8219</v>
      </c>
      <c r="G1994">
        <v>385</v>
      </c>
    </row>
    <row r="1995" spans="6:7" x14ac:dyDescent="0.25">
      <c r="F1995" t="s">
        <v>8219</v>
      </c>
      <c r="G1995">
        <v>388</v>
      </c>
    </row>
    <row r="1996" spans="6:7" x14ac:dyDescent="0.25">
      <c r="F1996" t="s">
        <v>8219</v>
      </c>
      <c r="G1996">
        <v>389</v>
      </c>
    </row>
    <row r="1997" spans="6:7" x14ac:dyDescent="0.25">
      <c r="F1997" t="s">
        <v>8219</v>
      </c>
      <c r="G1997">
        <v>391</v>
      </c>
    </row>
    <row r="1998" spans="6:7" x14ac:dyDescent="0.25">
      <c r="F1998" t="s">
        <v>8219</v>
      </c>
      <c r="G1998">
        <v>392</v>
      </c>
    </row>
    <row r="1999" spans="6:7" x14ac:dyDescent="0.25">
      <c r="F1999" t="s">
        <v>8219</v>
      </c>
      <c r="G1999">
        <v>392</v>
      </c>
    </row>
    <row r="2000" spans="6:7" x14ac:dyDescent="0.25">
      <c r="F2000" t="s">
        <v>8219</v>
      </c>
      <c r="G2000">
        <v>392</v>
      </c>
    </row>
    <row r="2001" spans="6:7" x14ac:dyDescent="0.25">
      <c r="F2001" t="s">
        <v>8219</v>
      </c>
      <c r="G2001">
        <v>394</v>
      </c>
    </row>
    <row r="2002" spans="6:7" x14ac:dyDescent="0.25">
      <c r="F2002" t="s">
        <v>8219</v>
      </c>
      <c r="G2002">
        <v>398</v>
      </c>
    </row>
    <row r="2003" spans="6:7" x14ac:dyDescent="0.25">
      <c r="F2003" t="s">
        <v>8219</v>
      </c>
      <c r="G2003">
        <v>398</v>
      </c>
    </row>
    <row r="2004" spans="6:7" x14ac:dyDescent="0.25">
      <c r="F2004" t="s">
        <v>8219</v>
      </c>
      <c r="G2004">
        <v>402</v>
      </c>
    </row>
    <row r="2005" spans="6:7" x14ac:dyDescent="0.25">
      <c r="F2005" t="s">
        <v>8219</v>
      </c>
      <c r="G2005">
        <v>403</v>
      </c>
    </row>
    <row r="2006" spans="6:7" x14ac:dyDescent="0.25">
      <c r="F2006" t="s">
        <v>8219</v>
      </c>
      <c r="G2006">
        <v>404</v>
      </c>
    </row>
    <row r="2007" spans="6:7" x14ac:dyDescent="0.25">
      <c r="F2007" t="s">
        <v>8219</v>
      </c>
      <c r="G2007">
        <v>404</v>
      </c>
    </row>
    <row r="2008" spans="6:7" x14ac:dyDescent="0.25">
      <c r="F2008" t="s">
        <v>8219</v>
      </c>
      <c r="G2008">
        <v>405</v>
      </c>
    </row>
    <row r="2009" spans="6:7" x14ac:dyDescent="0.25">
      <c r="F2009" t="s">
        <v>8219</v>
      </c>
      <c r="G2009">
        <v>405</v>
      </c>
    </row>
    <row r="2010" spans="6:7" x14ac:dyDescent="0.25">
      <c r="F2010" t="s">
        <v>8219</v>
      </c>
      <c r="G2010">
        <v>406</v>
      </c>
    </row>
    <row r="2011" spans="6:7" x14ac:dyDescent="0.25">
      <c r="F2011" t="s">
        <v>8219</v>
      </c>
      <c r="G2011">
        <v>410</v>
      </c>
    </row>
    <row r="2012" spans="6:7" x14ac:dyDescent="0.25">
      <c r="F2012" t="s">
        <v>8219</v>
      </c>
      <c r="G2012">
        <v>413</v>
      </c>
    </row>
    <row r="2013" spans="6:7" x14ac:dyDescent="0.25">
      <c r="F2013" t="s">
        <v>8219</v>
      </c>
      <c r="G2013">
        <v>415</v>
      </c>
    </row>
    <row r="2014" spans="6:7" x14ac:dyDescent="0.25">
      <c r="F2014" t="s">
        <v>8219</v>
      </c>
      <c r="G2014">
        <v>415</v>
      </c>
    </row>
    <row r="2015" spans="6:7" x14ac:dyDescent="0.25">
      <c r="F2015" t="s">
        <v>8219</v>
      </c>
      <c r="G2015">
        <v>424</v>
      </c>
    </row>
    <row r="2016" spans="6:7" x14ac:dyDescent="0.25">
      <c r="F2016" t="s">
        <v>8219</v>
      </c>
      <c r="G2016">
        <v>426</v>
      </c>
    </row>
    <row r="2017" spans="6:7" x14ac:dyDescent="0.25">
      <c r="F2017" t="s">
        <v>8219</v>
      </c>
      <c r="G2017">
        <v>426</v>
      </c>
    </row>
    <row r="2018" spans="6:7" x14ac:dyDescent="0.25">
      <c r="F2018" t="s">
        <v>8219</v>
      </c>
      <c r="G2018">
        <v>429</v>
      </c>
    </row>
    <row r="2019" spans="6:7" x14ac:dyDescent="0.25">
      <c r="F2019" t="s">
        <v>8219</v>
      </c>
      <c r="G2019">
        <v>433</v>
      </c>
    </row>
    <row r="2020" spans="6:7" x14ac:dyDescent="0.25">
      <c r="F2020" t="s">
        <v>8219</v>
      </c>
      <c r="G2020">
        <v>437</v>
      </c>
    </row>
    <row r="2021" spans="6:7" x14ac:dyDescent="0.25">
      <c r="F2021" t="s">
        <v>8219</v>
      </c>
      <c r="G2021">
        <v>438</v>
      </c>
    </row>
    <row r="2022" spans="6:7" x14ac:dyDescent="0.25">
      <c r="F2022" t="s">
        <v>8219</v>
      </c>
      <c r="G2022">
        <v>441</v>
      </c>
    </row>
    <row r="2023" spans="6:7" x14ac:dyDescent="0.25">
      <c r="F2023" t="s">
        <v>8219</v>
      </c>
      <c r="G2023">
        <v>443</v>
      </c>
    </row>
    <row r="2024" spans="6:7" x14ac:dyDescent="0.25">
      <c r="F2024" t="s">
        <v>8219</v>
      </c>
      <c r="G2024">
        <v>445</v>
      </c>
    </row>
    <row r="2025" spans="6:7" x14ac:dyDescent="0.25">
      <c r="F2025" t="s">
        <v>8219</v>
      </c>
      <c r="G2025">
        <v>447</v>
      </c>
    </row>
    <row r="2026" spans="6:7" x14ac:dyDescent="0.25">
      <c r="F2026" t="s">
        <v>8219</v>
      </c>
      <c r="G2026">
        <v>450</v>
      </c>
    </row>
    <row r="2027" spans="6:7" x14ac:dyDescent="0.25">
      <c r="F2027" t="s">
        <v>8219</v>
      </c>
      <c r="G2027">
        <v>452</v>
      </c>
    </row>
    <row r="2028" spans="6:7" x14ac:dyDescent="0.25">
      <c r="F2028" t="s">
        <v>8219</v>
      </c>
      <c r="G2028">
        <v>454</v>
      </c>
    </row>
    <row r="2029" spans="6:7" x14ac:dyDescent="0.25">
      <c r="F2029" t="s">
        <v>8219</v>
      </c>
      <c r="G2029">
        <v>455</v>
      </c>
    </row>
    <row r="2030" spans="6:7" x14ac:dyDescent="0.25">
      <c r="F2030" t="s">
        <v>8219</v>
      </c>
      <c r="G2030">
        <v>456</v>
      </c>
    </row>
    <row r="2031" spans="6:7" x14ac:dyDescent="0.25">
      <c r="F2031" t="s">
        <v>8219</v>
      </c>
      <c r="G2031">
        <v>465</v>
      </c>
    </row>
    <row r="2032" spans="6:7" x14ac:dyDescent="0.25">
      <c r="F2032" t="s">
        <v>8219</v>
      </c>
      <c r="G2032">
        <v>467</v>
      </c>
    </row>
    <row r="2033" spans="6:7" x14ac:dyDescent="0.25">
      <c r="F2033" t="s">
        <v>8219</v>
      </c>
      <c r="G2033">
        <v>470</v>
      </c>
    </row>
    <row r="2034" spans="6:7" x14ac:dyDescent="0.25">
      <c r="F2034" t="s">
        <v>8219</v>
      </c>
      <c r="G2034">
        <v>473</v>
      </c>
    </row>
    <row r="2035" spans="6:7" x14ac:dyDescent="0.25">
      <c r="F2035" t="s">
        <v>8219</v>
      </c>
      <c r="G2035">
        <v>478</v>
      </c>
    </row>
    <row r="2036" spans="6:7" x14ac:dyDescent="0.25">
      <c r="F2036" t="s">
        <v>8219</v>
      </c>
      <c r="G2036">
        <v>479</v>
      </c>
    </row>
    <row r="2037" spans="6:7" x14ac:dyDescent="0.25">
      <c r="F2037" t="s">
        <v>8219</v>
      </c>
      <c r="G2037">
        <v>480</v>
      </c>
    </row>
    <row r="2038" spans="6:7" x14ac:dyDescent="0.25">
      <c r="F2038" t="s">
        <v>8219</v>
      </c>
      <c r="G2038">
        <v>480</v>
      </c>
    </row>
    <row r="2039" spans="6:7" x14ac:dyDescent="0.25">
      <c r="F2039" t="s">
        <v>8219</v>
      </c>
      <c r="G2039">
        <v>489</v>
      </c>
    </row>
    <row r="2040" spans="6:7" x14ac:dyDescent="0.25">
      <c r="F2040" t="s">
        <v>8219</v>
      </c>
      <c r="G2040">
        <v>493</v>
      </c>
    </row>
    <row r="2041" spans="6:7" x14ac:dyDescent="0.25">
      <c r="F2041" t="s">
        <v>8219</v>
      </c>
      <c r="G2041">
        <v>493</v>
      </c>
    </row>
    <row r="2042" spans="6:7" x14ac:dyDescent="0.25">
      <c r="F2042" t="s">
        <v>8219</v>
      </c>
      <c r="G2042">
        <v>498</v>
      </c>
    </row>
    <row r="2043" spans="6:7" x14ac:dyDescent="0.25">
      <c r="F2043" t="s">
        <v>8219</v>
      </c>
      <c r="G2043">
        <v>498</v>
      </c>
    </row>
    <row r="2044" spans="6:7" x14ac:dyDescent="0.25">
      <c r="F2044" t="s">
        <v>8219</v>
      </c>
      <c r="G2044">
        <v>499</v>
      </c>
    </row>
    <row r="2045" spans="6:7" x14ac:dyDescent="0.25">
      <c r="F2045" t="s">
        <v>8219</v>
      </c>
      <c r="G2045">
        <v>508</v>
      </c>
    </row>
    <row r="2046" spans="6:7" x14ac:dyDescent="0.25">
      <c r="F2046" t="s">
        <v>8219</v>
      </c>
      <c r="G2046">
        <v>508</v>
      </c>
    </row>
    <row r="2047" spans="6:7" x14ac:dyDescent="0.25">
      <c r="F2047" t="s">
        <v>8219</v>
      </c>
      <c r="G2047">
        <v>508</v>
      </c>
    </row>
    <row r="2048" spans="6:7" x14ac:dyDescent="0.25">
      <c r="F2048" t="s">
        <v>8219</v>
      </c>
      <c r="G2048">
        <v>510</v>
      </c>
    </row>
    <row r="2049" spans="6:7" x14ac:dyDescent="0.25">
      <c r="F2049" t="s">
        <v>8219</v>
      </c>
      <c r="G2049">
        <v>512</v>
      </c>
    </row>
    <row r="2050" spans="6:7" x14ac:dyDescent="0.25">
      <c r="F2050" t="s">
        <v>8219</v>
      </c>
      <c r="G2050">
        <v>514</v>
      </c>
    </row>
    <row r="2051" spans="6:7" x14ac:dyDescent="0.25">
      <c r="F2051" t="s">
        <v>8219</v>
      </c>
      <c r="G2051">
        <v>524</v>
      </c>
    </row>
    <row r="2052" spans="6:7" x14ac:dyDescent="0.25">
      <c r="F2052" t="s">
        <v>8219</v>
      </c>
      <c r="G2052">
        <v>531</v>
      </c>
    </row>
    <row r="2053" spans="6:7" x14ac:dyDescent="0.25">
      <c r="F2053" t="s">
        <v>8219</v>
      </c>
      <c r="G2053">
        <v>537</v>
      </c>
    </row>
    <row r="2054" spans="6:7" x14ac:dyDescent="0.25">
      <c r="F2054" t="s">
        <v>8219</v>
      </c>
      <c r="G2054">
        <v>537</v>
      </c>
    </row>
    <row r="2055" spans="6:7" x14ac:dyDescent="0.25">
      <c r="F2055" t="s">
        <v>8219</v>
      </c>
      <c r="G2055">
        <v>539</v>
      </c>
    </row>
    <row r="2056" spans="6:7" x14ac:dyDescent="0.25">
      <c r="F2056" t="s">
        <v>8219</v>
      </c>
      <c r="G2056">
        <v>539</v>
      </c>
    </row>
    <row r="2057" spans="6:7" x14ac:dyDescent="0.25">
      <c r="F2057" t="s">
        <v>8219</v>
      </c>
      <c r="G2057">
        <v>541</v>
      </c>
    </row>
    <row r="2058" spans="6:7" x14ac:dyDescent="0.25">
      <c r="F2058" t="s">
        <v>8219</v>
      </c>
      <c r="G2058">
        <v>549</v>
      </c>
    </row>
    <row r="2059" spans="6:7" x14ac:dyDescent="0.25">
      <c r="F2059" t="s">
        <v>8219</v>
      </c>
      <c r="G2059">
        <v>551</v>
      </c>
    </row>
    <row r="2060" spans="6:7" x14ac:dyDescent="0.25">
      <c r="F2060" t="s">
        <v>8219</v>
      </c>
      <c r="G2060">
        <v>554</v>
      </c>
    </row>
    <row r="2061" spans="6:7" x14ac:dyDescent="0.25">
      <c r="F2061" t="s">
        <v>8219</v>
      </c>
      <c r="G2061">
        <v>555</v>
      </c>
    </row>
    <row r="2062" spans="6:7" x14ac:dyDescent="0.25">
      <c r="F2062" t="s">
        <v>8219</v>
      </c>
      <c r="G2062">
        <v>555</v>
      </c>
    </row>
    <row r="2063" spans="6:7" x14ac:dyDescent="0.25">
      <c r="F2063" t="s">
        <v>8219</v>
      </c>
      <c r="G2063">
        <v>557</v>
      </c>
    </row>
    <row r="2064" spans="6:7" x14ac:dyDescent="0.25">
      <c r="F2064" t="s">
        <v>8219</v>
      </c>
      <c r="G2064">
        <v>558</v>
      </c>
    </row>
    <row r="2065" spans="6:7" x14ac:dyDescent="0.25">
      <c r="F2065" t="s">
        <v>8219</v>
      </c>
      <c r="G2065">
        <v>560</v>
      </c>
    </row>
    <row r="2066" spans="6:7" x14ac:dyDescent="0.25">
      <c r="F2066" t="s">
        <v>8219</v>
      </c>
      <c r="G2066">
        <v>562</v>
      </c>
    </row>
    <row r="2067" spans="6:7" x14ac:dyDescent="0.25">
      <c r="F2067" t="s">
        <v>8219</v>
      </c>
      <c r="G2067">
        <v>563</v>
      </c>
    </row>
    <row r="2068" spans="6:7" x14ac:dyDescent="0.25">
      <c r="F2068" t="s">
        <v>8219</v>
      </c>
      <c r="G2068">
        <v>571</v>
      </c>
    </row>
    <row r="2069" spans="6:7" x14ac:dyDescent="0.25">
      <c r="F2069" t="s">
        <v>8219</v>
      </c>
      <c r="G2069">
        <v>574</v>
      </c>
    </row>
    <row r="2070" spans="6:7" x14ac:dyDescent="0.25">
      <c r="F2070" t="s">
        <v>8219</v>
      </c>
      <c r="G2070">
        <v>576</v>
      </c>
    </row>
    <row r="2071" spans="6:7" x14ac:dyDescent="0.25">
      <c r="F2071" t="s">
        <v>8219</v>
      </c>
      <c r="G2071">
        <v>577</v>
      </c>
    </row>
    <row r="2072" spans="6:7" x14ac:dyDescent="0.25">
      <c r="F2072" t="s">
        <v>8219</v>
      </c>
      <c r="G2072">
        <v>600</v>
      </c>
    </row>
    <row r="2073" spans="6:7" x14ac:dyDescent="0.25">
      <c r="F2073" t="s">
        <v>8219</v>
      </c>
      <c r="G2073">
        <v>607</v>
      </c>
    </row>
    <row r="2074" spans="6:7" x14ac:dyDescent="0.25">
      <c r="F2074" t="s">
        <v>8219</v>
      </c>
      <c r="G2074">
        <v>613</v>
      </c>
    </row>
    <row r="2075" spans="6:7" x14ac:dyDescent="0.25">
      <c r="F2075" t="s">
        <v>8219</v>
      </c>
      <c r="G2075">
        <v>614</v>
      </c>
    </row>
    <row r="2076" spans="6:7" x14ac:dyDescent="0.25">
      <c r="F2076" t="s">
        <v>8219</v>
      </c>
      <c r="G2076">
        <v>615</v>
      </c>
    </row>
    <row r="2077" spans="6:7" x14ac:dyDescent="0.25">
      <c r="F2077" t="s">
        <v>8219</v>
      </c>
      <c r="G2077">
        <v>621</v>
      </c>
    </row>
    <row r="2078" spans="6:7" x14ac:dyDescent="0.25">
      <c r="F2078" t="s">
        <v>8219</v>
      </c>
      <c r="G2078">
        <v>623</v>
      </c>
    </row>
    <row r="2079" spans="6:7" x14ac:dyDescent="0.25">
      <c r="F2079" t="s">
        <v>8219</v>
      </c>
      <c r="G2079">
        <v>625</v>
      </c>
    </row>
    <row r="2080" spans="6:7" x14ac:dyDescent="0.25">
      <c r="F2080" t="s">
        <v>8219</v>
      </c>
      <c r="G2080">
        <v>635</v>
      </c>
    </row>
    <row r="2081" spans="6:7" x14ac:dyDescent="0.25">
      <c r="F2081" t="s">
        <v>8219</v>
      </c>
      <c r="G2081">
        <v>644</v>
      </c>
    </row>
    <row r="2082" spans="6:7" x14ac:dyDescent="0.25">
      <c r="F2082" t="s">
        <v>8219</v>
      </c>
      <c r="G2082">
        <v>651</v>
      </c>
    </row>
    <row r="2083" spans="6:7" x14ac:dyDescent="0.25">
      <c r="F2083" t="s">
        <v>8219</v>
      </c>
      <c r="G2083">
        <v>660</v>
      </c>
    </row>
    <row r="2084" spans="6:7" x14ac:dyDescent="0.25">
      <c r="F2084" t="s">
        <v>8219</v>
      </c>
      <c r="G2084">
        <v>665</v>
      </c>
    </row>
    <row r="2085" spans="6:7" x14ac:dyDescent="0.25">
      <c r="F2085" t="s">
        <v>8219</v>
      </c>
      <c r="G2085">
        <v>666</v>
      </c>
    </row>
    <row r="2086" spans="6:7" x14ac:dyDescent="0.25">
      <c r="F2086" t="s">
        <v>8219</v>
      </c>
      <c r="G2086">
        <v>670</v>
      </c>
    </row>
    <row r="2087" spans="6:7" x14ac:dyDescent="0.25">
      <c r="F2087" t="s">
        <v>8219</v>
      </c>
      <c r="G2087">
        <v>676</v>
      </c>
    </row>
    <row r="2088" spans="6:7" x14ac:dyDescent="0.25">
      <c r="F2088" t="s">
        <v>8219</v>
      </c>
      <c r="G2088">
        <v>680</v>
      </c>
    </row>
    <row r="2089" spans="6:7" x14ac:dyDescent="0.25">
      <c r="F2089" t="s">
        <v>8219</v>
      </c>
      <c r="G2089">
        <v>680</v>
      </c>
    </row>
    <row r="2090" spans="6:7" x14ac:dyDescent="0.25">
      <c r="F2090" t="s">
        <v>8219</v>
      </c>
      <c r="G2090">
        <v>682</v>
      </c>
    </row>
    <row r="2091" spans="6:7" x14ac:dyDescent="0.25">
      <c r="F2091" t="s">
        <v>8219</v>
      </c>
      <c r="G2091">
        <v>682</v>
      </c>
    </row>
    <row r="2092" spans="6:7" x14ac:dyDescent="0.25">
      <c r="F2092" t="s">
        <v>8219</v>
      </c>
      <c r="G2092">
        <v>688</v>
      </c>
    </row>
    <row r="2093" spans="6:7" x14ac:dyDescent="0.25">
      <c r="F2093" t="s">
        <v>8219</v>
      </c>
      <c r="G2093">
        <v>701</v>
      </c>
    </row>
    <row r="2094" spans="6:7" x14ac:dyDescent="0.25">
      <c r="F2094" t="s">
        <v>8219</v>
      </c>
      <c r="G2094">
        <v>707</v>
      </c>
    </row>
    <row r="2095" spans="6:7" x14ac:dyDescent="0.25">
      <c r="F2095" t="s">
        <v>8219</v>
      </c>
      <c r="G2095">
        <v>711</v>
      </c>
    </row>
    <row r="2096" spans="6:7" x14ac:dyDescent="0.25">
      <c r="F2096" t="s">
        <v>8219</v>
      </c>
      <c r="G2096">
        <v>714</v>
      </c>
    </row>
    <row r="2097" spans="6:7" x14ac:dyDescent="0.25">
      <c r="F2097" t="s">
        <v>8219</v>
      </c>
      <c r="G2097">
        <v>721</v>
      </c>
    </row>
    <row r="2098" spans="6:7" x14ac:dyDescent="0.25">
      <c r="F2098" t="s">
        <v>8219</v>
      </c>
      <c r="G2098">
        <v>729</v>
      </c>
    </row>
    <row r="2099" spans="6:7" x14ac:dyDescent="0.25">
      <c r="F2099" t="s">
        <v>8219</v>
      </c>
      <c r="G2099">
        <v>736</v>
      </c>
    </row>
    <row r="2100" spans="6:7" x14ac:dyDescent="0.25">
      <c r="F2100" t="s">
        <v>8219</v>
      </c>
      <c r="G2100">
        <v>740</v>
      </c>
    </row>
    <row r="2101" spans="6:7" x14ac:dyDescent="0.25">
      <c r="F2101" t="s">
        <v>8219</v>
      </c>
      <c r="G2101">
        <v>742</v>
      </c>
    </row>
    <row r="2102" spans="6:7" x14ac:dyDescent="0.25">
      <c r="F2102" t="s">
        <v>8219</v>
      </c>
      <c r="G2102">
        <v>760</v>
      </c>
    </row>
    <row r="2103" spans="6:7" x14ac:dyDescent="0.25">
      <c r="F2103" t="s">
        <v>8219</v>
      </c>
      <c r="G2103">
        <v>813</v>
      </c>
    </row>
    <row r="2104" spans="6:7" x14ac:dyDescent="0.25">
      <c r="F2104" t="s">
        <v>8219</v>
      </c>
      <c r="G2104">
        <v>821</v>
      </c>
    </row>
    <row r="2105" spans="6:7" x14ac:dyDescent="0.25">
      <c r="F2105" t="s">
        <v>8219</v>
      </c>
      <c r="G2105">
        <v>827</v>
      </c>
    </row>
    <row r="2106" spans="6:7" x14ac:dyDescent="0.25">
      <c r="F2106" t="s">
        <v>8219</v>
      </c>
      <c r="G2106">
        <v>834</v>
      </c>
    </row>
    <row r="2107" spans="6:7" x14ac:dyDescent="0.25">
      <c r="F2107" t="s">
        <v>8219</v>
      </c>
      <c r="G2107">
        <v>848</v>
      </c>
    </row>
    <row r="2108" spans="6:7" x14ac:dyDescent="0.25">
      <c r="F2108" t="s">
        <v>8219</v>
      </c>
      <c r="G2108">
        <v>859</v>
      </c>
    </row>
    <row r="2109" spans="6:7" x14ac:dyDescent="0.25">
      <c r="F2109" t="s">
        <v>8219</v>
      </c>
      <c r="G2109">
        <v>874</v>
      </c>
    </row>
    <row r="2110" spans="6:7" x14ac:dyDescent="0.25">
      <c r="F2110" t="s">
        <v>8219</v>
      </c>
      <c r="G2110">
        <v>878</v>
      </c>
    </row>
    <row r="2111" spans="6:7" x14ac:dyDescent="0.25">
      <c r="F2111" t="s">
        <v>8219</v>
      </c>
      <c r="G2111">
        <v>885</v>
      </c>
    </row>
    <row r="2112" spans="6:7" x14ac:dyDescent="0.25">
      <c r="F2112" t="s">
        <v>8219</v>
      </c>
      <c r="G2112">
        <v>897</v>
      </c>
    </row>
    <row r="2113" spans="6:7" x14ac:dyDescent="0.25">
      <c r="F2113" t="s">
        <v>8219</v>
      </c>
      <c r="G2113">
        <v>902</v>
      </c>
    </row>
    <row r="2114" spans="6:7" x14ac:dyDescent="0.25">
      <c r="F2114" t="s">
        <v>8219</v>
      </c>
      <c r="G2114">
        <v>916</v>
      </c>
    </row>
    <row r="2115" spans="6:7" x14ac:dyDescent="0.25">
      <c r="F2115" t="s">
        <v>8219</v>
      </c>
      <c r="G2115">
        <v>930</v>
      </c>
    </row>
    <row r="2116" spans="6:7" x14ac:dyDescent="0.25">
      <c r="F2116" t="s">
        <v>8219</v>
      </c>
      <c r="G2116">
        <v>942</v>
      </c>
    </row>
    <row r="2117" spans="6:7" x14ac:dyDescent="0.25">
      <c r="F2117" t="s">
        <v>8219</v>
      </c>
      <c r="G2117">
        <v>943</v>
      </c>
    </row>
    <row r="2118" spans="6:7" x14ac:dyDescent="0.25">
      <c r="F2118" t="s">
        <v>8219</v>
      </c>
      <c r="G2118">
        <v>944</v>
      </c>
    </row>
    <row r="2119" spans="6:7" x14ac:dyDescent="0.25">
      <c r="F2119" t="s">
        <v>8219</v>
      </c>
      <c r="G2119">
        <v>951</v>
      </c>
    </row>
    <row r="2120" spans="6:7" x14ac:dyDescent="0.25">
      <c r="F2120" t="s">
        <v>8219</v>
      </c>
      <c r="G2120">
        <v>963</v>
      </c>
    </row>
    <row r="2121" spans="6:7" x14ac:dyDescent="0.25">
      <c r="F2121" t="s">
        <v>8219</v>
      </c>
      <c r="G2121">
        <v>964</v>
      </c>
    </row>
    <row r="2122" spans="6:7" x14ac:dyDescent="0.25">
      <c r="F2122" t="s">
        <v>8219</v>
      </c>
      <c r="G2122">
        <v>971</v>
      </c>
    </row>
    <row r="2123" spans="6:7" x14ac:dyDescent="0.25">
      <c r="F2123" t="s">
        <v>8219</v>
      </c>
      <c r="G2123">
        <v>983</v>
      </c>
    </row>
    <row r="2124" spans="6:7" x14ac:dyDescent="0.25">
      <c r="F2124" t="s">
        <v>8219</v>
      </c>
      <c r="G2124">
        <v>988</v>
      </c>
    </row>
    <row r="2125" spans="6:7" x14ac:dyDescent="0.25">
      <c r="F2125" t="s">
        <v>8219</v>
      </c>
      <c r="G2125">
        <v>1013</v>
      </c>
    </row>
    <row r="2126" spans="6:7" x14ac:dyDescent="0.25">
      <c r="F2126" t="s">
        <v>8219</v>
      </c>
      <c r="G2126">
        <v>1019</v>
      </c>
    </row>
    <row r="2127" spans="6:7" x14ac:dyDescent="0.25">
      <c r="F2127" t="s">
        <v>8219</v>
      </c>
      <c r="G2127">
        <v>1021</v>
      </c>
    </row>
    <row r="2128" spans="6:7" x14ac:dyDescent="0.25">
      <c r="F2128" t="s">
        <v>8219</v>
      </c>
      <c r="G2128">
        <v>1049</v>
      </c>
    </row>
    <row r="2129" spans="6:7" x14ac:dyDescent="0.25">
      <c r="F2129" t="s">
        <v>8219</v>
      </c>
      <c r="G2129">
        <v>1062</v>
      </c>
    </row>
    <row r="2130" spans="6:7" x14ac:dyDescent="0.25">
      <c r="F2130" t="s">
        <v>8219</v>
      </c>
      <c r="G2130">
        <v>1071</v>
      </c>
    </row>
    <row r="2131" spans="6:7" x14ac:dyDescent="0.25">
      <c r="F2131" t="s">
        <v>8219</v>
      </c>
      <c r="G2131">
        <v>1088</v>
      </c>
    </row>
    <row r="2132" spans="6:7" x14ac:dyDescent="0.25">
      <c r="F2132" t="s">
        <v>8219</v>
      </c>
      <c r="G2132">
        <v>1095</v>
      </c>
    </row>
    <row r="2133" spans="6:7" x14ac:dyDescent="0.25">
      <c r="F2133" t="s">
        <v>8219</v>
      </c>
      <c r="G2133">
        <v>1104</v>
      </c>
    </row>
    <row r="2134" spans="6:7" x14ac:dyDescent="0.25">
      <c r="F2134" t="s">
        <v>8219</v>
      </c>
      <c r="G2134">
        <v>1107</v>
      </c>
    </row>
    <row r="2135" spans="6:7" x14ac:dyDescent="0.25">
      <c r="F2135" t="s">
        <v>8219</v>
      </c>
      <c r="G2135">
        <v>1113</v>
      </c>
    </row>
    <row r="2136" spans="6:7" x14ac:dyDescent="0.25">
      <c r="F2136" t="s">
        <v>8219</v>
      </c>
      <c r="G2136">
        <v>1151</v>
      </c>
    </row>
    <row r="2137" spans="6:7" x14ac:dyDescent="0.25">
      <c r="F2137" t="s">
        <v>8219</v>
      </c>
      <c r="G2137">
        <v>1204</v>
      </c>
    </row>
    <row r="2138" spans="6:7" x14ac:dyDescent="0.25">
      <c r="F2138" t="s">
        <v>8219</v>
      </c>
      <c r="G2138">
        <v>1224</v>
      </c>
    </row>
    <row r="2139" spans="6:7" x14ac:dyDescent="0.25">
      <c r="F2139" t="s">
        <v>8219</v>
      </c>
      <c r="G2139">
        <v>1251</v>
      </c>
    </row>
    <row r="2140" spans="6:7" x14ac:dyDescent="0.25">
      <c r="F2140" t="s">
        <v>8219</v>
      </c>
      <c r="G2140">
        <v>1260</v>
      </c>
    </row>
    <row r="2141" spans="6:7" x14ac:dyDescent="0.25">
      <c r="F2141" t="s">
        <v>8219</v>
      </c>
      <c r="G2141">
        <v>1281</v>
      </c>
    </row>
    <row r="2142" spans="6:7" x14ac:dyDescent="0.25">
      <c r="F2142" t="s">
        <v>8219</v>
      </c>
      <c r="G2142">
        <v>1328</v>
      </c>
    </row>
    <row r="2143" spans="6:7" x14ac:dyDescent="0.25">
      <c r="F2143" t="s">
        <v>8219</v>
      </c>
      <c r="G2143">
        <v>1356</v>
      </c>
    </row>
    <row r="2144" spans="6:7" x14ac:dyDescent="0.25">
      <c r="F2144" t="s">
        <v>8219</v>
      </c>
      <c r="G2144">
        <v>1364</v>
      </c>
    </row>
    <row r="2145" spans="6:7" x14ac:dyDescent="0.25">
      <c r="F2145" t="s">
        <v>8219</v>
      </c>
      <c r="G2145">
        <v>1373</v>
      </c>
    </row>
    <row r="2146" spans="6:7" x14ac:dyDescent="0.25">
      <c r="F2146" t="s">
        <v>8219</v>
      </c>
      <c r="G2146">
        <v>1375</v>
      </c>
    </row>
    <row r="2147" spans="6:7" x14ac:dyDescent="0.25">
      <c r="F2147" t="s">
        <v>8219</v>
      </c>
      <c r="G2147">
        <v>1420</v>
      </c>
    </row>
    <row r="2148" spans="6:7" x14ac:dyDescent="0.25">
      <c r="F2148" t="s">
        <v>8219</v>
      </c>
      <c r="G2148">
        <v>1510</v>
      </c>
    </row>
    <row r="2149" spans="6:7" x14ac:dyDescent="0.25">
      <c r="F2149" t="s">
        <v>8219</v>
      </c>
      <c r="G2149">
        <v>1513</v>
      </c>
    </row>
    <row r="2150" spans="6:7" x14ac:dyDescent="0.25">
      <c r="F2150" t="s">
        <v>8219</v>
      </c>
      <c r="G2150">
        <v>1530</v>
      </c>
    </row>
    <row r="2151" spans="6:7" x14ac:dyDescent="0.25">
      <c r="F2151" t="s">
        <v>8219</v>
      </c>
      <c r="G2151">
        <v>1556</v>
      </c>
    </row>
    <row r="2152" spans="6:7" x14ac:dyDescent="0.25">
      <c r="F2152" t="s">
        <v>8219</v>
      </c>
      <c r="G2152">
        <v>1596</v>
      </c>
    </row>
    <row r="2153" spans="6:7" x14ac:dyDescent="0.25">
      <c r="F2153" t="s">
        <v>8219</v>
      </c>
      <c r="G2153">
        <v>1633</v>
      </c>
    </row>
    <row r="2154" spans="6:7" x14ac:dyDescent="0.25">
      <c r="F2154" t="s">
        <v>8219</v>
      </c>
      <c r="G2154">
        <v>1637</v>
      </c>
    </row>
    <row r="2155" spans="6:7" x14ac:dyDescent="0.25">
      <c r="F2155" t="s">
        <v>8219</v>
      </c>
      <c r="G2155">
        <v>1670</v>
      </c>
    </row>
    <row r="2156" spans="6:7" x14ac:dyDescent="0.25">
      <c r="F2156" t="s">
        <v>8219</v>
      </c>
      <c r="G2156">
        <v>1737</v>
      </c>
    </row>
    <row r="2157" spans="6:7" x14ac:dyDescent="0.25">
      <c r="F2157" t="s">
        <v>8219</v>
      </c>
      <c r="G2157">
        <v>1762</v>
      </c>
    </row>
    <row r="2158" spans="6:7" x14ac:dyDescent="0.25">
      <c r="F2158" t="s">
        <v>8219</v>
      </c>
      <c r="G2158">
        <v>1780</v>
      </c>
    </row>
    <row r="2159" spans="6:7" x14ac:dyDescent="0.25">
      <c r="F2159" t="s">
        <v>8219</v>
      </c>
      <c r="G2159">
        <v>1789</v>
      </c>
    </row>
    <row r="2160" spans="6:7" x14ac:dyDescent="0.25">
      <c r="F2160" t="s">
        <v>8219</v>
      </c>
      <c r="G2160">
        <v>1876</v>
      </c>
    </row>
    <row r="2161" spans="6:7" x14ac:dyDescent="0.25">
      <c r="F2161" t="s">
        <v>8219</v>
      </c>
      <c r="G2161">
        <v>1887</v>
      </c>
    </row>
    <row r="2162" spans="6:7" x14ac:dyDescent="0.25">
      <c r="F2162" t="s">
        <v>8219</v>
      </c>
      <c r="G2162">
        <v>1945</v>
      </c>
    </row>
    <row r="2163" spans="6:7" x14ac:dyDescent="0.25">
      <c r="F2163" t="s">
        <v>8219</v>
      </c>
      <c r="G2163">
        <v>1980</v>
      </c>
    </row>
    <row r="2164" spans="6:7" x14ac:dyDescent="0.25">
      <c r="F2164" t="s">
        <v>8219</v>
      </c>
      <c r="G2164">
        <v>2035</v>
      </c>
    </row>
    <row r="2165" spans="6:7" x14ac:dyDescent="0.25">
      <c r="F2165" t="s">
        <v>8219</v>
      </c>
      <c r="G2165">
        <v>2051</v>
      </c>
    </row>
    <row r="2166" spans="6:7" x14ac:dyDescent="0.25">
      <c r="F2166" t="s">
        <v>8219</v>
      </c>
      <c r="G2166">
        <v>2139</v>
      </c>
    </row>
    <row r="2167" spans="6:7" x14ac:dyDescent="0.25">
      <c r="F2167" t="s">
        <v>8219</v>
      </c>
      <c r="G2167">
        <v>2165</v>
      </c>
    </row>
    <row r="2168" spans="6:7" x14ac:dyDescent="0.25">
      <c r="F2168" t="s">
        <v>8219</v>
      </c>
      <c r="G2168">
        <v>2174</v>
      </c>
    </row>
    <row r="2169" spans="6:7" x14ac:dyDescent="0.25">
      <c r="F2169" t="s">
        <v>8219</v>
      </c>
      <c r="G2169">
        <v>2436</v>
      </c>
    </row>
    <row r="2170" spans="6:7" x14ac:dyDescent="0.25">
      <c r="F2170" t="s">
        <v>8219</v>
      </c>
      <c r="G2170">
        <v>2478</v>
      </c>
    </row>
    <row r="2171" spans="6:7" x14ac:dyDescent="0.25">
      <c r="F2171" t="s">
        <v>8219</v>
      </c>
      <c r="G2171">
        <v>2525</v>
      </c>
    </row>
    <row r="2172" spans="6:7" x14ac:dyDescent="0.25">
      <c r="F2172" t="s">
        <v>8219</v>
      </c>
      <c r="G2172">
        <v>2602</v>
      </c>
    </row>
    <row r="2173" spans="6:7" x14ac:dyDescent="0.25">
      <c r="F2173" t="s">
        <v>8219</v>
      </c>
      <c r="G2173">
        <v>3238</v>
      </c>
    </row>
    <row r="2174" spans="6:7" x14ac:dyDescent="0.25">
      <c r="F2174" t="s">
        <v>8219</v>
      </c>
      <c r="G2174">
        <v>3355</v>
      </c>
    </row>
    <row r="2175" spans="6:7" x14ac:dyDescent="0.25">
      <c r="F2175" t="s">
        <v>8219</v>
      </c>
      <c r="G2175">
        <v>3468</v>
      </c>
    </row>
    <row r="2176" spans="6:7" x14ac:dyDescent="0.25">
      <c r="F2176" t="s">
        <v>8219</v>
      </c>
      <c r="G2176">
        <v>3562</v>
      </c>
    </row>
    <row r="2177" spans="6:7" x14ac:dyDescent="0.25">
      <c r="F2177" t="s">
        <v>8219</v>
      </c>
      <c r="G2177">
        <v>3663</v>
      </c>
    </row>
    <row r="2178" spans="6:7" x14ac:dyDescent="0.25">
      <c r="F2178" t="s">
        <v>8219</v>
      </c>
      <c r="G2178">
        <v>3863</v>
      </c>
    </row>
    <row r="2179" spans="6:7" x14ac:dyDescent="0.25">
      <c r="F2179" t="s">
        <v>8219</v>
      </c>
      <c r="G2179">
        <v>4245</v>
      </c>
    </row>
    <row r="2180" spans="6:7" x14ac:dyDescent="0.25">
      <c r="F2180" t="s">
        <v>8219</v>
      </c>
      <c r="G2180">
        <v>4330</v>
      </c>
    </row>
    <row r="2181" spans="6:7" x14ac:dyDescent="0.25">
      <c r="F2181" t="s">
        <v>8219</v>
      </c>
      <c r="G2181">
        <v>4562</v>
      </c>
    </row>
    <row r="2182" spans="6:7" x14ac:dyDescent="0.25">
      <c r="F2182" t="s">
        <v>8219</v>
      </c>
      <c r="G2182">
        <v>4883</v>
      </c>
    </row>
    <row r="2183" spans="6:7" x14ac:dyDescent="0.25">
      <c r="F2183" t="s">
        <v>8219</v>
      </c>
      <c r="G2183">
        <v>5812</v>
      </c>
    </row>
    <row r="2184" spans="6:7" x14ac:dyDescent="0.25">
      <c r="F2184" t="s">
        <v>8219</v>
      </c>
      <c r="G2184">
        <v>8200</v>
      </c>
    </row>
    <row r="2185" spans="6:7" x14ac:dyDescent="0.25">
      <c r="F2185" t="s">
        <v>8219</v>
      </c>
      <c r="G2185">
        <v>8359</v>
      </c>
    </row>
    <row r="2186" spans="6:7" x14ac:dyDescent="0.25">
      <c r="F2186" t="s">
        <v>8219</v>
      </c>
      <c r="G2186">
        <v>20242</v>
      </c>
    </row>
    <row r="2187" spans="6:7" x14ac:dyDescent="0.25">
      <c r="F2187" t="s">
        <v>8219</v>
      </c>
      <c r="G2187">
        <v>26457</v>
      </c>
    </row>
  </sheetData>
  <conditionalFormatting sqref="H3:H1532 F2:F2187">
    <cfRule type="containsText" dxfId="5" priority="1" operator="containsText" text="live">
      <formula>NOT(ISERROR(SEARCH("live",F2)))</formula>
    </cfRule>
    <cfRule type="containsText" dxfId="4" priority="2" operator="containsText" text="canceled">
      <formula>NOT(ISERROR(SEARCH("canceled",F2)))</formula>
    </cfRule>
    <cfRule type="containsText" dxfId="3" priority="3" operator="containsText" text="failed">
      <formula>NOT(ISERROR(SEARCH("failed",F2)))</formula>
    </cfRule>
    <cfRule type="containsText" dxfId="2" priority="4" operator="containsText" text="cancelled">
      <formula>NOT(ISERROR(SEARCH("cancelled",F2)))</formula>
    </cfRule>
    <cfRule type="containsText" dxfId="1" priority="5" operator="containsText" text="cancelled">
      <formula>NOT(ISERROR(SEARCH("cancelled",F2)))</formula>
    </cfRule>
    <cfRule type="containsText" dxfId="0" priority="6" operator="containsText" text="successful">
      <formula>NOT(ISERROR(SEARCH("successful",F2)))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AF48BE-C53C-4AD7-87C3-9DBBCE913C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Status</vt:lpstr>
      <vt:lpstr>Bonus</vt:lpstr>
      <vt:lpstr>Sub-Category Status</vt:lpstr>
      <vt:lpstr>Timeline</vt:lpstr>
      <vt:lpstr>Base Data</vt:lpstr>
      <vt:lpstr>Bonus Two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Captain</cp:lastModifiedBy>
  <dcterms:created xsi:type="dcterms:W3CDTF">2017-04-20T15:17:24Z</dcterms:created>
  <dcterms:modified xsi:type="dcterms:W3CDTF">2020-12-19T18:54:35Z</dcterms:modified>
</cp:coreProperties>
</file>