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258d1367456ee/Documents/At home work folder/Hillslope sediment transport/Data/Bulk samples gsd/"/>
    </mc:Choice>
  </mc:AlternateContent>
  <xr:revisionPtr revIDLastSave="77" documentId="13_ncr:1_{BB14ACCC-9DEC-481D-8290-1B03B3E5AB28}" xr6:coauthVersionLast="47" xr6:coauthVersionMax="47" xr10:uidLastSave="{89E46757-BAA0-4DC2-84F8-DA135D4058FC}"/>
  <bookViews>
    <workbookView xWindow="-108" yWindow="-108" windowWidth="23256" windowHeight="12456" xr2:uid="{73AF935E-DD13-414F-A883-E426143F1736}"/>
  </bookViews>
  <sheets>
    <sheet name="Bulk Sample Analysis" sheetId="1" r:id="rId1"/>
    <sheet name="Friction coeffic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28" i="1"/>
  <c r="B32" i="1"/>
  <c r="C32" i="1"/>
  <c r="D32" i="1"/>
  <c r="E32" i="1"/>
  <c r="B28" i="1"/>
  <c r="C28" i="1"/>
  <c r="D28" i="1"/>
  <c r="E28" i="1"/>
  <c r="F31" i="1"/>
  <c r="F27" i="1"/>
  <c r="S18" i="1"/>
  <c r="V19" i="1" s="1"/>
  <c r="T12" i="1"/>
  <c r="V13" i="1"/>
  <c r="V16" i="1"/>
  <c r="U18" i="1"/>
  <c r="V9" i="1"/>
  <c r="V6" i="1"/>
  <c r="V3" i="1"/>
  <c r="E31" i="1" l="1"/>
  <c r="D31" i="1"/>
  <c r="C31" i="1"/>
  <c r="B31" i="1"/>
  <c r="A31" i="1"/>
  <c r="C27" i="1"/>
  <c r="D27" i="1"/>
  <c r="E27" i="1"/>
  <c r="B27" i="1"/>
  <c r="A27" i="1"/>
  <c r="P15" i="1"/>
  <c r="W18" i="1"/>
  <c r="W15" i="1"/>
  <c r="W12" i="1"/>
  <c r="W8" i="1" l="1"/>
  <c r="W5" i="1"/>
  <c r="W2" i="1"/>
  <c r="I19" i="1"/>
  <c r="I13" i="1"/>
  <c r="H14" i="1"/>
  <c r="I8" i="1"/>
  <c r="I5" i="1"/>
  <c r="H6" i="1"/>
  <c r="H3" i="1"/>
  <c r="I2" i="1"/>
  <c r="H20" i="1" l="1"/>
  <c r="H17" i="1"/>
  <c r="I16" i="1"/>
  <c r="H9" i="1"/>
</calcChain>
</file>

<file path=xl/sharedStrings.xml><?xml version="1.0" encoding="utf-8"?>
<sst xmlns="http://schemas.openxmlformats.org/spreadsheetml/2006/main" count="88" uniqueCount="35">
  <si>
    <t>Tahoe</t>
  </si>
  <si>
    <t>2023-BC-BAS-1</t>
  </si>
  <si>
    <t>Crest</t>
  </si>
  <si>
    <t>&lt; 2 mm mass</t>
  </si>
  <si>
    <t>Total mass (g)</t>
  </si>
  <si>
    <t>&gt;19 mm %</t>
  </si>
  <si>
    <t>8 - 19 mm %</t>
  </si>
  <si>
    <t>2-8mm %</t>
  </si>
  <si>
    <t>1-2mm %</t>
  </si>
  <si>
    <t>0.25-1mm %</t>
  </si>
  <si>
    <t>&lt;0.25mm %</t>
  </si>
  <si>
    <t>2023-BC-SGT-5/6 Bulk</t>
  </si>
  <si>
    <t>Midslope</t>
  </si>
  <si>
    <t>** Rounded to nearest whole number</t>
  </si>
  <si>
    <t>2023-BC-SGT-1/2 Bulk</t>
  </si>
  <si>
    <t>Footslope</t>
  </si>
  <si>
    <t>Mono Basin</t>
  </si>
  <si>
    <t>2023-SC-BAS-1</t>
  </si>
  <si>
    <t>2022-SC-SGT-5</t>
  </si>
  <si>
    <t>Tim's -&gt;</t>
  </si>
  <si>
    <t>Average Tahpe</t>
  </si>
  <si>
    <t>2 mm particle</t>
  </si>
  <si>
    <t>static</t>
  </si>
  <si>
    <t>kinetic</t>
  </si>
  <si>
    <t>0.75 mm particle</t>
  </si>
  <si>
    <t>Fluxes</t>
  </si>
  <si>
    <t>Mono Basin Moraine</t>
  </si>
  <si>
    <t>Total Flux</t>
  </si>
  <si>
    <t>&lt;1mm %</t>
  </si>
  <si>
    <t>Tahoe Moraine</t>
  </si>
  <si>
    <t>&lt;0.25</t>
  </si>
  <si>
    <t>Grain size</t>
  </si>
  <si>
    <t>Flux</t>
  </si>
  <si>
    <t>Diffusivity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</si>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</sst>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9CE-93AB-4081-8B30-E0378ABC34EB}">
  <dimension ref="A1:W32"/>
  <sheetViews>
    <sheetView tabSelected="1" topLeftCell="A13" workbookViewId="0">
      <selection activeCell="E32" sqref="E32"/>
    </sheetView>
  </sheetViews>
  <sheetFormatPr defaultRowHeight="14.4" x14ac:dyDescent="0.3"/>
  <cols>
    <col min="1" max="1" width="21.109375" customWidth="1"/>
    <col min="2" max="2" width="15.88671875" customWidth="1"/>
    <col min="3" max="3" width="12.5546875" customWidth="1"/>
    <col min="4" max="4" width="10" customWidth="1"/>
    <col min="5" max="5" width="11" bestFit="1" customWidth="1"/>
    <col min="6" max="6" width="11.88671875" customWidth="1"/>
    <col min="7" max="7" width="13.6640625" customWidth="1"/>
    <col min="8" max="8" width="16.5546875" customWidth="1"/>
    <col min="9" max="9" width="15.33203125" customWidth="1"/>
    <col min="11" max="11" width="10.21875" customWidth="1"/>
    <col min="15" max="15" width="17.6640625" customWidth="1"/>
    <col min="20" max="20" width="14" customWidth="1"/>
    <col min="23" max="23" width="13.109375" customWidth="1"/>
  </cols>
  <sheetData>
    <row r="1" spans="1:23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  <c r="I1" t="s">
        <v>3</v>
      </c>
      <c r="K1" t="s">
        <v>13</v>
      </c>
      <c r="O1" t="s">
        <v>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30</v>
      </c>
      <c r="V1" t="s">
        <v>4</v>
      </c>
      <c r="W1" t="s">
        <v>3</v>
      </c>
    </row>
    <row r="2" spans="1:23" x14ac:dyDescent="0.3">
      <c r="A2" t="s">
        <v>1</v>
      </c>
      <c r="B2">
        <v>23</v>
      </c>
      <c r="C2">
        <v>17</v>
      </c>
      <c r="D2">
        <v>6</v>
      </c>
      <c r="E2">
        <v>7</v>
      </c>
      <c r="F2">
        <v>31</v>
      </c>
      <c r="G2">
        <v>16</v>
      </c>
      <c r="H2">
        <v>220</v>
      </c>
      <c r="I2">
        <f>SUM(E2:G2)</f>
        <v>54</v>
      </c>
      <c r="M2" t="s">
        <v>0</v>
      </c>
      <c r="N2" t="s">
        <v>19</v>
      </c>
      <c r="O2" t="s">
        <v>1</v>
      </c>
      <c r="P2">
        <v>53</v>
      </c>
      <c r="Q2">
        <v>1</v>
      </c>
      <c r="R2">
        <v>3</v>
      </c>
      <c r="S2">
        <v>5</v>
      </c>
      <c r="T2">
        <v>10</v>
      </c>
      <c r="U2">
        <v>28</v>
      </c>
      <c r="V2">
        <v>220</v>
      </c>
      <c r="W2">
        <f>SUM(S2:T2)</f>
        <v>15</v>
      </c>
    </row>
    <row r="3" spans="1:23" x14ac:dyDescent="0.3">
      <c r="A3" t="s">
        <v>2</v>
      </c>
      <c r="H3">
        <f>SUM(B2:G2)</f>
        <v>100</v>
      </c>
      <c r="O3" t="s">
        <v>2</v>
      </c>
      <c r="V3">
        <f>SUM(P2:U2)</f>
        <v>100</v>
      </c>
    </row>
    <row r="5" spans="1:23" x14ac:dyDescent="0.3">
      <c r="A5" t="s">
        <v>11</v>
      </c>
      <c r="B5">
        <v>13</v>
      </c>
      <c r="C5">
        <v>8</v>
      </c>
      <c r="D5">
        <v>22</v>
      </c>
      <c r="E5">
        <v>25</v>
      </c>
      <c r="F5">
        <v>20</v>
      </c>
      <c r="G5">
        <v>12</v>
      </c>
      <c r="H5">
        <v>708.5</v>
      </c>
      <c r="I5">
        <f>SUM(E5:G5)</f>
        <v>57</v>
      </c>
      <c r="O5" t="s">
        <v>11</v>
      </c>
      <c r="P5">
        <v>18</v>
      </c>
      <c r="Q5">
        <v>6</v>
      </c>
      <c r="R5">
        <v>15</v>
      </c>
      <c r="S5">
        <v>24</v>
      </c>
      <c r="T5">
        <v>12</v>
      </c>
      <c r="U5">
        <v>25</v>
      </c>
      <c r="V5">
        <v>708.5</v>
      </c>
      <c r="W5">
        <f>SUM(S5:T5)</f>
        <v>36</v>
      </c>
    </row>
    <row r="6" spans="1:23" x14ac:dyDescent="0.3">
      <c r="A6" t="s">
        <v>12</v>
      </c>
      <c r="H6">
        <f>SUM(B5:G5)</f>
        <v>100</v>
      </c>
      <c r="O6" t="s">
        <v>12</v>
      </c>
      <c r="V6">
        <f>SUM(P5:U5)</f>
        <v>100</v>
      </c>
    </row>
    <row r="8" spans="1:23" x14ac:dyDescent="0.3">
      <c r="A8" t="s">
        <v>14</v>
      </c>
      <c r="B8">
        <v>2</v>
      </c>
      <c r="C8">
        <v>20</v>
      </c>
      <c r="D8">
        <v>37</v>
      </c>
      <c r="E8">
        <v>17</v>
      </c>
      <c r="F8">
        <v>14</v>
      </c>
      <c r="G8">
        <v>10</v>
      </c>
      <c r="H8">
        <v>593.79999999999995</v>
      </c>
      <c r="I8">
        <f>SUM(E8:G8)</f>
        <v>41</v>
      </c>
      <c r="O8" t="s">
        <v>14</v>
      </c>
      <c r="P8">
        <v>1</v>
      </c>
      <c r="Q8">
        <v>10</v>
      </c>
      <c r="R8">
        <v>17</v>
      </c>
      <c r="S8">
        <v>30</v>
      </c>
      <c r="T8">
        <v>17</v>
      </c>
      <c r="U8">
        <v>25</v>
      </c>
      <c r="V8">
        <v>593.79999999999995</v>
      </c>
      <c r="W8">
        <f>SUM(S8:T8)</f>
        <v>47</v>
      </c>
    </row>
    <row r="9" spans="1:23" x14ac:dyDescent="0.3">
      <c r="A9" t="s">
        <v>15</v>
      </c>
      <c r="H9">
        <f>SUM(B8:G8)</f>
        <v>100</v>
      </c>
      <c r="O9" t="s">
        <v>15</v>
      </c>
      <c r="V9">
        <f>SUM(P8:U8)</f>
        <v>100</v>
      </c>
    </row>
    <row r="11" spans="1:23" x14ac:dyDescent="0.3">
      <c r="O11" t="s">
        <v>0</v>
      </c>
      <c r="P11" t="s">
        <v>5</v>
      </c>
      <c r="Q11" t="s">
        <v>6</v>
      </c>
      <c r="R11" t="s">
        <v>7</v>
      </c>
      <c r="S11" t="s">
        <v>8</v>
      </c>
      <c r="T11" t="s">
        <v>9</v>
      </c>
      <c r="U11" t="s">
        <v>30</v>
      </c>
      <c r="V11" t="s">
        <v>4</v>
      </c>
      <c r="W11" t="s">
        <v>3</v>
      </c>
    </row>
    <row r="12" spans="1:23" x14ac:dyDescent="0.3">
      <c r="A12" t="s">
        <v>16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4</v>
      </c>
      <c r="I12" t="s">
        <v>3</v>
      </c>
      <c r="N12" t="s">
        <v>20</v>
      </c>
      <c r="O12" t="s">
        <v>1</v>
      </c>
      <c r="P12">
        <v>40</v>
      </c>
      <c r="Q12">
        <v>9</v>
      </c>
      <c r="R12">
        <v>5</v>
      </c>
      <c r="S12">
        <v>6</v>
      </c>
      <c r="T12">
        <f>(F2+T2)/2</f>
        <v>20.5</v>
      </c>
      <c r="U12">
        <v>19.5</v>
      </c>
      <c r="V12">
        <v>220</v>
      </c>
      <c r="W12">
        <f>SUM(S12:T12)</f>
        <v>26.5</v>
      </c>
    </row>
    <row r="13" spans="1:23" x14ac:dyDescent="0.3">
      <c r="A13" t="s">
        <v>17</v>
      </c>
      <c r="B13">
        <v>15</v>
      </c>
      <c r="C13">
        <v>14</v>
      </c>
      <c r="D13">
        <v>12</v>
      </c>
      <c r="E13">
        <v>12</v>
      </c>
      <c r="F13">
        <v>21</v>
      </c>
      <c r="G13">
        <v>26</v>
      </c>
      <c r="H13">
        <v>227.6</v>
      </c>
      <c r="I13">
        <f>SUM(E13:G13)</f>
        <v>59</v>
      </c>
      <c r="O13" t="s">
        <v>2</v>
      </c>
      <c r="V13">
        <f>SUM(P12:U12)</f>
        <v>100</v>
      </c>
    </row>
    <row r="14" spans="1:23" x14ac:dyDescent="0.3">
      <c r="A14" t="s">
        <v>2</v>
      </c>
      <c r="F14" s="1">
        <v>47</v>
      </c>
      <c r="H14">
        <f>SUM(B13:G13)</f>
        <v>100</v>
      </c>
    </row>
    <row r="15" spans="1:23" x14ac:dyDescent="0.3">
      <c r="O15" t="s">
        <v>11</v>
      </c>
      <c r="P15">
        <f>(18+13)/2</f>
        <v>15.5</v>
      </c>
      <c r="Q15">
        <v>6</v>
      </c>
      <c r="R15">
        <v>15</v>
      </c>
      <c r="S15">
        <v>24</v>
      </c>
      <c r="T15">
        <v>19.5</v>
      </c>
      <c r="U15">
        <v>20</v>
      </c>
      <c r="V15">
        <v>708.5</v>
      </c>
      <c r="W15">
        <f>SUM(S15:T15)</f>
        <v>43.5</v>
      </c>
    </row>
    <row r="16" spans="1:23" x14ac:dyDescent="0.3">
      <c r="A16" t="s">
        <v>18</v>
      </c>
      <c r="B16">
        <v>6</v>
      </c>
      <c r="C16">
        <v>10</v>
      </c>
      <c r="D16">
        <v>15</v>
      </c>
      <c r="E16">
        <v>19</v>
      </c>
      <c r="F16">
        <v>28</v>
      </c>
      <c r="G16">
        <v>22</v>
      </c>
      <c r="H16">
        <v>289.39999999999998</v>
      </c>
      <c r="I16">
        <f>SUM(E16:G16)</f>
        <v>69</v>
      </c>
      <c r="O16" t="s">
        <v>12</v>
      </c>
      <c r="V16">
        <f>SUM(P15:U15)</f>
        <v>100</v>
      </c>
    </row>
    <row r="17" spans="1:23" x14ac:dyDescent="0.3">
      <c r="A17" t="s">
        <v>12</v>
      </c>
      <c r="F17" s="1">
        <v>50</v>
      </c>
      <c r="H17">
        <f>SUM(B16:G16)</f>
        <v>100</v>
      </c>
    </row>
    <row r="18" spans="1:23" x14ac:dyDescent="0.3">
      <c r="O18" t="s">
        <v>14</v>
      </c>
      <c r="P18">
        <v>1</v>
      </c>
      <c r="Q18">
        <v>10</v>
      </c>
      <c r="R18">
        <v>17</v>
      </c>
      <c r="S18">
        <f>(S8+E8)/2</f>
        <v>23.5</v>
      </c>
      <c r="T18">
        <v>31</v>
      </c>
      <c r="U18">
        <f>(U8+G8)/2</f>
        <v>17.5</v>
      </c>
      <c r="V18">
        <v>593.79999999999995</v>
      </c>
      <c r="W18">
        <f>SUM(S18:T18)</f>
        <v>54.5</v>
      </c>
    </row>
    <row r="19" spans="1:23" x14ac:dyDescent="0.3">
      <c r="A19" t="s">
        <v>14</v>
      </c>
      <c r="B19">
        <v>5</v>
      </c>
      <c r="C19">
        <v>14</v>
      </c>
      <c r="D19">
        <v>17</v>
      </c>
      <c r="E19">
        <v>15</v>
      </c>
      <c r="F19">
        <v>35</v>
      </c>
      <c r="G19">
        <v>14</v>
      </c>
      <c r="H19">
        <v>1250.9000000000001</v>
      </c>
      <c r="I19">
        <f>SUM(E19:G19)</f>
        <v>64</v>
      </c>
      <c r="O19" t="s">
        <v>15</v>
      </c>
      <c r="V19">
        <f>SUM(P18:U18)</f>
        <v>100</v>
      </c>
    </row>
    <row r="20" spans="1:23" x14ac:dyDescent="0.3">
      <c r="A20" t="s">
        <v>15</v>
      </c>
      <c r="F20" s="1">
        <v>49</v>
      </c>
      <c r="H20">
        <f>SUM(B19:G19)</f>
        <v>100</v>
      </c>
    </row>
    <row r="23" spans="1:23" x14ac:dyDescent="0.3">
      <c r="A23" t="s">
        <v>27</v>
      </c>
      <c r="B23" s="2">
        <v>1.9000000000000001E-4</v>
      </c>
    </row>
    <row r="24" spans="1:23" x14ac:dyDescent="0.3">
      <c r="A24" t="s">
        <v>25</v>
      </c>
    </row>
    <row r="25" spans="1:23" x14ac:dyDescent="0.3">
      <c r="A25" t="s">
        <v>26</v>
      </c>
      <c r="J25" t="s">
        <v>34</v>
      </c>
    </row>
    <row r="26" spans="1:23" x14ac:dyDescent="0.3">
      <c r="A26" t="s">
        <v>5</v>
      </c>
      <c r="B26" t="s">
        <v>6</v>
      </c>
      <c r="C26" t="s">
        <v>7</v>
      </c>
      <c r="D26" t="s">
        <v>8</v>
      </c>
      <c r="E26" t="s">
        <v>28</v>
      </c>
      <c r="I26" t="s">
        <v>31</v>
      </c>
      <c r="J26" t="s">
        <v>32</v>
      </c>
      <c r="K26" t="s">
        <v>33</v>
      </c>
    </row>
    <row r="27" spans="1:23" x14ac:dyDescent="0.3">
      <c r="A27" s="2">
        <f>B23*0.06</f>
        <v>1.1400000000000001E-5</v>
      </c>
      <c r="B27" s="2">
        <f>B23*0.1</f>
        <v>1.9000000000000001E-5</v>
      </c>
      <c r="C27" s="2">
        <f>B23*0.15</f>
        <v>2.8500000000000002E-5</v>
      </c>
      <c r="D27" s="2">
        <f>B23*0.19</f>
        <v>3.6100000000000003E-5</v>
      </c>
      <c r="E27" s="2">
        <f>B23*0.5</f>
        <v>9.5000000000000005E-5</v>
      </c>
      <c r="F27" s="2">
        <f>SUM(A27:E27)</f>
        <v>1.9000000000000001E-4</v>
      </c>
    </row>
    <row r="28" spans="1:23" x14ac:dyDescent="0.3">
      <c r="A28" s="2">
        <f>A27/0.244</f>
        <v>4.6721311475409838E-5</v>
      </c>
      <c r="B28" s="2">
        <f t="shared" ref="B28:E28" si="0">B27/0.244</f>
        <v>7.7868852459016402E-5</v>
      </c>
      <c r="C28" s="2">
        <f t="shared" si="0"/>
        <v>1.168032786885246E-4</v>
      </c>
      <c r="D28" s="2">
        <f t="shared" si="0"/>
        <v>1.4795081967213116E-4</v>
      </c>
      <c r="E28" s="2">
        <f t="shared" si="0"/>
        <v>3.8934426229508199E-4</v>
      </c>
      <c r="F28" s="2"/>
    </row>
    <row r="29" spans="1:23" x14ac:dyDescent="0.3">
      <c r="A29" t="s">
        <v>29</v>
      </c>
      <c r="F29" s="2"/>
    </row>
    <row r="30" spans="1:23" x14ac:dyDescent="0.3">
      <c r="A30" t="s">
        <v>5</v>
      </c>
      <c r="B30" t="s">
        <v>6</v>
      </c>
      <c r="C30" t="s">
        <v>7</v>
      </c>
      <c r="D30" t="s">
        <v>8</v>
      </c>
      <c r="E30" t="s">
        <v>28</v>
      </c>
      <c r="F30" s="2"/>
    </row>
    <row r="31" spans="1:23" x14ac:dyDescent="0.3">
      <c r="A31" s="2">
        <f>B23*0.155</f>
        <v>2.9450000000000001E-5</v>
      </c>
      <c r="B31" s="2">
        <f>B23*0.06</f>
        <v>1.1400000000000001E-5</v>
      </c>
      <c r="C31" s="2">
        <f>B23*0.15</f>
        <v>2.8500000000000002E-5</v>
      </c>
      <c r="D31" s="2">
        <f>B23*0.24</f>
        <v>4.5600000000000004E-5</v>
      </c>
      <c r="E31" s="2">
        <f>B23*0.395</f>
        <v>7.5050000000000008E-5</v>
      </c>
      <c r="F31" s="2">
        <f>SUM(A31:E31)</f>
        <v>1.9000000000000001E-4</v>
      </c>
    </row>
    <row r="32" spans="1:23" x14ac:dyDescent="0.3">
      <c r="A32" s="2">
        <f>A31/0.349</f>
        <v>8.4383954154727798E-5</v>
      </c>
      <c r="B32" s="2">
        <f t="shared" ref="B32:E32" si="1">B31/0.349</f>
        <v>3.2664756446991408E-5</v>
      </c>
      <c r="C32" s="2">
        <f t="shared" si="1"/>
        <v>8.1661891117478517E-5</v>
      </c>
      <c r="D32" s="2">
        <f t="shared" si="1"/>
        <v>1.3065902578796563E-4</v>
      </c>
      <c r="E32" s="2">
        <f t="shared" si="1"/>
        <v>2.1504297994269346E-4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4213-6A63-42C6-877A-7C669F89035B}">
  <dimension ref="A1:B7"/>
  <sheetViews>
    <sheetView workbookViewId="0">
      <selection activeCell="B6" sqref="B6"/>
    </sheetView>
  </sheetViews>
  <sheetFormatPr defaultRowHeight="14.4" x14ac:dyDescent="0.3"/>
  <cols>
    <col min="1" max="1" width="16" customWidth="1"/>
  </cols>
  <sheetData>
    <row r="1" spans="1:2" x14ac:dyDescent="0.3">
      <c r="A1" t="s">
        <v>21</v>
      </c>
    </row>
    <row r="2" spans="1:2" x14ac:dyDescent="0.3">
      <c r="A2" t="s">
        <v>22</v>
      </c>
    </row>
    <row r="3" spans="1:2" x14ac:dyDescent="0.3">
      <c r="A3" t="s">
        <v>23</v>
      </c>
    </row>
    <row r="5" spans="1:2" x14ac:dyDescent="0.3">
      <c r="A5" t="s">
        <v>24</v>
      </c>
    </row>
    <row r="6" spans="1:2" x14ac:dyDescent="0.3">
      <c r="A6" t="s">
        <v>22</v>
      </c>
      <c r="B6">
        <v>1.2E-2</v>
      </c>
    </row>
    <row r="7" spans="1:2" x14ac:dyDescent="0.3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Sample Analysis</vt:lpstr>
      <vt:lpstr>Friction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Robert.Chance@und.edu</dc:creator>
  <cp:lastModifiedBy>Robert Chance</cp:lastModifiedBy>
  <dcterms:created xsi:type="dcterms:W3CDTF">2024-10-14T14:57:58Z</dcterms:created>
  <dcterms:modified xsi:type="dcterms:W3CDTF">2025-03-18T20:26:21Z</dcterms:modified>
</cp:coreProperties>
</file>