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TSDS\Documents\Temp\"/>
    </mc:Choice>
  </mc:AlternateContent>
  <xr:revisionPtr revIDLastSave="0" documentId="8_{692D99DC-D2AF-4938-8E13-5880D3527268}" xr6:coauthVersionLast="44" xr6:coauthVersionMax="44" xr10:uidLastSave="{00000000-0000-0000-0000-000000000000}"/>
  <bookViews>
    <workbookView xWindow="-120" yWindow="-120" windowWidth="20730" windowHeight="11160" xr2:uid="{00000000-000D-0000-FFFF-FFFF00000000}"/>
  </bookViews>
  <sheets>
    <sheet name="ContaPgtoPagoPF" sheetId="4" r:id="rId1"/>
    <sheet name="ContaPgtoPagoPJ " sheetId="6"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2" i="4" l="1"/>
  <c r="A16" i="6"/>
  <c r="A23" i="4" l="1"/>
  <c r="A15" i="6"/>
  <c r="A14" i="6"/>
  <c r="A13" i="6"/>
  <c r="A17" i="6"/>
  <c r="A16" i="4"/>
  <c r="A17" i="4"/>
  <c r="A18" i="4"/>
  <c r="A19" i="4"/>
  <c r="A20" i="4"/>
  <c r="A21" i="4"/>
  <c r="A15" i="4"/>
  <c r="A12" i="6" l="1"/>
  <c r="A10" i="6"/>
  <c r="A11" i="6"/>
  <c r="A10" i="4"/>
  <c r="A12" i="4"/>
  <c r="A13" i="4"/>
  <c r="A14" i="4"/>
  <c r="A11" i="4"/>
  <c r="A7" i="6" l="1"/>
  <c r="A6" i="6"/>
  <c r="A5" i="6"/>
  <c r="A24" i="6"/>
  <c r="A23" i="6"/>
  <c r="A22" i="6"/>
  <c r="A21" i="6"/>
  <c r="A20" i="6"/>
  <c r="A19" i="6"/>
  <c r="A18" i="6"/>
  <c r="A9" i="6"/>
  <c r="A8" i="6"/>
  <c r="A4" i="6"/>
  <c r="A3" i="6"/>
  <c r="A2" i="6"/>
  <c r="A27" i="4"/>
  <c r="A28" i="4"/>
  <c r="A30" i="4" l="1"/>
  <c r="A29" i="4"/>
  <c r="A26" i="4"/>
  <c r="A25" i="4"/>
  <c r="A24" i="4"/>
  <c r="A9" i="4"/>
  <c r="A8" i="4"/>
  <c r="A7" i="4"/>
  <c r="A6" i="4"/>
  <c r="A5" i="4"/>
  <c r="A4" i="4"/>
  <c r="A3" i="4"/>
  <c r="A2" i="4"/>
</calcChain>
</file>

<file path=xl/sharedStrings.xml><?xml version="1.0" encoding="utf-8"?>
<sst xmlns="http://schemas.openxmlformats.org/spreadsheetml/2006/main" count="305" uniqueCount="95">
  <si>
    <t>Xpath</t>
  </si>
  <si>
    <t>Nome</t>
  </si>
  <si>
    <t>Definição</t>
  </si>
  <si>
    <t>Tipo do Dado</t>
  </si>
  <si>
    <t>Tamanho</t>
  </si>
  <si>
    <t>Mandatoriedade</t>
  </si>
  <si>
    <t>Formato</t>
  </si>
  <si>
    <t>Domínio</t>
  </si>
  <si>
    <t>Mínimo de Ocorrências</t>
  </si>
  <si>
    <t>Máximo de Ocorrências</t>
  </si>
  <si>
    <t>Restrições</t>
  </si>
  <si>
    <t>name</t>
  </si>
  <si>
    <t>Nome do conglomerado proprietário da companhia responsável pelas contas de pagamento pós-pagas (cartão de crédito)</t>
  </si>
  <si>
    <t>Texto</t>
  </si>
  <si>
    <t>Mandatório</t>
  </si>
  <si>
    <t>\w*\W*</t>
  </si>
  <si>
    <t>N/A</t>
  </si>
  <si>
    <t>Nome da Instituição, pertencente à organização, responsável pelas contas de pagamento pós-pagas (cartões de crédito) Ex. 'Empresa da Organização A'</t>
  </si>
  <si>
    <t>cnpjNumber</t>
  </si>
  <si>
    <t>Número completo do CNPJ da instituição responsável pelas contas de pagamento pós-pagas (cartões de crédito) - o CNPJ corresponde ao número de inscrição no Cadastro de Pessoa Jurídica. Os oito primeiros números à esquerda (XX. XXX. XXX) formam a "raiz" ou base, que identifica a empresa de forma única. Ex. '50.685.362'  Os 4 próximos números indicam filial. Os últimos dois dígitos são para o número verificador do CNPJ, calculado em duas etapas utilizando o módulo de divisão 11, utilizando-se os 12 primeiros números do CNPJ - inscrição e filial.
Deve-se ter apenas os números do CNPJ, sem máscara.</t>
  </si>
  <si>
    <t>^(\d{14})$</t>
  </si>
  <si>
    <t>Denominação/Identificação do nome da conta.
P.ex. "Cartão Universtiário Bem-Vindo"</t>
  </si>
  <si>
    <t>N</t>
  </si>
  <si>
    <t>productType</t>
  </si>
  <si>
    <r>
      <t>Categoria atribuída a um cartão de pagamento, sob uma certa denominação, que lhe agrega um conjunto de vantagens, diferenciando-o de acordo com o perfil do portador.
p.ex. "Classic Nacional", "Classic Internacional".
Essa categoria é definida pelo BACEN e está contida no documento de nome "</t>
    </r>
    <r>
      <rPr>
        <i/>
        <sz val="11"/>
        <rFont val="Calibri"/>
        <family val="2"/>
        <scheme val="minor"/>
      </rPr>
      <t>Elaboração e Remessa de Informações Relativas aos Cartões de Pagamento  Emissores</t>
    </r>
    <r>
      <rPr>
        <sz val="11"/>
        <rFont val="Calibri"/>
        <family val="2"/>
        <scheme val="minor"/>
      </rPr>
      <t>".</t>
    </r>
  </si>
  <si>
    <t>Enum</t>
  </si>
  <si>
    <t>brandCode</t>
  </si>
  <si>
    <t>Categoria de Bandeiras de Cartões.
Bandeira é a detentora de todos os direitos e deveres da utilização da marca estampada no cartão, inclusive as bandeiras pertencentes aos emissores. p.ex. "American Express", "Diners Club".
Essas bandeiras estão definidas em documento do BACEN de nome "Elaboração e Remessa de Informações Relativas aos Cartões de Pagamento  Emissores".</t>
  </si>
  <si>
    <t>hasProgramReward</t>
  </si>
  <si>
    <t>Indicador da existência de programa de fidelidade/recompensa associado à conta.
0 Não
1 Sim</t>
  </si>
  <si>
    <t>Booleano</t>
  </si>
  <si>
    <t>^([0-1]{1})$</t>
  </si>
  <si>
    <t>0 Não
1 Sim</t>
  </si>
  <si>
    <t>programRewardInfo</t>
  </si>
  <si>
    <t>Informações de Termos e condições do programa de fidelidade/recompensa. Pode ser informada a URL referente ao endereço onde constam as condições informadas.</t>
  </si>
  <si>
    <t>Opcional</t>
  </si>
  <si>
    <t>Caso o campo "hasProgramReward"  indique que há programa de recompensa (1 - Sim), a informação de termos e condições deve ser preenchida.</t>
  </si>
  <si>
    <t>Nomes das Tarifas cobradas sobre Serviços relacionados à Modalidade informada de Contas de Pagamento Pós-Pagas para pessoa física. p.ex. "4 Utilização de canais de atendimento para retirada em espécie no país".
Estes serviços são previstos na resolução 3.919 do BACEN.</t>
  </si>
  <si>
    <t>code</t>
  </si>
  <si>
    <t>Sigla de identificação do serviço relacionado à Modalidade de Contas de Pagamento Pós-Pagas para pessoa física informada. P.ex. "1 ANUIDADENacional". 
Estas siglas são previstas na resolução 3.919 do BACEN.</t>
  </si>
  <si>
    <t>Fatores geradores de cobrança que incidem sobre as Modalidades inforrmadas de Contas de Pagamento Pós-Pagas para pessoa física.Descrição sobre o Fato Estes fatos geradores são previstos na resolução 3.919 do BACEN.</t>
  </si>
  <si>
    <t>ANUIDADENacional
"Disponibilização de rede de estabelecimentos afiliados, instalada no País, para pagamentos de bens e serviços, cobrada no máximo uma vez a cada doze meses, admitido o parcelamento da cobrança."
ANUIDADEInt .
"Disponibilização de rede de estabelecimentos afiliados, instalada no País e no exterior, para pagamentos de bens e serviços, cobrada no máximo uma vez a cada doze meses, admitido o parcelamento da cobrança."
2ª via-CARTÃOCRÉDITO
"Confecção e emissão de novo cartão com função crédito, restrito a casos de pedidos de reposição formulados pelo detentor do cartão, decorrente de perda, roubo, furto, danificação e outros motivos não imputáveis à instituição emitente."
RETIRADA-País
"Disponibilização e utilização pelo cliente de canais de atendimento disponíveis no País para retirada em espécie na função crédito."
RETIRADA-exterior
"Disponibilização e utilização pelo cliente de canais de atendimento disponíveis no exterior para retirada em espécie na função crédito ou débito."
PAGAMENTOCONTAS
"Realização de procedimentos operacionais para o pagamento de contas (água, luz, telefone, gás, tributos, boletos de cobrança, etc.), utilizando a função crédito do cartão"
AVAL.EMERG.CRÉDITO
"Avaliação de viabilidade e de riscos para a concessão de crédito em caráter emergencial, a pedido do cliente, por meio de atendimento pessoal, para realização de despesa acima do limite do cartão, cobrada no máximo uma vez nos últimos trinta dias."</t>
  </si>
  <si>
    <t>maxPrice</t>
  </si>
  <si>
    <t>Valor máximo para a tarifa cobrada, relativa ao serviço relacionado à Modalidade informada de Contas de Pagamento Pós-Pagas para pessoa física. p.ex. 45,00</t>
  </si>
  <si>
    <t>currency</t>
  </si>
  <si>
    <t xml:space="preserve">Moeda referente ao valor da Tarifa, segundo modelo ISO-4217. p. ex. 'BRL' </t>
  </si>
  <si>
    <t>^([A-Z]{3})$</t>
  </si>
  <si>
    <t>feeRate</t>
  </si>
  <si>
    <t>Percentual que corresponde a taxa aplicada para utilização de Crédito Rotativo. P.ex. '9,87%'</t>
  </si>
  <si>
    <t>(-?[1-9]?\d{1,2}){1}(\,\d{1,2}){1} - pode ser N/A</t>
  </si>
  <si>
    <t>instalmentRate</t>
  </si>
  <si>
    <t>Percentual que corresponde a taxa aplicada para pagamento parcelado do saldo devedor quando não realizado pagamento integral da fatura. P. Ex. '4,10%'.</t>
  </si>
  <si>
    <t>Lista de outras operações de crédito. P.ex. '1 saque a crédito'</t>
  </si>
  <si>
    <t>minimumFeeRate</t>
  </si>
  <si>
    <t>Percentual para pagamento mínimo sobre o saldo devedor da fatura. P.ex. '25,00%'</t>
  </si>
  <si>
    <t>(-?[1-9]?\d{1,2}){1}(\,\d{1,2}){1}</t>
  </si>
  <si>
    <t>additionalInfo</t>
  </si>
  <si>
    <t>Campo aberto para detalhamento de taxas de juros.</t>
  </si>
  <si>
    <t>elegibilityCriteriaInfo</t>
  </si>
  <si>
    <t>Informação sobre as condições e critérios de elegibilidade do emissor do cartão. Pode ser informada a URL referente ao endereço onde constam as condições informadas.</t>
  </si>
  <si>
    <t>closingProcessInfo</t>
  </si>
  <si>
    <t>Descrição dos procedimentos para encerramento da conta pós paga. Pode ser informada a URL referente ao endereço onde constam as condições informadas.</t>
  </si>
  <si>
    <t>chargingTriggerInfo</t>
  </si>
  <si>
    <t>chargingUnit</t>
  </si>
  <si>
    <t>Unidade ou forma de cobrança. P.ex. 'Por depósito recebido'</t>
  </si>
  <si>
    <t>este campo sempre deverá estar preenchido</t>
  </si>
  <si>
    <t>type</t>
  </si>
  <si>
    <t>Mínimo
Médio
Máximo</t>
  </si>
  <si>
    <t>Este campo deve estar obrigatoriamente preenchido se não houver conteúdo para o item priceInfo</t>
  </si>
  <si>
    <t>value</t>
  </si>
  <si>
    <t>^(\d{1,9}\,\d{2}){1}$</t>
  </si>
  <si>
    <t xml:space="preserve">Moeda referente ao valor máximo da tarifa, segundo modelo ISO-4217. p. ex. 'BRL' </t>
  </si>
  <si>
    <t>^(\W{3}){1}$</t>
  </si>
  <si>
    <t>moeda (ISO-4217)</t>
  </si>
  <si>
    <t>Descrição de como é composto o valor da tarifa. p.ex. '0,5% do valor do orçamento'</t>
  </si>
  <si>
    <t>Este campo deve estar obrigatoriamente preenchido se não houver conteúdo para os itens: value, currency e type</t>
  </si>
  <si>
    <t>Nomes das Tarifas cobradas sobre Serviços relacionados à Modalidade informada de Contas de Pagamento Pós-Pagas para pessoa jurídica. p.ex. '2ª via do Cartão de crédito'
Para as pessoas jurídicas, não há uma regulamentação específica sobre os serviços a serem prestados, como há para pessoas físicas.</t>
  </si>
  <si>
    <t>Fatores geradores de cobrança que incidem sobre as Modalidades inforrmadas de Contas de Pagamento Pós-Pagas para pessoa jurídica.
Para as pessoas jurídicas, não há uma regulamentação específica sobre os serviços a serem prestados, como há para pessoas físicas.p.ex. 'Confecção e emissão de novo cartão de Crédito, restrito a casos de pedidos de reposição formulados pelo detentor do cartão, decorrente de perda, roubo, furto, danificação e outros motivos não imputáveis à instituição emitente'</t>
  </si>
  <si>
    <t xml:space="preserve">Indica os tipos: mínimo, médio e máximo do valor informado. P.ex. 'médio' </t>
  </si>
  <si>
    <t>Valor da tarifa cobrada referente aos Outros Serviços. p.ex.'10,00'</t>
  </si>
  <si>
    <t>Sigla de identificação do serviço relacionado à Modalidade de Contas de Pagamento Pós-Pagas para pessoa jurídica informada. P.ex. p.ex. '2a VIA CARTÃO CRÉDITO' 
Para as pessoas jurídicas, não há uma regulamentação específica sobre os serviços a serem prestados, como há para pessoas físicas.</t>
  </si>
  <si>
    <t>Unidade ou forma de cobrança. P.ex. 'Por evento'</t>
  </si>
  <si>
    <t>Nomes das Tarifas cobradas sobre Serviços relacionados à Modalidade de Contas de Pagamento Pós-Pagas para pessoa física e que não estejam na resolução 3.919 do BACEN. p.ex. 'Cartão adicional'
Caso não haja outro serviço, que não os prioritários, a estrutura de dados de outros serviços pode vir vazia, mas deve retornar ao menos uma.</t>
  </si>
  <si>
    <t>Sigla de identificação do serviço relacionado à Modalidade informada de Contas de Pagamento Pós-Pagas para pessoa física e que não esteja, assim como o serviço, relacionada na resolução 3.919 do BACEN. p.ex. 'ANUIDADE DIFERENCIADA'
Caso não haja outro serviço, que não os prioritários, a estrutura de dados de outros serviços pode vir vazia, mas deve retornar ao menos uma.</t>
  </si>
  <si>
    <t>Fatores geradores de cobrança que incidem sobre as Modalidades de Contas de Pagamento Pós-Pagas para pessoa física e que não estejam relacionados a serviços previstos na resolução 3.919 do BACEN. 
Caso não haja outro serviço, que não os prioritários, a estrutura de dados de outros serviços pode vir vazia, mas deve retornar ao menos uma.</t>
  </si>
  <si>
    <t>Descrição de como é composto o valor da tarifa. p.ex. ' 50% vlr. anuidade do cartão titular'</t>
  </si>
  <si>
    <t>Unidade ou forma de cobrança. P.ex. 'Por ano'</t>
  </si>
  <si>
    <t>Valor da tarifa cobrada referente aos Outros Serviços. p.ex.'0,00'</t>
  </si>
  <si>
    <t>Números de 0 a 9, sem formatação</t>
  </si>
  <si>
    <t>Classic Nacional
Classic Internacional
Gold
Platinum
Infinite
Electron
Standard Nacional
Standard Internacional</t>
  </si>
  <si>
    <t>VISA 
MasterCard 
American Express 
Diners Club 
Hipercard 
Bandeira própria 
Cheque Eletrônico 
Elo 
Outras</t>
  </si>
  <si>
    <t>Saque a crédito
Outros</t>
  </si>
  <si>
    <t>Números de 0 a 9, sem formatação.</t>
  </si>
  <si>
    <t>Anuidade - cartão básico nacional
Anuidade - cartão básico internacional
Fornecimento de 2ª via de cartão com função crédito
Utilização de canais de atendimento para retirada em espécie no país
Utilização de canais de atendimento para retirada em espécie no exterior
Pagamento de contas utilizando a função crédito
Avaliação emergencial de crédito</t>
  </si>
  <si>
    <t>ANUIDADENacional
ANUIDADEInt .
2ª via-CARTÃOCRÉDITO
RETIRADA-País
RETIRADA-exterior
PAGAMENTOCONTAS
AVAL.EMERG.CRÉDITO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</si>
</sst>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0"/>
      <name val="Calibri"/>
      <family val="2"/>
      <scheme val="minor"/>
    </font>
    <font>
      <sz val="11"/>
      <name val="Calibri"/>
      <family val="2"/>
      <scheme val="minor"/>
    </font>
    <font>
      <b/>
      <sz val="11"/>
      <name val="Calibri"/>
      <family val="2"/>
      <scheme val="minor"/>
    </font>
    <font>
      <u/>
      <sz val="11"/>
      <color theme="10"/>
      <name val="Calibri"/>
      <family val="2"/>
      <scheme val="minor"/>
    </font>
    <font>
      <i/>
      <sz val="11"/>
      <name val="Calibri"/>
      <family val="2"/>
      <scheme val="minor"/>
    </font>
    <font>
      <sz val="10.5"/>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0" fontId="2" fillId="0" borderId="0" xfId="0" applyFont="1" applyFill="1" applyAlignment="1">
      <alignment vertical="top"/>
    </xf>
    <xf numFmtId="0" fontId="2" fillId="0" borderId="0" xfId="0" applyFont="1" applyFill="1" applyBorder="1" applyAlignment="1">
      <alignment horizontal="left" vertical="top"/>
    </xf>
    <xf numFmtId="0" fontId="2" fillId="0" borderId="0" xfId="0" applyFont="1" applyFill="1" applyAlignment="1">
      <alignment horizontal="left" vertical="top"/>
    </xf>
    <xf numFmtId="0" fontId="2" fillId="0" borderId="0" xfId="0" applyFont="1" applyFill="1" applyAlignment="1">
      <alignment horizontal="left" vertical="top" wrapText="1"/>
    </xf>
    <xf numFmtId="0" fontId="2" fillId="0" borderId="0" xfId="0" applyFont="1" applyFill="1" applyBorder="1" applyAlignment="1">
      <alignment horizontal="left" vertical="top" wrapText="1"/>
    </xf>
    <xf numFmtId="0" fontId="2" fillId="0" borderId="0" xfId="0" applyFont="1" applyFill="1" applyBorder="1" applyAlignment="1">
      <alignment vertical="top" wrapText="1"/>
    </xf>
    <xf numFmtId="0" fontId="2" fillId="0" borderId="0" xfId="0" applyFont="1" applyFill="1" applyAlignment="1">
      <alignment vertical="top" wrapText="1"/>
    </xf>
    <xf numFmtId="0" fontId="1" fillId="0" borderId="1" xfId="0" applyFont="1" applyFill="1" applyBorder="1" applyAlignment="1">
      <alignment horizontal="left" vertical="top"/>
    </xf>
    <xf numFmtId="0" fontId="2" fillId="0" borderId="0" xfId="0" applyFont="1" applyFill="1" applyBorder="1" applyAlignment="1">
      <alignment vertical="top"/>
    </xf>
    <xf numFmtId="0" fontId="2" fillId="0" borderId="0" xfId="0" applyFont="1" applyFill="1" applyAlignment="1">
      <alignment horizontal="right" vertical="top"/>
    </xf>
    <xf numFmtId="0" fontId="3" fillId="0" borderId="0" xfId="0" applyFont="1" applyFill="1" applyAlignment="1">
      <alignment horizontal="left" vertical="top" wrapText="1"/>
    </xf>
    <xf numFmtId="0" fontId="2" fillId="0" borderId="0" xfId="0" applyFont="1" applyFill="1" applyAlignment="1">
      <alignment horizontal="right" vertical="top" wrapText="1"/>
    </xf>
    <xf numFmtId="0" fontId="2" fillId="0" borderId="0" xfId="0" quotePrefix="1" applyFont="1" applyFill="1" applyAlignment="1">
      <alignment vertical="top" wrapText="1"/>
    </xf>
    <xf numFmtId="0" fontId="2" fillId="0" borderId="0" xfId="0" applyFont="1" applyFill="1" applyBorder="1" applyAlignment="1">
      <alignment horizontal="right" vertical="top"/>
    </xf>
    <xf numFmtId="0" fontId="3" fillId="0" borderId="0" xfId="0" applyFont="1" applyFill="1" applyBorder="1" applyAlignment="1">
      <alignment horizontal="left" vertical="top" wrapText="1"/>
    </xf>
    <xf numFmtId="0" fontId="3" fillId="0" borderId="0" xfId="0" applyFont="1" applyFill="1" applyBorder="1" applyAlignment="1">
      <alignment horizontal="left" vertical="top"/>
    </xf>
    <xf numFmtId="0" fontId="2" fillId="0" borderId="0" xfId="0" quotePrefix="1" applyFont="1" applyFill="1" applyAlignment="1">
      <alignment horizontal="left" vertical="top" wrapText="1"/>
    </xf>
    <xf numFmtId="0" fontId="2" fillId="0" borderId="0" xfId="1" applyFont="1" applyFill="1" applyAlignment="1">
      <alignment horizontal="left" vertical="top" wrapText="1"/>
    </xf>
    <xf numFmtId="0" fontId="6" fillId="0" borderId="0" xfId="0" applyFont="1" applyFill="1" applyAlignment="1">
      <alignment vertical="top" wrapText="1"/>
    </xf>
    <xf numFmtId="0" fontId="2" fillId="0" borderId="0" xfId="0" applyFont="1" applyFill="1" applyAlignment="1">
      <alignment horizontal="center" vertical="top"/>
    </xf>
    <xf numFmtId="0" fontId="1" fillId="0" borderId="1" xfId="0" applyFont="1" applyFill="1" applyBorder="1" applyAlignment="1">
      <alignment horizontal="right" vertical="top"/>
    </xf>
    <xf numFmtId="0" fontId="1" fillId="0" borderId="1" xfId="0" applyFont="1" applyFill="1" applyBorder="1" applyAlignment="1">
      <alignment horizontal="left" vertical="top" wrapText="1"/>
    </xf>
    <xf numFmtId="0" fontId="1" fillId="0" borderId="0" xfId="0" applyFont="1" applyFill="1" applyBorder="1" applyAlignment="1">
      <alignment horizontal="left" vertical="top"/>
    </xf>
    <xf numFmtId="0" fontId="2" fillId="0" borderId="0" xfId="0" applyFont="1" applyFill="1" applyBorder="1" applyAlignment="1">
      <alignment horizontal="center" vertical="top"/>
    </xf>
    <xf numFmtId="0" fontId="3" fillId="0" borderId="0" xfId="0" applyFont="1" applyFill="1" applyAlignment="1">
      <alignment horizontal="center" vertical="top"/>
    </xf>
    <xf numFmtId="0" fontId="3" fillId="0" borderId="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cb.gov.br/Ftp/download/Descri%E7%E3o%20dos%20Servi%E7os%20Priorit%E1rios.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8"/>
  <sheetViews>
    <sheetView tabSelected="1" zoomScale="80" zoomScaleNormal="80" workbookViewId="0">
      <pane ySplit="1" topLeftCell="A2" activePane="bottomLeft" state="frozen"/>
      <selection pane="bottomLeft" activeCell="B4" sqref="B4"/>
    </sheetView>
  </sheetViews>
  <sheetFormatPr defaultColWidth="9.140625" defaultRowHeight="15" x14ac:dyDescent="0.25"/>
  <cols>
    <col min="1" max="1" width="72.28515625" style="1" customWidth="1"/>
    <col min="2" max="2" width="21.85546875" style="1" bestFit="1" customWidth="1"/>
    <col min="3" max="3" width="71.85546875" style="1" customWidth="1"/>
    <col min="4" max="4" width="11.28515625" style="1" bestFit="1" customWidth="1"/>
    <col min="5" max="5" width="8.140625" style="1" bestFit="1" customWidth="1"/>
    <col min="6" max="6" width="14.140625" style="1" bestFit="1" customWidth="1"/>
    <col min="7" max="7" width="38.140625" style="1" customWidth="1"/>
    <col min="8" max="8" width="52" style="1" customWidth="1"/>
    <col min="9" max="9" width="19.28515625" style="1" bestFit="1" customWidth="1"/>
    <col min="10" max="10" width="19.5703125" style="10" bestFit="1" customWidth="1"/>
    <col min="11" max="11" width="46.85546875" style="7" customWidth="1"/>
    <col min="12" max="16384" width="9.140625" style="1"/>
  </cols>
  <sheetData>
    <row r="1" spans="1:12" x14ac:dyDescent="0.25">
      <c r="A1" s="8" t="s">
        <v>0</v>
      </c>
      <c r="B1" s="8" t="s">
        <v>1</v>
      </c>
      <c r="C1" s="8" t="s">
        <v>2</v>
      </c>
      <c r="D1" s="8" t="s">
        <v>3</v>
      </c>
      <c r="E1" s="8" t="s">
        <v>4</v>
      </c>
      <c r="F1" s="8" t="s">
        <v>5</v>
      </c>
      <c r="G1" s="8" t="s">
        <v>6</v>
      </c>
      <c r="H1" s="8" t="s">
        <v>7</v>
      </c>
      <c r="I1" s="8" t="s">
        <v>8</v>
      </c>
      <c r="J1" s="21" t="s">
        <v>9</v>
      </c>
      <c r="K1" s="22" t="s">
        <v>10</v>
      </c>
      <c r="L1" s="8"/>
    </row>
    <row r="2" spans="1:12" ht="30" x14ac:dyDescent="0.25">
      <c r="A2" s="1" t="str">
        <f>CONCATENATE("openBankingBrazil/&lt;organisation&gt;/",B2)</f>
        <v>openBankingBrazil/&lt;organisation&gt;/name</v>
      </c>
      <c r="B2" s="1" t="s">
        <v>11</v>
      </c>
      <c r="C2" s="4" t="s">
        <v>12</v>
      </c>
      <c r="D2" s="1" t="s">
        <v>13</v>
      </c>
      <c r="E2" s="14">
        <v>30</v>
      </c>
      <c r="F2" s="1" t="s">
        <v>14</v>
      </c>
      <c r="G2" s="1" t="s">
        <v>15</v>
      </c>
      <c r="H2" s="3"/>
      <c r="I2" s="20">
        <v>1</v>
      </c>
      <c r="J2" s="20">
        <v>1</v>
      </c>
      <c r="K2" s="4" t="s">
        <v>16</v>
      </c>
      <c r="L2" s="23"/>
    </row>
    <row r="3" spans="1:12" s="9" customFormat="1" ht="30" x14ac:dyDescent="0.25">
      <c r="A3" s="2" t="str">
        <f>CONCATENATE("openBankingBrazil/&lt;organisation&gt;/companies/",B3)</f>
        <v>openBankingBrazil/&lt;organisation&gt;/companies/name</v>
      </c>
      <c r="B3" s="2" t="s">
        <v>11</v>
      </c>
      <c r="C3" s="5" t="s">
        <v>17</v>
      </c>
      <c r="D3" s="2" t="s">
        <v>13</v>
      </c>
      <c r="E3" s="14">
        <v>30</v>
      </c>
      <c r="F3" s="2" t="s">
        <v>14</v>
      </c>
      <c r="G3" s="2" t="s">
        <v>15</v>
      </c>
      <c r="H3" s="2"/>
      <c r="I3" s="24">
        <v>1</v>
      </c>
      <c r="J3" s="24">
        <v>1</v>
      </c>
      <c r="K3" s="6" t="s">
        <v>16</v>
      </c>
    </row>
    <row r="4" spans="1:12" s="9" customFormat="1" ht="153.75" customHeight="1" x14ac:dyDescent="0.25">
      <c r="A4" s="2" t="str">
        <f>CONCATENATE("openBankingBrazil/&lt;organisation&gt;/companies/",B4)</f>
        <v>openBankingBrazil/&lt;organisation&gt;/companies/cnpjNumber</v>
      </c>
      <c r="B4" s="2" t="s">
        <v>18</v>
      </c>
      <c r="C4" s="6" t="s">
        <v>19</v>
      </c>
      <c r="D4" s="2" t="s">
        <v>13</v>
      </c>
      <c r="E4" s="14">
        <v>14</v>
      </c>
      <c r="F4" s="2" t="s">
        <v>14</v>
      </c>
      <c r="G4" s="2" t="s">
        <v>20</v>
      </c>
      <c r="H4" s="5" t="s">
        <v>92</v>
      </c>
      <c r="I4" s="24">
        <v>1</v>
      </c>
      <c r="J4" s="24">
        <v>1</v>
      </c>
      <c r="K4" s="5" t="s">
        <v>16</v>
      </c>
    </row>
    <row r="5" spans="1:12" ht="30" x14ac:dyDescent="0.25">
      <c r="A5" s="1" t="str">
        <f>CONCATENATE("openBankingBrazil/&lt;organisation&gt;/companies/personalCreditCards/",B5)</f>
        <v>openBankingBrazil/&lt;organisation&gt;/companies/personalCreditCards/name</v>
      </c>
      <c r="B5" s="3" t="s">
        <v>11</v>
      </c>
      <c r="C5" s="4" t="s">
        <v>21</v>
      </c>
      <c r="D5" s="3" t="s">
        <v>13</v>
      </c>
      <c r="E5" s="10">
        <v>50</v>
      </c>
      <c r="F5" s="2" t="s">
        <v>14</v>
      </c>
      <c r="G5" s="1" t="s">
        <v>15</v>
      </c>
      <c r="H5" s="4"/>
      <c r="I5" s="20">
        <v>1</v>
      </c>
      <c r="J5" s="20" t="s">
        <v>22</v>
      </c>
      <c r="K5" s="4"/>
    </row>
    <row r="6" spans="1:12" ht="120" x14ac:dyDescent="0.25">
      <c r="A6" s="1" t="str">
        <f>CONCATENATE("openBankingBrazil/&lt;organisation&gt;/companies/personalCreditCards/identification/",B6)</f>
        <v>openBankingBrazil/&lt;organisation&gt;/companies/personalCreditCards/identification/productType</v>
      </c>
      <c r="B6" s="3" t="s">
        <v>23</v>
      </c>
      <c r="C6" s="4" t="s">
        <v>24</v>
      </c>
      <c r="D6" s="3" t="s">
        <v>25</v>
      </c>
      <c r="E6" s="10">
        <v>30</v>
      </c>
      <c r="F6" s="2" t="s">
        <v>14</v>
      </c>
      <c r="G6" s="2"/>
      <c r="H6" s="4" t="s">
        <v>89</v>
      </c>
      <c r="I6" s="20">
        <v>1</v>
      </c>
      <c r="J6" s="20">
        <v>1</v>
      </c>
    </row>
    <row r="7" spans="1:12" ht="135" x14ac:dyDescent="0.25">
      <c r="A7" s="1" t="str">
        <f>CONCATENATE("openBankingBrazil/&lt;organisation&gt;/companies/personalCreditCards/identification/",B7)</f>
        <v>openBankingBrazil/&lt;organisation&gt;/companies/personalCreditCards/identification/brandCode</v>
      </c>
      <c r="B7" s="3" t="s">
        <v>26</v>
      </c>
      <c r="C7" s="4" t="s">
        <v>27</v>
      </c>
      <c r="D7" s="3" t="s">
        <v>25</v>
      </c>
      <c r="E7" s="10">
        <v>30</v>
      </c>
      <c r="F7" s="2" t="s">
        <v>14</v>
      </c>
      <c r="G7" s="2"/>
      <c r="H7" s="4" t="s">
        <v>90</v>
      </c>
      <c r="I7" s="20">
        <v>1</v>
      </c>
      <c r="J7" s="20">
        <v>1</v>
      </c>
      <c r="K7" s="4"/>
    </row>
    <row r="8" spans="1:12" ht="60" x14ac:dyDescent="0.25">
      <c r="A8" s="1" t="str">
        <f>CONCATENATE("openBankingBrazil/&lt;organisation&gt;/companies/personalCreditCards/rewardsProgram/",B8)</f>
        <v>openBankingBrazil/&lt;organisation&gt;/companies/personalCreditCards/rewardsProgram/hasProgramReward</v>
      </c>
      <c r="B8" s="3" t="s">
        <v>28</v>
      </c>
      <c r="C8" s="4" t="s">
        <v>29</v>
      </c>
      <c r="D8" s="3" t="s">
        <v>30</v>
      </c>
      <c r="E8" s="10">
        <v>1</v>
      </c>
      <c r="F8" s="2" t="s">
        <v>14</v>
      </c>
      <c r="G8" s="2" t="s">
        <v>31</v>
      </c>
      <c r="H8" s="4" t="s">
        <v>32</v>
      </c>
      <c r="I8" s="20">
        <v>1</v>
      </c>
      <c r="J8" s="20">
        <v>1</v>
      </c>
      <c r="K8" s="4"/>
    </row>
    <row r="9" spans="1:12" ht="60" x14ac:dyDescent="0.25">
      <c r="A9" s="1" t="str">
        <f>CONCATENATE("openBankingBrazil/&lt;organisation&gt;/companies/personalCreditCards/rewardsProgram/",B9)</f>
        <v>openBankingBrazil/&lt;organisation&gt;/companies/personalCreditCards/rewardsProgram/programRewardInfo</v>
      </c>
      <c r="B9" s="3" t="s">
        <v>33</v>
      </c>
      <c r="C9" s="4" t="s">
        <v>34</v>
      </c>
      <c r="D9" s="3" t="s">
        <v>13</v>
      </c>
      <c r="E9" s="10">
        <v>2000</v>
      </c>
      <c r="F9" s="3" t="s">
        <v>35</v>
      </c>
      <c r="H9" s="3"/>
      <c r="I9" s="20">
        <v>0</v>
      </c>
      <c r="J9" s="20">
        <v>1</v>
      </c>
      <c r="K9" s="4" t="s">
        <v>36</v>
      </c>
    </row>
    <row r="10" spans="1:12" ht="135" x14ac:dyDescent="0.25">
      <c r="A10" s="1" t="str">
        <f>CONCATENATE("openBankingBrazil/&lt;organisation&gt;/companies/personalCreditCards/fees/priorityServices/",B10)</f>
        <v>openBankingBrazil/&lt;organisation&gt;/companies/personalCreditCards/fees/priorityServices/name</v>
      </c>
      <c r="B10" s="1" t="s">
        <v>11</v>
      </c>
      <c r="C10" s="7" t="s">
        <v>37</v>
      </c>
      <c r="D10" s="3" t="s">
        <v>25</v>
      </c>
      <c r="E10" s="10">
        <v>50</v>
      </c>
      <c r="F10" s="2" t="s">
        <v>14</v>
      </c>
      <c r="G10" s="2"/>
      <c r="H10" s="7" t="s">
        <v>93</v>
      </c>
      <c r="I10" s="25">
        <v>1</v>
      </c>
      <c r="J10" s="25">
        <v>7</v>
      </c>
      <c r="K10" s="11"/>
    </row>
    <row r="11" spans="1:12" ht="105" x14ac:dyDescent="0.25">
      <c r="A11" s="1" t="str">
        <f>CONCATENATE("openBankingBrazil/&lt;organisation&gt;/companies/personalCreditCards/fees/priorityServices/",B11)</f>
        <v>openBankingBrazil/&lt;organisation&gt;/companies/personalCreditCards/fees/priorityServices/code</v>
      </c>
      <c r="B11" s="1" t="s">
        <v>38</v>
      </c>
      <c r="C11" s="7" t="s">
        <v>39</v>
      </c>
      <c r="D11" s="3" t="s">
        <v>25</v>
      </c>
      <c r="E11" s="10">
        <v>30</v>
      </c>
      <c r="F11" s="2" t="s">
        <v>14</v>
      </c>
      <c r="G11" s="2"/>
      <c r="H11" s="18" t="s">
        <v>94</v>
      </c>
      <c r="I11" s="25">
        <v>1</v>
      </c>
      <c r="J11" s="25">
        <v>7</v>
      </c>
      <c r="K11" s="11"/>
    </row>
    <row r="12" spans="1:12" ht="114" customHeight="1" x14ac:dyDescent="0.25">
      <c r="A12" s="1" t="str">
        <f t="shared" ref="A12:A15" si="0">CONCATENATE("openBankingBrazil/&lt;organisation&gt;/companies/personalCreditCards/fees/priorityServices/",B12)</f>
        <v>openBankingBrazil/&lt;organisation&gt;/companies/personalCreditCards/fees/priorityServices/chargingTriggerInfo</v>
      </c>
      <c r="B12" s="1" t="s">
        <v>62</v>
      </c>
      <c r="C12" s="4" t="s">
        <v>40</v>
      </c>
      <c r="D12" s="3" t="s">
        <v>25</v>
      </c>
      <c r="E12" s="10">
        <v>300</v>
      </c>
      <c r="F12" s="2" t="s">
        <v>14</v>
      </c>
      <c r="H12" s="7" t="s">
        <v>41</v>
      </c>
      <c r="I12" s="25">
        <v>1</v>
      </c>
      <c r="J12" s="25">
        <v>7</v>
      </c>
      <c r="K12" s="4"/>
    </row>
    <row r="13" spans="1:12" ht="45" x14ac:dyDescent="0.25">
      <c r="A13" s="1" t="str">
        <f t="shared" si="0"/>
        <v>openBankingBrazil/&lt;organisation&gt;/companies/personalCreditCards/fees/priorityServices/maxPrice</v>
      </c>
      <c r="B13" s="1" t="s">
        <v>42</v>
      </c>
      <c r="C13" s="7" t="s">
        <v>43</v>
      </c>
      <c r="D13" s="3" t="s">
        <v>13</v>
      </c>
      <c r="E13" s="10">
        <v>12</v>
      </c>
      <c r="F13" s="2" t="s">
        <v>14</v>
      </c>
      <c r="G13" s="3" t="s">
        <v>70</v>
      </c>
      <c r="H13" s="3"/>
      <c r="I13" s="20">
        <v>1</v>
      </c>
      <c r="J13" s="20">
        <v>7</v>
      </c>
      <c r="K13" s="4"/>
    </row>
    <row r="14" spans="1:12" x14ac:dyDescent="0.25">
      <c r="A14" s="1" t="str">
        <f t="shared" si="0"/>
        <v>openBankingBrazil/&lt;organisation&gt;/companies/personalCreditCards/fees/priorityServices/currency</v>
      </c>
      <c r="B14" s="1" t="s">
        <v>44</v>
      </c>
      <c r="C14" s="7" t="s">
        <v>45</v>
      </c>
      <c r="D14" s="3" t="s">
        <v>13</v>
      </c>
      <c r="E14" s="10">
        <v>3</v>
      </c>
      <c r="F14" s="2" t="s">
        <v>14</v>
      </c>
      <c r="G14" s="3" t="s">
        <v>46</v>
      </c>
      <c r="H14" s="3"/>
      <c r="I14" s="20">
        <v>1</v>
      </c>
      <c r="J14" s="20">
        <v>7</v>
      </c>
      <c r="K14" s="4"/>
    </row>
    <row r="15" spans="1:12" x14ac:dyDescent="0.25">
      <c r="A15" s="1" t="str">
        <f t="shared" si="0"/>
        <v>openBankingBrazil/&lt;organisation&gt;/companies/personalCreditCards/fees/priorityServices/chargingUnit</v>
      </c>
      <c r="B15" s="4" t="s">
        <v>63</v>
      </c>
      <c r="C15" s="4" t="s">
        <v>64</v>
      </c>
      <c r="D15" s="1" t="s">
        <v>13</v>
      </c>
      <c r="E15" s="10">
        <v>50</v>
      </c>
      <c r="F15" s="3" t="s">
        <v>14</v>
      </c>
      <c r="G15" s="3" t="s">
        <v>15</v>
      </c>
      <c r="H15" s="19"/>
      <c r="I15" s="20">
        <v>1</v>
      </c>
      <c r="J15" s="20">
        <v>7</v>
      </c>
      <c r="K15" s="4" t="s">
        <v>65</v>
      </c>
    </row>
    <row r="16" spans="1:12" ht="75" x14ac:dyDescent="0.25">
      <c r="A16" s="1" t="str">
        <f>CONCATENATE("openBankingBrazil/&lt;organisation&gt;/companies/personalCreditCards/fees/otherServices/",B16)</f>
        <v>openBankingBrazil/&lt;organisation&gt;/companies/personalCreditCards/fees/otherServices/name</v>
      </c>
      <c r="B16" s="1" t="s">
        <v>11</v>
      </c>
      <c r="C16" s="7" t="s">
        <v>82</v>
      </c>
      <c r="D16" s="3" t="s">
        <v>13</v>
      </c>
      <c r="E16" s="10">
        <v>50</v>
      </c>
      <c r="F16" s="2" t="s">
        <v>14</v>
      </c>
      <c r="G16" s="2"/>
      <c r="H16" s="7"/>
      <c r="I16" s="25">
        <v>1</v>
      </c>
      <c r="J16" s="25" t="s">
        <v>22</v>
      </c>
      <c r="K16" s="11"/>
    </row>
    <row r="17" spans="1:11" ht="90" x14ac:dyDescent="0.25">
      <c r="A17" s="1" t="str">
        <f t="shared" ref="A17:A18" si="1">CONCATENATE("openBankingBrazil/&lt;organisation&gt;/companies/personalCreditCards/fees/otherServices/",B17)</f>
        <v>openBankingBrazil/&lt;organisation&gt;/companies/personalCreditCards/fees/otherServices/code</v>
      </c>
      <c r="B17" s="1" t="s">
        <v>38</v>
      </c>
      <c r="C17" s="7" t="s">
        <v>83</v>
      </c>
      <c r="D17" s="3" t="s">
        <v>13</v>
      </c>
      <c r="E17" s="10">
        <v>30</v>
      </c>
      <c r="F17" s="2" t="s">
        <v>14</v>
      </c>
      <c r="G17" s="2"/>
      <c r="H17" s="18"/>
      <c r="I17" s="25">
        <v>1</v>
      </c>
      <c r="J17" s="25" t="s">
        <v>22</v>
      </c>
      <c r="K17" s="11"/>
    </row>
    <row r="18" spans="1:11" ht="114" customHeight="1" x14ac:dyDescent="0.25">
      <c r="A18" s="1" t="str">
        <f t="shared" si="1"/>
        <v>openBankingBrazil/&lt;organisation&gt;/companies/personalCreditCards/fees/otherServices/chargingTriggerInfo</v>
      </c>
      <c r="B18" s="1" t="s">
        <v>62</v>
      </c>
      <c r="C18" s="4" t="s">
        <v>84</v>
      </c>
      <c r="D18" s="3" t="s">
        <v>13</v>
      </c>
      <c r="E18" s="10">
        <v>300</v>
      </c>
      <c r="F18" s="2" t="s">
        <v>14</v>
      </c>
      <c r="H18" s="7"/>
      <c r="I18" s="25">
        <v>1</v>
      </c>
      <c r="J18" s="25" t="s">
        <v>22</v>
      </c>
      <c r="K18" s="4"/>
    </row>
    <row r="19" spans="1:11" ht="45" x14ac:dyDescent="0.25">
      <c r="A19" s="1" t="str">
        <f>CONCATENATE("openBankingBrazil/&lt;organisation&gt;/companies/personalCreditCards/fees/otherServices/price/",B19)</f>
        <v>openBankingBrazil/&lt;organisation&gt;/companies/personalCreditCards/fees/otherServices/price/type</v>
      </c>
      <c r="B19" s="4" t="s">
        <v>66</v>
      </c>
      <c r="C19" s="4" t="s">
        <v>78</v>
      </c>
      <c r="D19" s="1" t="s">
        <v>25</v>
      </c>
      <c r="E19" s="10">
        <v>6</v>
      </c>
      <c r="F19" s="1" t="s">
        <v>35</v>
      </c>
      <c r="G19" s="3"/>
      <c r="H19" s="19" t="s">
        <v>67</v>
      </c>
      <c r="I19" s="20">
        <v>0</v>
      </c>
      <c r="J19" s="20">
        <v>3</v>
      </c>
      <c r="K19" s="4" t="s">
        <v>68</v>
      </c>
    </row>
    <row r="20" spans="1:11" ht="45" x14ac:dyDescent="0.25">
      <c r="A20" s="1" t="str">
        <f t="shared" ref="A20:A21" si="2">CONCATENATE("openBankingBrazil/&lt;organisation&gt;/companies/personalCreditCards/fees/otherServices/price/",B20)</f>
        <v>openBankingBrazil/&lt;organisation&gt;/companies/personalCreditCards/fees/otherServices/price/value</v>
      </c>
      <c r="B20" s="4" t="s">
        <v>69</v>
      </c>
      <c r="C20" s="4" t="s">
        <v>87</v>
      </c>
      <c r="D20" s="1" t="s">
        <v>13</v>
      </c>
      <c r="E20" s="10">
        <v>12</v>
      </c>
      <c r="F20" s="3" t="s">
        <v>35</v>
      </c>
      <c r="G20" s="3" t="s">
        <v>70</v>
      </c>
      <c r="H20" s="3"/>
      <c r="I20" s="20">
        <v>0</v>
      </c>
      <c r="J20" s="20">
        <v>3</v>
      </c>
      <c r="K20" s="4" t="s">
        <v>68</v>
      </c>
    </row>
    <row r="21" spans="1:11" ht="45" x14ac:dyDescent="0.25">
      <c r="A21" s="1" t="str">
        <f t="shared" si="2"/>
        <v>openBankingBrazil/&lt;organisation&gt;/companies/personalCreditCards/fees/otherServices/price/currency</v>
      </c>
      <c r="B21" s="4" t="s">
        <v>44</v>
      </c>
      <c r="C21" s="4" t="s">
        <v>71</v>
      </c>
      <c r="D21" s="1" t="s">
        <v>13</v>
      </c>
      <c r="E21" s="10">
        <v>3</v>
      </c>
      <c r="F21" s="1" t="s">
        <v>35</v>
      </c>
      <c r="G21" s="3" t="s">
        <v>72</v>
      </c>
      <c r="H21" s="19" t="s">
        <v>73</v>
      </c>
      <c r="I21" s="20">
        <v>0</v>
      </c>
      <c r="J21" s="20">
        <v>3</v>
      </c>
      <c r="K21" s="4" t="s">
        <v>68</v>
      </c>
    </row>
    <row r="22" spans="1:11" ht="32.25" customHeight="1" x14ac:dyDescent="0.25">
      <c r="A22" s="1" t="str">
        <f>CONCATENATE("openBankingBrazil/&lt;organisation&gt;/companies/personalCreditCards/fees/otherServices/",B22)</f>
        <v>openBankingBrazil/&lt;organisation&gt;/companies/personalCreditCards/fees/otherServices/additionalInfo</v>
      </c>
      <c r="B22" s="4" t="s">
        <v>56</v>
      </c>
      <c r="C22" s="4" t="s">
        <v>85</v>
      </c>
      <c r="D22" s="1" t="s">
        <v>13</v>
      </c>
      <c r="E22" s="10">
        <v>80</v>
      </c>
      <c r="F22" s="1" t="s">
        <v>35</v>
      </c>
      <c r="G22" s="3" t="s">
        <v>15</v>
      </c>
      <c r="H22" s="19"/>
      <c r="I22" s="20">
        <v>0</v>
      </c>
      <c r="J22" s="20" t="s">
        <v>22</v>
      </c>
      <c r="K22" s="4" t="s">
        <v>75</v>
      </c>
    </row>
    <row r="23" spans="1:11" x14ac:dyDescent="0.25">
      <c r="A23" s="1" t="str">
        <f>CONCATENATE("openBankingBrazil/&lt;organisation&gt;/companies/personalCreditCards/fees/otherServices/",B23)</f>
        <v>openBankingBrazil/&lt;organisation&gt;/companies/personalCreditCards/fees/otherServices/chargingUnit</v>
      </c>
      <c r="B23" s="4" t="s">
        <v>63</v>
      </c>
      <c r="C23" s="4" t="s">
        <v>86</v>
      </c>
      <c r="D23" s="1" t="s">
        <v>13</v>
      </c>
      <c r="E23" s="10">
        <v>50</v>
      </c>
      <c r="F23" s="3" t="s">
        <v>14</v>
      </c>
      <c r="G23" s="3" t="s">
        <v>15</v>
      </c>
      <c r="H23" s="19"/>
      <c r="I23" s="20">
        <v>1</v>
      </c>
      <c r="J23" s="20" t="s">
        <v>22</v>
      </c>
      <c r="K23" s="4" t="s">
        <v>65</v>
      </c>
    </row>
    <row r="24" spans="1:11" ht="30" x14ac:dyDescent="0.25">
      <c r="A24" s="1" t="str">
        <f>CONCATENATE("openBankingBrazil/&lt;organisation&gt;/companies/personalCreditCards/interestRates/",B24)</f>
        <v>openBankingBrazil/&lt;organisation&gt;/companies/personalCreditCards/interestRates/feeRate</v>
      </c>
      <c r="B24" s="3" t="s">
        <v>47</v>
      </c>
      <c r="C24" s="4" t="s">
        <v>48</v>
      </c>
      <c r="D24" s="3" t="s">
        <v>13</v>
      </c>
      <c r="E24" s="10">
        <v>7</v>
      </c>
      <c r="F24" s="2" t="s">
        <v>14</v>
      </c>
      <c r="G24" s="1" t="s">
        <v>49</v>
      </c>
      <c r="H24" s="3"/>
      <c r="I24" s="20">
        <v>1</v>
      </c>
      <c r="J24" s="20">
        <v>1</v>
      </c>
      <c r="K24" s="4"/>
    </row>
    <row r="25" spans="1:11" ht="45" x14ac:dyDescent="0.25">
      <c r="A25" s="1" t="str">
        <f t="shared" ref="A25:A26" si="3">CONCATENATE("openBankingBrazil/&lt;organisation&gt;/companies/personalCreditCards/interestRates/",B25)</f>
        <v>openBankingBrazil/&lt;organisation&gt;/companies/personalCreditCards/interestRates/instalmentRate</v>
      </c>
      <c r="B25" s="1" t="s">
        <v>50</v>
      </c>
      <c r="C25" s="7" t="s">
        <v>51</v>
      </c>
      <c r="D25" s="3" t="s">
        <v>13</v>
      </c>
      <c r="E25" s="12">
        <v>7</v>
      </c>
      <c r="F25" s="2" t="s">
        <v>14</v>
      </c>
      <c r="G25" s="1" t="s">
        <v>49</v>
      </c>
      <c r="H25" s="3"/>
      <c r="I25" s="20">
        <v>1</v>
      </c>
      <c r="J25" s="20">
        <v>1</v>
      </c>
      <c r="K25" s="4"/>
    </row>
    <row r="26" spans="1:11" ht="30" x14ac:dyDescent="0.25">
      <c r="A26" s="1" t="str">
        <f t="shared" si="3"/>
        <v>openBankingBrazil/&lt;organisation&gt;/companies/personalCreditCards/interestRates/code</v>
      </c>
      <c r="B26" s="1" t="s">
        <v>38</v>
      </c>
      <c r="C26" s="13" t="s">
        <v>52</v>
      </c>
      <c r="D26" s="3" t="s">
        <v>25</v>
      </c>
      <c r="E26" s="10">
        <v>30</v>
      </c>
      <c r="F26" s="2" t="s">
        <v>14</v>
      </c>
      <c r="G26" s="3"/>
      <c r="H26" s="13" t="s">
        <v>91</v>
      </c>
      <c r="I26" s="20">
        <v>1</v>
      </c>
      <c r="J26" s="20">
        <v>1</v>
      </c>
      <c r="K26" s="4"/>
    </row>
    <row r="27" spans="1:11" ht="30" x14ac:dyDescent="0.25">
      <c r="A27" s="3" t="str">
        <f t="shared" ref="A27:A30" si="4">CONCATENATE("openBankingBrazil/&lt;organisation&gt;/companies/personalCreditCards/termsConditions/",B27)</f>
        <v>openBankingBrazil/&lt;organisation&gt;/companies/personalCreditCards/termsConditions/minimumFeeRate</v>
      </c>
      <c r="B27" s="1" t="s">
        <v>53</v>
      </c>
      <c r="C27" s="7" t="s">
        <v>54</v>
      </c>
      <c r="D27" s="3" t="s">
        <v>13</v>
      </c>
      <c r="E27" s="10">
        <v>7</v>
      </c>
      <c r="F27" s="2" t="s">
        <v>14</v>
      </c>
      <c r="G27" s="1" t="s">
        <v>55</v>
      </c>
      <c r="H27" s="3"/>
      <c r="I27" s="20">
        <v>1</v>
      </c>
      <c r="J27" s="20">
        <v>1</v>
      </c>
      <c r="K27" s="4"/>
    </row>
    <row r="28" spans="1:11" x14ac:dyDescent="0.25">
      <c r="A28" s="3" t="str">
        <f t="shared" si="4"/>
        <v>openBankingBrazil/&lt;organisation&gt;/companies/personalCreditCards/termsConditions/additionalInfo</v>
      </c>
      <c r="B28" s="2" t="s">
        <v>56</v>
      </c>
      <c r="C28" s="7" t="s">
        <v>57</v>
      </c>
      <c r="D28" s="3" t="s">
        <v>13</v>
      </c>
      <c r="E28" s="10">
        <v>500</v>
      </c>
      <c r="F28" s="3" t="s">
        <v>35</v>
      </c>
      <c r="H28" s="3"/>
      <c r="I28" s="20">
        <v>0</v>
      </c>
      <c r="J28" s="20">
        <v>1</v>
      </c>
      <c r="K28" s="4"/>
    </row>
    <row r="29" spans="1:11" s="9" customFormat="1" ht="45" x14ac:dyDescent="0.25">
      <c r="A29" s="3" t="str">
        <f t="shared" si="4"/>
        <v>openBankingBrazil/&lt;organisation&gt;/companies/personalCreditCards/termsConditions/elegibilityCriteriaInfo</v>
      </c>
      <c r="B29" s="2" t="s">
        <v>58</v>
      </c>
      <c r="C29" s="5" t="s">
        <v>59</v>
      </c>
      <c r="D29" s="2" t="s">
        <v>13</v>
      </c>
      <c r="E29" s="14">
        <v>2000</v>
      </c>
      <c r="F29" s="2" t="s">
        <v>14</v>
      </c>
      <c r="G29" s="1"/>
      <c r="H29" s="15"/>
      <c r="I29" s="24">
        <v>1</v>
      </c>
      <c r="J29" s="24">
        <v>1</v>
      </c>
      <c r="K29" s="15"/>
    </row>
    <row r="30" spans="1:11" s="9" customFormat="1" ht="45" x14ac:dyDescent="0.25">
      <c r="A30" s="3" t="str">
        <f t="shared" si="4"/>
        <v>openBankingBrazil/&lt;organisation&gt;/companies/personalCreditCards/termsConditions/closingProcessInfo</v>
      </c>
      <c r="B30" s="2" t="s">
        <v>60</v>
      </c>
      <c r="C30" s="5" t="s">
        <v>61</v>
      </c>
      <c r="D30" s="2" t="s">
        <v>13</v>
      </c>
      <c r="E30" s="14">
        <v>2000</v>
      </c>
      <c r="F30" s="2" t="s">
        <v>14</v>
      </c>
      <c r="G30" s="1"/>
      <c r="H30" s="16"/>
      <c r="I30" s="24">
        <v>1</v>
      </c>
      <c r="J30" s="24">
        <v>1</v>
      </c>
      <c r="K30" s="5"/>
    </row>
    <row r="31" spans="1:11" s="9" customFormat="1" x14ac:dyDescent="0.25">
      <c r="A31" s="16"/>
      <c r="B31" s="2"/>
      <c r="C31" s="15"/>
      <c r="D31" s="16"/>
      <c r="E31" s="16"/>
      <c r="F31" s="16"/>
      <c r="G31" s="16"/>
      <c r="H31" s="16"/>
      <c r="I31" s="26"/>
      <c r="J31" s="26"/>
      <c r="K31" s="5"/>
    </row>
    <row r="32" spans="1:11" s="9" customFormat="1" x14ac:dyDescent="0.25">
      <c r="A32" s="2"/>
      <c r="B32" s="2"/>
      <c r="C32" s="5"/>
      <c r="D32" s="2"/>
      <c r="E32" s="2"/>
      <c r="F32" s="2"/>
      <c r="G32" s="2"/>
      <c r="H32" s="2"/>
      <c r="I32" s="24"/>
      <c r="J32" s="24"/>
      <c r="K32" s="5"/>
    </row>
    <row r="33" spans="1:11" x14ac:dyDescent="0.25">
      <c r="A33" s="3"/>
      <c r="B33" s="3"/>
      <c r="C33" s="7"/>
      <c r="D33" s="3"/>
      <c r="E33" s="3"/>
      <c r="F33" s="3"/>
      <c r="H33" s="4"/>
      <c r="I33" s="20"/>
      <c r="J33" s="20"/>
      <c r="K33" s="4"/>
    </row>
    <row r="34" spans="1:11" x14ac:dyDescent="0.25">
      <c r="A34" s="3"/>
      <c r="B34" s="3"/>
      <c r="C34" s="4"/>
      <c r="D34" s="3"/>
      <c r="E34" s="3"/>
      <c r="F34" s="3"/>
      <c r="G34" s="17"/>
      <c r="H34" s="3"/>
      <c r="I34" s="20"/>
      <c r="J34" s="20"/>
      <c r="K34" s="4"/>
    </row>
    <row r="35" spans="1:11" x14ac:dyDescent="0.25">
      <c r="A35" s="3"/>
      <c r="B35" s="3"/>
      <c r="C35" s="4"/>
      <c r="D35" s="3"/>
      <c r="E35" s="3"/>
      <c r="F35" s="3"/>
      <c r="G35" s="17"/>
      <c r="H35" s="3"/>
      <c r="I35" s="20"/>
      <c r="J35" s="20"/>
      <c r="K35" s="4"/>
    </row>
    <row r="36" spans="1:11" x14ac:dyDescent="0.25">
      <c r="A36" s="3"/>
      <c r="B36" s="3"/>
      <c r="C36" s="4"/>
      <c r="D36" s="3"/>
      <c r="E36" s="3"/>
      <c r="F36" s="3"/>
      <c r="G36" s="3"/>
      <c r="H36" s="4"/>
      <c r="I36" s="20"/>
      <c r="J36" s="20"/>
      <c r="K36" s="4"/>
    </row>
    <row r="37" spans="1:11" x14ac:dyDescent="0.25">
      <c r="A37" s="3"/>
      <c r="B37" s="3"/>
      <c r="C37" s="3"/>
      <c r="D37" s="3"/>
      <c r="E37" s="3"/>
      <c r="F37" s="3"/>
      <c r="G37" s="3"/>
      <c r="H37" s="3"/>
      <c r="I37" s="20"/>
      <c r="J37" s="20"/>
      <c r="K37" s="4"/>
    </row>
    <row r="38" spans="1:11" x14ac:dyDescent="0.25">
      <c r="A38" s="3"/>
      <c r="B38" s="3"/>
      <c r="C38" s="3"/>
      <c r="D38" s="3"/>
      <c r="E38" s="3"/>
      <c r="F38" s="3"/>
      <c r="G38" s="3"/>
      <c r="H38" s="3"/>
      <c r="I38" s="20"/>
      <c r="J38" s="20"/>
      <c r="K38" s="4"/>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32"/>
  <sheetViews>
    <sheetView zoomScale="80" zoomScaleNormal="80" workbookViewId="0">
      <pane xSplit="2" ySplit="1" topLeftCell="C2" activePane="bottomRight" state="frozen"/>
      <selection pane="topRight" activeCell="C1" sqref="C1"/>
      <selection pane="bottomLeft" activeCell="A2" sqref="A2"/>
      <selection pane="bottomRight"/>
    </sheetView>
  </sheetViews>
  <sheetFormatPr defaultColWidth="9.140625" defaultRowHeight="15" x14ac:dyDescent="0.25"/>
  <cols>
    <col min="1" max="1" width="78" style="1" customWidth="1"/>
    <col min="2" max="2" width="21.85546875" style="1" bestFit="1" customWidth="1"/>
    <col min="3" max="3" width="71.85546875" style="1" customWidth="1"/>
    <col min="4" max="4" width="11.28515625" style="1" bestFit="1" customWidth="1"/>
    <col min="5" max="5" width="8.140625" style="1" bestFit="1" customWidth="1"/>
    <col min="6" max="6" width="14.140625" style="1" bestFit="1" customWidth="1"/>
    <col min="7" max="7" width="38.140625" style="1" customWidth="1"/>
    <col min="8" max="8" width="52" style="1" customWidth="1"/>
    <col min="9" max="9" width="19.28515625" style="1" bestFit="1" customWidth="1"/>
    <col min="10" max="10" width="19.5703125" style="10" bestFit="1" customWidth="1"/>
    <col min="11" max="11" width="46.85546875" style="7" customWidth="1"/>
    <col min="12" max="16384" width="9.140625" style="1"/>
  </cols>
  <sheetData>
    <row r="1" spans="1:12" x14ac:dyDescent="0.25">
      <c r="A1" s="8" t="s">
        <v>0</v>
      </c>
      <c r="B1" s="8" t="s">
        <v>1</v>
      </c>
      <c r="C1" s="8" t="s">
        <v>2</v>
      </c>
      <c r="D1" s="8" t="s">
        <v>3</v>
      </c>
      <c r="E1" s="8" t="s">
        <v>4</v>
      </c>
      <c r="F1" s="8" t="s">
        <v>5</v>
      </c>
      <c r="G1" s="8" t="s">
        <v>6</v>
      </c>
      <c r="H1" s="8" t="s">
        <v>7</v>
      </c>
      <c r="I1" s="8" t="s">
        <v>8</v>
      </c>
      <c r="J1" s="21" t="s">
        <v>9</v>
      </c>
      <c r="K1" s="22" t="s">
        <v>10</v>
      </c>
      <c r="L1" s="8"/>
    </row>
    <row r="2" spans="1:12" ht="30" x14ac:dyDescent="0.25">
      <c r="A2" s="1" t="str">
        <f>CONCATENATE("openBankingBrazil/&lt;organisation&gt;/",B2)</f>
        <v>openBankingBrazil/&lt;organisation&gt;/name</v>
      </c>
      <c r="B2" s="1" t="s">
        <v>11</v>
      </c>
      <c r="C2" s="4" t="s">
        <v>12</v>
      </c>
      <c r="D2" s="1" t="s">
        <v>13</v>
      </c>
      <c r="E2" s="14">
        <v>30</v>
      </c>
      <c r="F2" s="1" t="s">
        <v>14</v>
      </c>
      <c r="G2" s="1" t="s">
        <v>15</v>
      </c>
      <c r="H2" s="3"/>
      <c r="I2" s="20">
        <v>1</v>
      </c>
      <c r="J2" s="20">
        <v>1</v>
      </c>
      <c r="K2" s="4" t="s">
        <v>16</v>
      </c>
      <c r="L2" s="23"/>
    </row>
    <row r="3" spans="1:12" s="9" customFormat="1" ht="30" x14ac:dyDescent="0.25">
      <c r="A3" s="2" t="str">
        <f>CONCATENATE("openBankingBrazil/&lt;organisation&gt;/companies/",B3)</f>
        <v>openBankingBrazil/&lt;organisation&gt;/companies/name</v>
      </c>
      <c r="B3" s="2" t="s">
        <v>11</v>
      </c>
      <c r="C3" s="5" t="s">
        <v>17</v>
      </c>
      <c r="D3" s="2" t="s">
        <v>13</v>
      </c>
      <c r="E3" s="14">
        <v>30</v>
      </c>
      <c r="F3" s="2" t="s">
        <v>14</v>
      </c>
      <c r="G3" s="2" t="s">
        <v>15</v>
      </c>
      <c r="H3" s="2"/>
      <c r="I3" s="24">
        <v>1</v>
      </c>
      <c r="J3" s="24">
        <v>1</v>
      </c>
      <c r="K3" s="6" t="s">
        <v>16</v>
      </c>
    </row>
    <row r="4" spans="1:12" s="9" customFormat="1" ht="153.75" customHeight="1" x14ac:dyDescent="0.25">
      <c r="A4" s="2" t="str">
        <f>CONCATENATE("openBankingBrazil/&lt;organisation&gt;/companies/",B4)</f>
        <v>openBankingBrazil/&lt;organisation&gt;/companies/cnpjNumber</v>
      </c>
      <c r="B4" s="2" t="s">
        <v>18</v>
      </c>
      <c r="C4" s="6" t="s">
        <v>19</v>
      </c>
      <c r="D4" s="2" t="s">
        <v>13</v>
      </c>
      <c r="E4" s="14">
        <v>14</v>
      </c>
      <c r="F4" s="2" t="s">
        <v>14</v>
      </c>
      <c r="G4" s="2" t="s">
        <v>20</v>
      </c>
      <c r="H4" s="5" t="s">
        <v>88</v>
      </c>
      <c r="I4" s="24">
        <v>1</v>
      </c>
      <c r="J4" s="24">
        <v>1</v>
      </c>
      <c r="K4" s="5" t="s">
        <v>16</v>
      </c>
    </row>
    <row r="5" spans="1:12" ht="30" x14ac:dyDescent="0.25">
      <c r="A5" s="1" t="str">
        <f>CONCATENATE("openBankingBrazil/&lt;organisation&gt;/companies/businessCreditCards/",B5)</f>
        <v>openBankingBrazil/&lt;organisation&gt;/companies/businessCreditCards/name</v>
      </c>
      <c r="B5" s="3" t="s">
        <v>11</v>
      </c>
      <c r="C5" s="4" t="s">
        <v>21</v>
      </c>
      <c r="D5" s="3" t="s">
        <v>13</v>
      </c>
      <c r="E5" s="10">
        <v>50</v>
      </c>
      <c r="F5" s="2" t="s">
        <v>14</v>
      </c>
      <c r="G5" s="1" t="s">
        <v>15</v>
      </c>
      <c r="H5" s="4"/>
      <c r="I5" s="20">
        <v>1</v>
      </c>
      <c r="J5" s="20" t="s">
        <v>22</v>
      </c>
      <c r="K5" s="4"/>
    </row>
    <row r="6" spans="1:12" ht="120" x14ac:dyDescent="0.25">
      <c r="A6" s="1" t="str">
        <f>CONCATENATE("openBankingBrazil/&lt;organisation&gt;/companies/businessCreditCards/identification/",B6)</f>
        <v>openBankingBrazil/&lt;organisation&gt;/companies/businessCreditCards/identification/productType</v>
      </c>
      <c r="B6" s="3" t="s">
        <v>23</v>
      </c>
      <c r="C6" s="4" t="s">
        <v>24</v>
      </c>
      <c r="D6" s="3" t="s">
        <v>25</v>
      </c>
      <c r="E6" s="10">
        <v>30</v>
      </c>
      <c r="F6" s="2" t="s">
        <v>14</v>
      </c>
      <c r="G6" s="2"/>
      <c r="H6" s="4" t="s">
        <v>89</v>
      </c>
      <c r="I6" s="20">
        <v>1</v>
      </c>
      <c r="J6" s="20">
        <v>1</v>
      </c>
    </row>
    <row r="7" spans="1:12" ht="135" x14ac:dyDescent="0.25">
      <c r="A7" s="1" t="str">
        <f>CONCATENATE("openBankingBrazil/&lt;organisation&gt;/companies/businessCreditCards/identification/",B7)</f>
        <v>openBankingBrazil/&lt;organisation&gt;/companies/businessCreditCards/identification/brandCode</v>
      </c>
      <c r="B7" s="3" t="s">
        <v>26</v>
      </c>
      <c r="C7" s="4" t="s">
        <v>27</v>
      </c>
      <c r="D7" s="3" t="s">
        <v>25</v>
      </c>
      <c r="E7" s="10">
        <v>30</v>
      </c>
      <c r="F7" s="2" t="s">
        <v>14</v>
      </c>
      <c r="G7" s="2"/>
      <c r="H7" s="4" t="s">
        <v>90</v>
      </c>
      <c r="I7" s="20">
        <v>1</v>
      </c>
      <c r="J7" s="20">
        <v>1</v>
      </c>
      <c r="K7" s="4"/>
    </row>
    <row r="8" spans="1:12" ht="60" x14ac:dyDescent="0.25">
      <c r="A8" s="1" t="str">
        <f>CONCATENATE("openBankingBrazil/&lt;organisation&gt;/companies/businessCreditCards/rewardsProgram/",B8)</f>
        <v>openBankingBrazil/&lt;organisation&gt;/companies/businessCreditCards/rewardsProgram/hasProgramReward</v>
      </c>
      <c r="B8" s="3" t="s">
        <v>28</v>
      </c>
      <c r="C8" s="4" t="s">
        <v>29</v>
      </c>
      <c r="D8" s="3" t="s">
        <v>30</v>
      </c>
      <c r="E8" s="10">
        <v>1</v>
      </c>
      <c r="F8" s="2" t="s">
        <v>14</v>
      </c>
      <c r="G8" s="2" t="s">
        <v>31</v>
      </c>
      <c r="H8" s="4" t="s">
        <v>32</v>
      </c>
      <c r="I8" s="20">
        <v>1</v>
      </c>
      <c r="J8" s="20">
        <v>1</v>
      </c>
      <c r="K8" s="4"/>
    </row>
    <row r="9" spans="1:12" ht="60" x14ac:dyDescent="0.25">
      <c r="A9" s="1" t="str">
        <f>CONCATENATE("openBankingBrazil/&lt;organisation&gt;/companies/businessCreditCards/rewardsProgram/",B9)</f>
        <v>openBankingBrazil/&lt;organisation&gt;/companies/businessCreditCards/rewardsProgram/programRewardInfo</v>
      </c>
      <c r="B9" s="3" t="s">
        <v>33</v>
      </c>
      <c r="C9" s="4" t="s">
        <v>34</v>
      </c>
      <c r="D9" s="3" t="s">
        <v>13</v>
      </c>
      <c r="E9" s="10">
        <v>2000</v>
      </c>
      <c r="F9" s="3" t="s">
        <v>35</v>
      </c>
      <c r="H9" s="3"/>
      <c r="I9" s="20">
        <v>0</v>
      </c>
      <c r="J9" s="20">
        <v>1</v>
      </c>
      <c r="K9" s="4" t="s">
        <v>36</v>
      </c>
    </row>
    <row r="10" spans="1:12" ht="93.75" customHeight="1" x14ac:dyDescent="0.25">
      <c r="A10" s="1" t="str">
        <f>CONCATENATE("openBankingBrazil/&lt;organisation&gt;/companies/businessCreditCards/fees/services/",B10)</f>
        <v>openBankingBrazil/&lt;organisation&gt;/companies/businessCreditCards/fees/services/name</v>
      </c>
      <c r="B10" s="1" t="s">
        <v>11</v>
      </c>
      <c r="C10" s="7" t="s">
        <v>76</v>
      </c>
      <c r="D10" s="3" t="s">
        <v>13</v>
      </c>
      <c r="E10" s="10">
        <v>50</v>
      </c>
      <c r="F10" s="2" t="s">
        <v>14</v>
      </c>
      <c r="G10" s="2"/>
      <c r="H10" s="7"/>
      <c r="I10" s="25">
        <v>1</v>
      </c>
      <c r="J10" s="25" t="s">
        <v>22</v>
      </c>
      <c r="K10" s="11"/>
    </row>
    <row r="11" spans="1:12" ht="75" x14ac:dyDescent="0.25">
      <c r="A11" s="1" t="str">
        <f>CONCATENATE("openBankingBrazil/&lt;organisation&gt;/companies/businessCreditCards/fees/services/",B11)</f>
        <v>openBankingBrazil/&lt;organisation&gt;/companies/businessCreditCards/fees/services/code</v>
      </c>
      <c r="B11" s="1" t="s">
        <v>38</v>
      </c>
      <c r="C11" s="7" t="s">
        <v>80</v>
      </c>
      <c r="D11" s="3" t="s">
        <v>13</v>
      </c>
      <c r="E11" s="10">
        <v>30</v>
      </c>
      <c r="F11" s="2" t="s">
        <v>14</v>
      </c>
      <c r="G11" s="2"/>
      <c r="H11" s="18"/>
      <c r="I11" s="25">
        <v>1</v>
      </c>
      <c r="J11" s="25" t="s">
        <v>22</v>
      </c>
      <c r="K11" s="11"/>
    </row>
    <row r="12" spans="1:12" ht="120" customHeight="1" x14ac:dyDescent="0.25">
      <c r="A12" s="1" t="str">
        <f t="shared" ref="A12" si="0">CONCATENATE("openBankingBrazil/&lt;organisation&gt;/companies/businessCreditCards/fees/services/",B12)</f>
        <v>openBankingBrazil/&lt;organisation&gt;/companies/businessCreditCards/fees/services/chargingTriggerInfo</v>
      </c>
      <c r="B12" s="1" t="s">
        <v>62</v>
      </c>
      <c r="C12" s="4" t="s">
        <v>77</v>
      </c>
      <c r="D12" s="3" t="s">
        <v>13</v>
      </c>
      <c r="E12" s="10">
        <v>300</v>
      </c>
      <c r="F12" s="2" t="s">
        <v>14</v>
      </c>
      <c r="H12" s="7"/>
      <c r="I12" s="25">
        <v>1</v>
      </c>
      <c r="J12" s="25" t="s">
        <v>22</v>
      </c>
      <c r="K12" s="4"/>
    </row>
    <row r="13" spans="1:12" ht="45" x14ac:dyDescent="0.25">
      <c r="A13" s="1" t="str">
        <f>CONCATENATE("openBankingBrazil/&lt;organisation&gt;/companies/businessCreditCards/fees/services/price/",B13)</f>
        <v>openBankingBrazil/&lt;organisation&gt;/companies/businessCreditCards/fees/services/price/type</v>
      </c>
      <c r="B13" s="4" t="s">
        <v>66</v>
      </c>
      <c r="C13" s="4" t="s">
        <v>78</v>
      </c>
      <c r="D13" s="1" t="s">
        <v>25</v>
      </c>
      <c r="E13" s="10">
        <v>6</v>
      </c>
      <c r="F13" s="1" t="s">
        <v>35</v>
      </c>
      <c r="G13" s="3"/>
      <c r="H13" s="19" t="s">
        <v>67</v>
      </c>
      <c r="I13" s="20">
        <v>0</v>
      </c>
      <c r="J13" s="20">
        <v>3</v>
      </c>
      <c r="K13" s="4" t="s">
        <v>68</v>
      </c>
    </row>
    <row r="14" spans="1:12" ht="45" x14ac:dyDescent="0.25">
      <c r="A14" s="1" t="str">
        <f>CONCATENATE("openBankingBrazil/&lt;organisation&gt;/companies/businessCreditCards/fees/services/price/",B14)</f>
        <v>openBankingBrazil/&lt;organisation&gt;/companies/businessCreditCards/fees/services/price/value</v>
      </c>
      <c r="B14" s="4" t="s">
        <v>69</v>
      </c>
      <c r="C14" s="4" t="s">
        <v>79</v>
      </c>
      <c r="D14" s="1" t="s">
        <v>13</v>
      </c>
      <c r="E14" s="10">
        <v>12</v>
      </c>
      <c r="F14" s="3" t="s">
        <v>35</v>
      </c>
      <c r="G14" s="3" t="s">
        <v>70</v>
      </c>
      <c r="H14" s="3"/>
      <c r="I14" s="20">
        <v>0</v>
      </c>
      <c r="J14" s="20">
        <v>3</v>
      </c>
      <c r="K14" s="4" t="s">
        <v>68</v>
      </c>
    </row>
    <row r="15" spans="1:12" ht="45" x14ac:dyDescent="0.25">
      <c r="A15" s="1" t="str">
        <f>CONCATENATE("openBankingBrazil/&lt;organisation&gt;/companies/businessCreditCards/fees/services/price/",B15)</f>
        <v>openBankingBrazil/&lt;organisation&gt;/companies/businessCreditCards/fees/services/price/currency</v>
      </c>
      <c r="B15" s="4" t="s">
        <v>44</v>
      </c>
      <c r="C15" s="4" t="s">
        <v>71</v>
      </c>
      <c r="D15" s="1" t="s">
        <v>13</v>
      </c>
      <c r="E15" s="10">
        <v>3</v>
      </c>
      <c r="F15" s="1" t="s">
        <v>35</v>
      </c>
      <c r="G15" s="3" t="s">
        <v>72</v>
      </c>
      <c r="H15" s="19" t="s">
        <v>73</v>
      </c>
      <c r="I15" s="20">
        <v>0</v>
      </c>
      <c r="J15" s="20">
        <v>3</v>
      </c>
      <c r="K15" s="4" t="s">
        <v>68</v>
      </c>
    </row>
    <row r="16" spans="1:12" ht="32.25" customHeight="1" x14ac:dyDescent="0.25">
      <c r="A16" s="1" t="str">
        <f>CONCATENATE("openBankingBrazil/&lt;organisation&gt;/companies/businessCreditCards/fees/services/",B16)</f>
        <v>openBankingBrazil/&lt;organisation&gt;/companies/businessCreditCards/fees/services/additionalInfo</v>
      </c>
      <c r="B16" s="4" t="s">
        <v>56</v>
      </c>
      <c r="C16" s="4" t="s">
        <v>74</v>
      </c>
      <c r="D16" s="1" t="s">
        <v>13</v>
      </c>
      <c r="E16" s="10">
        <v>80</v>
      </c>
      <c r="F16" s="1" t="s">
        <v>35</v>
      </c>
      <c r="G16" s="3" t="s">
        <v>15</v>
      </c>
      <c r="H16" s="19"/>
      <c r="I16" s="20">
        <v>0</v>
      </c>
      <c r="J16" s="20" t="s">
        <v>22</v>
      </c>
      <c r="K16" s="4" t="s">
        <v>75</v>
      </c>
    </row>
    <row r="17" spans="1:11" x14ac:dyDescent="0.25">
      <c r="A17" s="1" t="str">
        <f>CONCATENATE("openBankingBrazil/&lt;organisation&gt;/companies/businessCreditCards/fees/services/",B17)</f>
        <v>openBankingBrazil/&lt;organisation&gt;/companies/businessCreditCards/fees/services/chargingUnit</v>
      </c>
      <c r="B17" s="4" t="s">
        <v>63</v>
      </c>
      <c r="C17" s="4" t="s">
        <v>81</v>
      </c>
      <c r="D17" s="1" t="s">
        <v>13</v>
      </c>
      <c r="E17" s="10">
        <v>50</v>
      </c>
      <c r="F17" s="3" t="s">
        <v>14</v>
      </c>
      <c r="G17" s="3" t="s">
        <v>15</v>
      </c>
      <c r="H17" s="19"/>
      <c r="I17" s="20">
        <v>1</v>
      </c>
      <c r="J17" s="20" t="s">
        <v>22</v>
      </c>
      <c r="K17" s="4" t="s">
        <v>65</v>
      </c>
    </row>
    <row r="18" spans="1:11" ht="30" x14ac:dyDescent="0.25">
      <c r="A18" s="1" t="str">
        <f>CONCATENATE("openBankingBrazil/&lt;organisation&gt;/companies/businessCreditCards/interestRates/",B18)</f>
        <v>openBankingBrazil/&lt;organisation&gt;/companies/businessCreditCards/interestRates/feeRate</v>
      </c>
      <c r="B18" s="3" t="s">
        <v>47</v>
      </c>
      <c r="C18" s="4" t="s">
        <v>48</v>
      </c>
      <c r="D18" s="3" t="s">
        <v>13</v>
      </c>
      <c r="E18" s="10">
        <v>7</v>
      </c>
      <c r="F18" s="2" t="s">
        <v>14</v>
      </c>
      <c r="G18" s="1" t="s">
        <v>49</v>
      </c>
      <c r="H18" s="3"/>
      <c r="I18" s="20">
        <v>1</v>
      </c>
      <c r="J18" s="20">
        <v>1</v>
      </c>
      <c r="K18" s="4"/>
    </row>
    <row r="19" spans="1:11" ht="45" x14ac:dyDescent="0.25">
      <c r="A19" s="1" t="str">
        <f>CONCATENATE("openBankingBrazil/&lt;organisation&gt;/companies/businessCreditCards/interestRates/",B19)</f>
        <v>openBankingBrazil/&lt;organisation&gt;/companies/businessCreditCards/interestRates/instalmentRate</v>
      </c>
      <c r="B19" s="1" t="s">
        <v>50</v>
      </c>
      <c r="C19" s="7" t="s">
        <v>51</v>
      </c>
      <c r="D19" s="3" t="s">
        <v>13</v>
      </c>
      <c r="E19" s="12">
        <v>7</v>
      </c>
      <c r="F19" s="2" t="s">
        <v>14</v>
      </c>
      <c r="G19" s="1" t="s">
        <v>49</v>
      </c>
      <c r="H19" s="3"/>
      <c r="I19" s="20">
        <v>1</v>
      </c>
      <c r="J19" s="20">
        <v>1</v>
      </c>
      <c r="K19" s="4"/>
    </row>
    <row r="20" spans="1:11" ht="30" x14ac:dyDescent="0.25">
      <c r="A20" s="1" t="str">
        <f>CONCATENATE("openBankingBrazil/&lt;organisation&gt;/companies/businessCreditCards/interestRates/",B20)</f>
        <v>openBankingBrazil/&lt;organisation&gt;/companies/businessCreditCards/interestRates/code</v>
      </c>
      <c r="B20" s="1" t="s">
        <v>38</v>
      </c>
      <c r="C20" s="13" t="s">
        <v>52</v>
      </c>
      <c r="D20" s="3" t="s">
        <v>25</v>
      </c>
      <c r="E20" s="10">
        <v>30</v>
      </c>
      <c r="F20" s="2" t="s">
        <v>14</v>
      </c>
      <c r="G20" s="3"/>
      <c r="H20" s="13" t="s">
        <v>91</v>
      </c>
      <c r="I20" s="20">
        <v>1</v>
      </c>
      <c r="J20" s="20">
        <v>1</v>
      </c>
      <c r="K20" s="4"/>
    </row>
    <row r="21" spans="1:11" ht="30" x14ac:dyDescent="0.25">
      <c r="A21" s="3" t="str">
        <f>CONCATENATE("openBankingBrazil/&lt;organisation&gt;/companies/businessCreditCards/termsConditions/",B21)</f>
        <v>openBankingBrazil/&lt;organisation&gt;/companies/businessCreditCards/termsConditions/minimumFeeRate</v>
      </c>
      <c r="B21" s="1" t="s">
        <v>53</v>
      </c>
      <c r="C21" s="7" t="s">
        <v>54</v>
      </c>
      <c r="D21" s="3" t="s">
        <v>13</v>
      </c>
      <c r="E21" s="10">
        <v>7</v>
      </c>
      <c r="F21" s="2" t="s">
        <v>14</v>
      </c>
      <c r="G21" s="1" t="s">
        <v>55</v>
      </c>
      <c r="H21" s="3"/>
      <c r="I21" s="20">
        <v>1</v>
      </c>
      <c r="J21" s="20">
        <v>1</v>
      </c>
      <c r="K21" s="4"/>
    </row>
    <row r="22" spans="1:11" x14ac:dyDescent="0.25">
      <c r="A22" s="3" t="str">
        <f>CONCATENATE("openBankingBrazil/&lt;organisation&gt;/companies/businessCreditCards/termsConditions/",B22)</f>
        <v>openBankingBrazil/&lt;organisation&gt;/companies/businessCreditCards/termsConditions/additionalInfo</v>
      </c>
      <c r="B22" s="2" t="s">
        <v>56</v>
      </c>
      <c r="C22" s="7" t="s">
        <v>57</v>
      </c>
      <c r="D22" s="3" t="s">
        <v>13</v>
      </c>
      <c r="E22" s="10">
        <v>500</v>
      </c>
      <c r="F22" s="3" t="s">
        <v>35</v>
      </c>
      <c r="H22" s="3"/>
      <c r="I22" s="20">
        <v>0</v>
      </c>
      <c r="J22" s="20">
        <v>1</v>
      </c>
      <c r="K22" s="4"/>
    </row>
    <row r="23" spans="1:11" s="9" customFormat="1" ht="45" x14ac:dyDescent="0.25">
      <c r="A23" s="3" t="str">
        <f>CONCATENATE("openBankingBrazil/&lt;organisation&gt;/companies/businessCreditCards/termsConditions/",B23)</f>
        <v>openBankingBrazil/&lt;organisation&gt;/companies/businessCreditCards/termsConditions/elegibilityCriteriaInfo</v>
      </c>
      <c r="B23" s="2" t="s">
        <v>58</v>
      </c>
      <c r="C23" s="5" t="s">
        <v>59</v>
      </c>
      <c r="D23" s="2" t="s">
        <v>13</v>
      </c>
      <c r="E23" s="14">
        <v>2000</v>
      </c>
      <c r="F23" s="2" t="s">
        <v>14</v>
      </c>
      <c r="G23" s="1"/>
      <c r="H23" s="15"/>
      <c r="I23" s="24">
        <v>1</v>
      </c>
      <c r="J23" s="24">
        <v>1</v>
      </c>
      <c r="K23" s="15"/>
    </row>
    <row r="24" spans="1:11" s="9" customFormat="1" ht="45" x14ac:dyDescent="0.25">
      <c r="A24" s="3" t="str">
        <f>CONCATENATE("openBankingBrazil/&lt;organisation&gt;/companies/businessCreditCards/termsConditions/",B24)</f>
        <v>openBankingBrazil/&lt;organisation&gt;/companies/businessCreditCards/termsConditions/closingProcessInfo</v>
      </c>
      <c r="B24" s="2" t="s">
        <v>60</v>
      </c>
      <c r="C24" s="5" t="s">
        <v>61</v>
      </c>
      <c r="D24" s="2" t="s">
        <v>13</v>
      </c>
      <c r="E24" s="14">
        <v>2000</v>
      </c>
      <c r="F24" s="2" t="s">
        <v>14</v>
      </c>
      <c r="G24" s="1"/>
      <c r="H24" s="16"/>
      <c r="I24" s="24">
        <v>1</v>
      </c>
      <c r="J24" s="24">
        <v>1</v>
      </c>
      <c r="K24" s="5"/>
    </row>
    <row r="25" spans="1:11" s="9" customFormat="1" x14ac:dyDescent="0.25">
      <c r="A25" s="16"/>
      <c r="B25" s="2"/>
      <c r="C25" s="15"/>
      <c r="D25" s="16"/>
      <c r="E25" s="16"/>
      <c r="F25" s="16"/>
      <c r="G25" s="16"/>
      <c r="H25" s="16"/>
      <c r="I25" s="26"/>
      <c r="J25" s="26"/>
      <c r="K25" s="5"/>
    </row>
    <row r="26" spans="1:11" s="9" customFormat="1" x14ac:dyDescent="0.25">
      <c r="A26" s="2"/>
      <c r="B26" s="2"/>
      <c r="C26" s="5"/>
      <c r="D26" s="2"/>
      <c r="E26" s="2"/>
      <c r="F26" s="2"/>
      <c r="G26" s="2"/>
      <c r="H26" s="2"/>
      <c r="I26" s="24"/>
      <c r="J26" s="24"/>
      <c r="K26" s="5"/>
    </row>
    <row r="27" spans="1:11" x14ac:dyDescent="0.25">
      <c r="A27" s="3"/>
      <c r="B27" s="3"/>
      <c r="C27" s="7"/>
      <c r="D27" s="3"/>
      <c r="E27" s="3"/>
      <c r="F27" s="3"/>
      <c r="H27" s="4"/>
      <c r="I27" s="20"/>
      <c r="J27" s="20"/>
      <c r="K27" s="4"/>
    </row>
    <row r="28" spans="1:11" x14ac:dyDescent="0.25">
      <c r="A28" s="3"/>
      <c r="B28" s="3"/>
      <c r="C28" s="4"/>
      <c r="D28" s="3"/>
      <c r="E28" s="3"/>
      <c r="F28" s="3"/>
      <c r="G28" s="17"/>
      <c r="H28" s="3"/>
      <c r="I28" s="20"/>
      <c r="J28" s="20"/>
      <c r="K28" s="4"/>
    </row>
    <row r="29" spans="1:11" x14ac:dyDescent="0.25">
      <c r="A29" s="3"/>
      <c r="B29" s="3"/>
      <c r="C29" s="4"/>
      <c r="D29" s="3"/>
      <c r="E29" s="3"/>
      <c r="F29" s="3"/>
      <c r="G29" s="17"/>
      <c r="H29" s="3"/>
      <c r="I29" s="20"/>
      <c r="J29" s="20"/>
      <c r="K29" s="4"/>
    </row>
    <row r="30" spans="1:11" x14ac:dyDescent="0.25">
      <c r="A30" s="3"/>
      <c r="B30" s="3"/>
      <c r="C30" s="4"/>
      <c r="D30" s="3"/>
      <c r="E30" s="3"/>
      <c r="F30" s="3"/>
      <c r="G30" s="3"/>
      <c r="H30" s="4"/>
      <c r="I30" s="20"/>
      <c r="J30" s="20"/>
      <c r="K30" s="4"/>
    </row>
    <row r="31" spans="1:11" x14ac:dyDescent="0.25">
      <c r="A31" s="3"/>
      <c r="B31" s="3"/>
      <c r="C31" s="3"/>
      <c r="D31" s="3"/>
      <c r="E31" s="3"/>
      <c r="F31" s="3"/>
      <c r="G31" s="3"/>
      <c r="H31" s="3"/>
      <c r="I31" s="20"/>
      <c r="J31" s="20"/>
      <c r="K31" s="4"/>
    </row>
    <row r="32" spans="1:11" x14ac:dyDescent="0.25">
      <c r="A32" s="3"/>
      <c r="B32" s="3"/>
      <c r="C32" s="3"/>
      <c r="D32" s="3"/>
      <c r="E32" s="3"/>
      <c r="F32" s="3"/>
      <c r="G32" s="3"/>
      <c r="H32" s="3"/>
      <c r="I32" s="20"/>
      <c r="J32" s="20"/>
      <c r="K32" s="4"/>
    </row>
  </sheetData>
  <hyperlinks>
    <hyperlink ref="I12" r:id="rId1" display="https://www.bcb.gov.br/Ftp/download/Descri%E7%E3o%20dos%20Servi%E7os%20Priorit%E1rios.pdf" xr:uid="{00000000-0004-0000-0100-00000000000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ContaPgtoPagoPF</vt:lpstr>
      <vt:lpstr>ContaPgtoPagoPJ </vt:lpstr>
    </vt:vector>
  </TitlesOfParts>
  <Manager/>
  <Company>GFT Technologies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 Araujo Rodrigues, Thales</dc:creator>
  <cp:keywords/>
  <dc:description/>
  <cp:lastModifiedBy>de Araujo Rodrigues, Thales</cp:lastModifiedBy>
  <cp:revision/>
  <dcterms:created xsi:type="dcterms:W3CDTF">2020-06-16T13:22:22Z</dcterms:created>
  <dcterms:modified xsi:type="dcterms:W3CDTF">2020-07-16T17:56:59Z</dcterms:modified>
  <cp:category/>
  <cp:contentStatus/>
</cp:coreProperties>
</file>