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bookViews>
    <workbookView xWindow="0" yWindow="0" windowWidth="20430" windowHeight="7470"/>
  </bookViews>
  <sheets>
    <sheet name="ContaPgtoPosPagoPF" sheetId="3" r:id="rId1"/>
    <sheet name="ContaPgtoPagoPJ" sheetId="4" r:id="rId2"/>
    <sheet name="Naturezas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4" l="1"/>
  <c r="A11" i="4"/>
  <c r="A11" i="3"/>
  <c r="A12" i="3"/>
  <c r="A27" i="4" l="1"/>
  <c r="A26" i="4"/>
  <c r="A25" i="4"/>
  <c r="A24" i="4"/>
  <c r="A23" i="4"/>
  <c r="A22" i="4"/>
  <c r="A21" i="4"/>
  <c r="A20" i="4"/>
  <c r="A19" i="4"/>
  <c r="A18" i="4"/>
  <c r="A27" i="3"/>
  <c r="A26" i="3"/>
  <c r="A25" i="3"/>
  <c r="A24" i="3"/>
  <c r="A23" i="3"/>
  <c r="A22" i="3"/>
  <c r="A21" i="3"/>
  <c r="A20" i="3"/>
  <c r="A19" i="3"/>
  <c r="A18" i="3"/>
  <c r="A17" i="4" l="1"/>
  <c r="A16" i="4"/>
  <c r="A15" i="4"/>
  <c r="A14" i="4"/>
  <c r="A13" i="4"/>
  <c r="A10" i="4"/>
  <c r="A9" i="4"/>
  <c r="A8" i="4"/>
  <c r="A7" i="4"/>
  <c r="A6" i="4"/>
  <c r="A5" i="4"/>
  <c r="A4" i="4"/>
  <c r="A3" i="4"/>
  <c r="A2" i="4"/>
  <c r="A17" i="3"/>
  <c r="A16" i="3"/>
  <c r="A15" i="3"/>
  <c r="A14" i="3"/>
  <c r="A13" i="3"/>
  <c r="A10" i="3"/>
  <c r="A9" i="3"/>
  <c r="A8" i="3"/>
  <c r="A7" i="3"/>
  <c r="A6" i="3"/>
  <c r="A5" i="3"/>
  <c r="A4" i="3"/>
  <c r="A3" i="3"/>
  <c r="A2" i="3" l="1"/>
</calcChain>
</file>

<file path=xl/sharedStrings.xml><?xml version="1.0" encoding="utf-8"?>
<sst xmlns="http://schemas.openxmlformats.org/spreadsheetml/2006/main" count="275" uniqueCount="83">
  <si>
    <t>Xpath</t>
  </si>
  <si>
    <t>Nome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</si>
  <si>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</si>
  <si>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</si>
  <si>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</si>
  <si>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</si>
  <si>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</si>
  <si>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</si>
  <si>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</si>
  <si>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</si>
  <si>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</si>
  <si>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</si>
  <si>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</si>
  <si>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</si>
  <si>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</si>
  <si>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</si>
  <si>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Denominação/Identificação do nome da conta</t>
  </si>
  <si>
    <t>ClassificationCode</t>
  </si>
  <si>
    <t>ProgramRewardsFlag</t>
  </si>
  <si>
    <t>1 VISA 
2 MasterCard 
3 American Express 
4 Diners Club 
5 Hipercard 
6 Bandeira própria 
7 Cheque Eletrônico 
8 Elo 99 Outras</t>
  </si>
  <si>
    <t>Denominação - Lista
1 anuidade
2 saque com cartão no Brasil
3 saque com cartão no exterior
4 avaliação emergencial de crédito
5 emissão de segunda via
6 tarifa de pagamento de contas
7 SMS</t>
  </si>
  <si>
    <t>Indica se existe ou não programa de recompensas associado.
1 Sim
0 Não</t>
  </si>
  <si>
    <t>Lista de fatores geradores
(conforme serviços prioritários previstos na
resolução 3.919)</t>
  </si>
  <si>
    <t>ChargeTriggerText</t>
  </si>
  <si>
    <t>CloseProceduresText</t>
  </si>
  <si>
    <t>ElegibilityCriteriaText</t>
  </si>
  <si>
    <t>Naturezas válidas: 
Código, 
Data, 
Descrição, 
Hora, 
Indicador (Flag), 
Nome, 
Número, 
Percentual, 
Quantidade, 
Texto, 
Valor</t>
  </si>
  <si>
    <t>Classificações passíveis para esta conta
1 Classic Nacional
2 Classic Internacional
3 Gold
4 Platinum
5 Infinite
6 Electron
7 Standard Nacional
8 Standard Internacional</t>
  </si>
  <si>
    <t>PriceValue</t>
  </si>
  <si>
    <t>CurrencyCode</t>
  </si>
  <si>
    <t>Moeda - ISO</t>
  </si>
  <si>
    <t>Sigla conforme resolução 3919 - Sigla Bacen/Extrato</t>
  </si>
  <si>
    <t>PriorityServiceCode</t>
  </si>
  <si>
    <t>PriorityServiceName</t>
  </si>
  <si>
    <t>ProgramRewardsText</t>
  </si>
  <si>
    <t>Opcional</t>
  </si>
  <si>
    <t>PrivateLabelFlag</t>
  </si>
  <si>
    <t>Indica se o cartão é aberto ou fechado:
0 Aberto
1 Fechado</t>
  </si>
  <si>
    <t>Lista de bandeiras aceitas pela conta:
1 VISA 
2 MasterCard 
3 American Express 
4 Diners Club 
5 Hipercard 
6 Bandeira própria 
7 Cheque Eletrônico 
8 Elo 
99 Outras</t>
  </si>
  <si>
    <t>OperationCode</t>
  </si>
  <si>
    <t>1 saque a crédito
2 outros</t>
  </si>
  <si>
    <t>Valor da taxa cobrada do cliente</t>
  </si>
  <si>
    <t>Description</t>
  </si>
  <si>
    <t>Explicar qual essa outra operação a que estamos nos referindo</t>
  </si>
  <si>
    <t>% aplicado</t>
  </si>
  <si>
    <t>campo aberto para operações aplicáveis</t>
  </si>
  <si>
    <t>% máximo aplicado</t>
  </si>
  <si>
    <t>% mínimo aplicado</t>
  </si>
  <si>
    <t xml:space="preserve">% padrão aplicado </t>
  </si>
  <si>
    <t>% padrão aplicado quando o pagamento é parcelado obrigatoriamente pelo não pagamento integral da fatura.</t>
  </si>
  <si>
    <t>BalanceRepaymentText</t>
  </si>
  <si>
    <t>CreditCardBrandsCode</t>
  </si>
  <si>
    <t>CNPJMainNumber</t>
  </si>
  <si>
    <t>(\d{2})\.(\d{3})\.(\d{3})</t>
  </si>
  <si>
    <t>Números de 0 a 9 e o caracter ponto (.).</t>
  </si>
  <si>
    <t>CNPJSubsidiaryNumber</t>
  </si>
  <si>
    <t>^\d{4}$</t>
  </si>
  <si>
    <t>Números de 0 a 9</t>
  </si>
  <si>
    <t>CNPJCheckNumber</t>
  </si>
  <si>
    <t>^\d{2}$</t>
  </si>
  <si>
    <t>O número verificador do CNPJ, composto por dois dígitos, é calculado em duas etapas utilizando o módulo de divisão 11, utilizando-se os 12 primeiros números do CNPJ - inscrição e filial</t>
  </si>
  <si>
    <r>
      <t>Nome da Instituição</t>
    </r>
    <r>
      <rPr>
        <sz val="11"/>
        <color theme="1"/>
        <rFont val="Calibri"/>
        <family val="2"/>
        <scheme val="minor"/>
      </rPr>
      <t>, pertencente à organização, r</t>
    </r>
    <r>
      <rPr>
        <sz val="11"/>
        <rFont val="Calibri"/>
        <family val="2"/>
        <scheme val="minor"/>
      </rPr>
      <t>esponsável pelas contas de pagamento pós-pagas (cartões de crédito) Ex. 'Empresa da Organização A'</t>
    </r>
  </si>
  <si>
    <t>Raiz do CNPJ da instituição responsável pela contas de pagamento pós-pagas (cartões de crédito) - o CNPJ corresponde ao número de inscrição no Cadastro de Pessoa Jurídica. Os oito primeiros números à esquerda (XX. XXX. XXX) formam a "raiz" ou base, que identifica a empresa de forma única. Ex. '50.685.362'</t>
  </si>
  <si>
    <t xml:space="preserve">Filial do CNPJ da instituição responsável pelas contas de pagamento pós-pagas (cartões de crédito) corresponde aos quatro seguintes números de ordem das filiais da empresa. Normalmente a empresa matriz tem este campo preenchido com '0001' </t>
  </si>
  <si>
    <r>
      <t xml:space="preserve">2 dígitos de verificação do CNPJ da instituição responsável pelas contas de pagamento pós-pagas (cartões de crédito) , corresponde aos dois últimos números. Ex. '35' 
A composição do CNPJ completo pode ser assim representada, conforme ex. </t>
    </r>
    <r>
      <rPr>
        <sz val="11"/>
        <color theme="1"/>
        <rFont val="Calibri"/>
        <family val="2"/>
        <scheme val="minor"/>
      </rPr>
      <t>'50.685.362/</t>
    </r>
    <r>
      <rPr>
        <sz val="1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>-35'</t>
    </r>
  </si>
  <si>
    <t>Nome do conglomerado proprietário da companhia responsável pelas contas de pagamento pós-pagas (cartão de crédito)</t>
  </si>
  <si>
    <t>Número</t>
  </si>
  <si>
    <t>Booleano</t>
  </si>
  <si>
    <t>critério de elegibilidade para as operações</t>
  </si>
  <si>
    <t>Descreve como é o processo de encerramento de conta pós-paga</t>
  </si>
  <si>
    <t>1 VISA 
2 MasterCard 
3 American Express 
4 Diners Club 
5 Hipercard 
6 Bandeira própria 
7 Cheque Eletrônico 
8 Elo 
99 Outras</t>
  </si>
  <si>
    <t>^(-?\d{1,14}){1}(\,\d{1,4}){1}$</t>
  </si>
  <si>
    <t>^([A-Z]{3})$</t>
  </si>
  <si>
    <t>^(-?\d{1,2}){1}(\,\d{1,2}){1}$</t>
  </si>
  <si>
    <t>^([1-9]{1})$</t>
  </si>
  <si>
    <t>FeeRatePercentage</t>
  </si>
  <si>
    <t>InstalmentRatePercentage</t>
  </si>
  <si>
    <t>MinimumFeeRatePercentage</t>
  </si>
  <si>
    <t>RewardsProgramText</t>
  </si>
  <si>
    <t>CloseProcedureText</t>
  </si>
  <si>
    <t>Termos e condições do programa de recompensas</t>
  </si>
  <si>
    <t>MinimumBalancePercentage</t>
  </si>
  <si>
    <t>MaximumBalancePercentage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</si>
</sst>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2" fillId="0" borderId="0" xfId="0" quotePrefix="1" applyFont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3.42578125" style="2" bestFit="1" customWidth="1"/>
    <col min="2" max="2" width="41.42578125" style="6" bestFit="1" customWidth="1"/>
    <col min="3" max="3" width="71.85546875" style="11" customWidth="1"/>
    <col min="4" max="4" width="11.28515625" style="2" bestFit="1" customWidth="1"/>
    <col min="5" max="5" width="8.140625" style="12" bestFit="1" customWidth="1"/>
    <col min="6" max="6" width="14.140625" style="2" bestFit="1" customWidth="1"/>
    <col min="7" max="7" width="33" style="2" customWidth="1"/>
    <col min="8" max="8" width="52" style="2" customWidth="1"/>
    <col min="9" max="9" width="19.28515625" style="2" bestFit="1" customWidth="1"/>
    <col min="10" max="10" width="19.5703125" style="12" bestFit="1" customWidth="1"/>
    <col min="11" max="11" width="46.85546875" style="16" customWidth="1"/>
    <col min="12" max="16384" width="9.140625" style="2"/>
  </cols>
  <sheetData>
    <row r="1" spans="1:12" x14ac:dyDescent="0.25">
      <c r="A1" s="1" t="s">
        <v>0</v>
      </c>
      <c r="B1" s="32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3"/>
    </row>
    <row r="2" spans="1:12" ht="30" x14ac:dyDescent="0.25">
      <c r="A2" s="36" t="str">
        <f>CONCATENATE("openBankingBrazil/&lt;Organisation&gt;/",B2)</f>
        <v>openBankingBrazil/&lt;Organisation&gt;/Name</v>
      </c>
      <c r="B2" s="6" t="s">
        <v>11</v>
      </c>
      <c r="C2" s="10" t="s">
        <v>65</v>
      </c>
      <c r="D2" s="28" t="s">
        <v>12</v>
      </c>
      <c r="E2" s="39">
        <v>30</v>
      </c>
      <c r="F2" s="28" t="s">
        <v>13</v>
      </c>
      <c r="G2" s="28" t="s">
        <v>14</v>
      </c>
      <c r="H2" s="29"/>
      <c r="I2" s="9">
        <v>1</v>
      </c>
      <c r="J2" s="9">
        <v>1</v>
      </c>
      <c r="K2" s="10" t="s">
        <v>15</v>
      </c>
      <c r="L2" s="27"/>
    </row>
    <row r="3" spans="1:12" s="26" customFormat="1" ht="30" x14ac:dyDescent="0.25">
      <c r="A3" s="37" t="str">
        <f>CONCATENATE("openBankingBrazil/&lt;Organisation&gt;/Companies/",B3)</f>
        <v>openBankingBrazil/&lt;Organisation&gt;/Companies/Name</v>
      </c>
      <c r="B3" s="21" t="s">
        <v>11</v>
      </c>
      <c r="C3" s="23" t="s">
        <v>61</v>
      </c>
      <c r="D3" s="34" t="s">
        <v>12</v>
      </c>
      <c r="E3" s="39">
        <v>30</v>
      </c>
      <c r="F3" s="34" t="s">
        <v>13</v>
      </c>
      <c r="G3" s="34" t="s">
        <v>14</v>
      </c>
      <c r="H3" s="34"/>
      <c r="I3" s="24">
        <v>1</v>
      </c>
      <c r="J3" s="24">
        <v>1</v>
      </c>
      <c r="K3" s="22" t="s">
        <v>15</v>
      </c>
      <c r="L3" s="25"/>
    </row>
    <row r="4" spans="1:12" s="26" customFormat="1" ht="75" x14ac:dyDescent="0.25">
      <c r="A4" s="37" t="str">
        <f>CONCATENATE("openBankingBrazil/&lt;Organisation&gt;/Companies/",B4)</f>
        <v>openBankingBrazil/&lt;Organisation&gt;/Companies/CNPJMainNumber</v>
      </c>
      <c r="B4" s="21" t="s">
        <v>52</v>
      </c>
      <c r="C4" s="22" t="s">
        <v>62</v>
      </c>
      <c r="D4" s="34" t="s">
        <v>12</v>
      </c>
      <c r="E4" s="39">
        <v>10</v>
      </c>
      <c r="F4" s="34" t="s">
        <v>13</v>
      </c>
      <c r="G4" s="34" t="s">
        <v>53</v>
      </c>
      <c r="H4" s="35" t="s">
        <v>54</v>
      </c>
      <c r="I4" s="24">
        <v>1</v>
      </c>
      <c r="J4" s="24">
        <v>1</v>
      </c>
      <c r="K4" s="23" t="s">
        <v>15</v>
      </c>
      <c r="L4" s="25"/>
    </row>
    <row r="5" spans="1:12" s="26" customFormat="1" ht="60" x14ac:dyDescent="0.25">
      <c r="A5" s="37" t="str">
        <f>CONCATENATE("openBankingBrazil/&lt;Organisation&gt;/Companies/",B5)</f>
        <v>openBankingBrazil/&lt;Organisation&gt;/Companies/CNPJSubsidiaryNumber</v>
      </c>
      <c r="B5" s="21" t="s">
        <v>55</v>
      </c>
      <c r="C5" s="22" t="s">
        <v>63</v>
      </c>
      <c r="D5" s="34" t="s">
        <v>12</v>
      </c>
      <c r="E5" s="39">
        <v>4</v>
      </c>
      <c r="F5" s="34" t="s">
        <v>13</v>
      </c>
      <c r="G5" s="34" t="s">
        <v>56</v>
      </c>
      <c r="H5" s="34" t="s">
        <v>57</v>
      </c>
      <c r="I5" s="24">
        <v>1</v>
      </c>
      <c r="J5" s="24">
        <v>1</v>
      </c>
      <c r="K5" s="23" t="s">
        <v>15</v>
      </c>
      <c r="L5" s="25"/>
    </row>
    <row r="6" spans="1:12" s="26" customFormat="1" ht="75" x14ac:dyDescent="0.25">
      <c r="A6" s="37" t="str">
        <f>CONCATENATE("openBankingBrazil/&lt;Organisation&gt;/Companies/",B6)</f>
        <v>openBankingBrazil/&lt;Organisation&gt;/Companies/CNPJCheckNumber</v>
      </c>
      <c r="B6" s="21" t="s">
        <v>58</v>
      </c>
      <c r="C6" s="22" t="s">
        <v>64</v>
      </c>
      <c r="D6" s="34" t="s">
        <v>12</v>
      </c>
      <c r="E6" s="39">
        <v>2</v>
      </c>
      <c r="F6" s="34" t="s">
        <v>13</v>
      </c>
      <c r="G6" s="34" t="s">
        <v>59</v>
      </c>
      <c r="H6" s="34" t="s">
        <v>57</v>
      </c>
      <c r="I6" s="24">
        <v>1</v>
      </c>
      <c r="J6" s="24">
        <v>1</v>
      </c>
      <c r="K6" s="23" t="s">
        <v>60</v>
      </c>
      <c r="L6" s="25"/>
    </row>
    <row r="7" spans="1:12" x14ac:dyDescent="0.25">
      <c r="A7" s="36" t="str">
        <f>CONCATENATE("openBankingBrazil/&lt;Organisation&gt;/Companies/PersonalCreditCards/",B7)</f>
        <v>openBankingBrazil/&lt;Organisation&gt;/Companies/PersonalCreditCards/Name</v>
      </c>
      <c r="B7" s="8" t="s">
        <v>11</v>
      </c>
      <c r="C7" s="10" t="s">
        <v>16</v>
      </c>
      <c r="D7" s="8" t="s">
        <v>12</v>
      </c>
      <c r="E7" s="40">
        <v>50</v>
      </c>
      <c r="F7" s="21" t="s">
        <v>13</v>
      </c>
      <c r="G7" s="8"/>
      <c r="H7" s="10"/>
      <c r="I7" s="9"/>
      <c r="J7" s="9"/>
      <c r="K7" s="10"/>
      <c r="L7" s="6"/>
    </row>
    <row r="8" spans="1:12" ht="135" x14ac:dyDescent="0.25">
      <c r="A8" s="36" t="str">
        <f>CONCATENATE("openBankingBrazil/&lt;Organisation&gt;/Companies/PersonalCreditCards/identification/",B8)</f>
        <v>openBankingBrazil/&lt;Organisation&gt;/Companies/PersonalCreditCards/identification/ClassificationCode</v>
      </c>
      <c r="B8" s="8" t="s">
        <v>17</v>
      </c>
      <c r="C8" s="10" t="s">
        <v>27</v>
      </c>
      <c r="D8" s="8" t="s">
        <v>66</v>
      </c>
      <c r="E8" s="40">
        <v>2</v>
      </c>
      <c r="F8" s="21" t="s">
        <v>13</v>
      </c>
      <c r="G8" s="8"/>
      <c r="H8" s="8"/>
      <c r="I8" s="9"/>
      <c r="J8" s="9"/>
      <c r="L8" s="6"/>
    </row>
    <row r="9" spans="1:12" ht="150" x14ac:dyDescent="0.25">
      <c r="A9" s="36" t="str">
        <f>CONCATENATE("openBankingBrazil/&lt;Organisation&gt;/Companies/PersonalCreditCards/identification/",B9)</f>
        <v>openBankingBrazil/&lt;Organisation&gt;/Companies/PersonalCreditCards/identification/CreditCardBrandsCode</v>
      </c>
      <c r="B9" s="8" t="s">
        <v>51</v>
      </c>
      <c r="C9" s="10" t="s">
        <v>38</v>
      </c>
      <c r="D9" s="8" t="s">
        <v>66</v>
      </c>
      <c r="E9" s="40">
        <v>2</v>
      </c>
      <c r="F9" s="21" t="s">
        <v>13</v>
      </c>
      <c r="G9" s="8"/>
      <c r="H9" s="30" t="s">
        <v>70</v>
      </c>
      <c r="I9" s="9"/>
      <c r="J9" s="9"/>
      <c r="K9" s="10"/>
      <c r="L9" s="6"/>
    </row>
    <row r="10" spans="1:12" ht="45" x14ac:dyDescent="0.25">
      <c r="A10" s="36" t="str">
        <f>CONCATENATE("openBankingBrazil/&lt;Organisation&gt;/Companies/PersonalCreditCards/identification/",B10)</f>
        <v>openBankingBrazil/&lt;Organisation&gt;/Companies/PersonalCreditCards/identification/PrivateLabelFlag</v>
      </c>
      <c r="B10" s="8" t="s">
        <v>36</v>
      </c>
      <c r="C10" s="10" t="s">
        <v>37</v>
      </c>
      <c r="D10" s="8" t="s">
        <v>67</v>
      </c>
      <c r="E10" s="40">
        <v>1</v>
      </c>
      <c r="F10" s="21" t="s">
        <v>13</v>
      </c>
      <c r="G10" s="8"/>
      <c r="H10" s="30"/>
      <c r="I10" s="9"/>
      <c r="J10" s="9"/>
      <c r="K10" s="10"/>
      <c r="L10" s="6"/>
    </row>
    <row r="11" spans="1:12" ht="45" x14ac:dyDescent="0.25">
      <c r="A11" s="36" t="str">
        <f>CONCATENATE("openBankingBrazil/&lt;Organisation&gt;/Companies/PersonalCreditCards/RewardsProgram/",B11)</f>
        <v>openBankingBrazil/&lt;Organisation&gt;/Companies/PersonalCreditCards/RewardsProgram/ProgramRewardsFlag</v>
      </c>
      <c r="B11" s="8" t="s">
        <v>18</v>
      </c>
      <c r="C11" s="10" t="s">
        <v>21</v>
      </c>
      <c r="D11" s="8" t="s">
        <v>67</v>
      </c>
      <c r="E11" s="40">
        <v>1</v>
      </c>
      <c r="F11" s="21" t="s">
        <v>13</v>
      </c>
      <c r="G11" s="8"/>
      <c r="H11" s="8"/>
      <c r="I11" s="9"/>
      <c r="J11" s="9"/>
      <c r="K11" s="10"/>
      <c r="L11" s="6"/>
    </row>
    <row r="12" spans="1:12" x14ac:dyDescent="0.25">
      <c r="A12" s="36" t="str">
        <f>CONCATENATE("openBankingBrazil/&lt;Organisation&gt;/Companies/PersonalCreditCards/RewardsProgram/",B12)</f>
        <v>openBankingBrazil/&lt;Organisation&gt;/Companies/PersonalCreditCards/RewardsProgram/RewardsProgramText</v>
      </c>
      <c r="B12" s="8" t="s">
        <v>78</v>
      </c>
      <c r="C12" s="10" t="s">
        <v>80</v>
      </c>
      <c r="D12" s="8" t="s">
        <v>12</v>
      </c>
      <c r="E12" s="40">
        <v>2000</v>
      </c>
      <c r="F12" s="8" t="s">
        <v>35</v>
      </c>
      <c r="G12" s="8"/>
      <c r="H12" s="8"/>
      <c r="I12" s="9"/>
      <c r="J12" s="9"/>
      <c r="K12" s="10"/>
      <c r="L12" s="6"/>
    </row>
    <row r="13" spans="1:12" ht="120" x14ac:dyDescent="0.25">
      <c r="A13" s="36" t="str">
        <f>CONCATENATE("openBankingBrazil/&lt;Organisation&gt;/Companies/PersonalCreditCards/Fees/",B13)</f>
        <v>openBankingBrazil/&lt;Organisation&gt;/Companies/PersonalCreditCards/Fees/PriorityServiceName</v>
      </c>
      <c r="B13" s="6" t="s">
        <v>33</v>
      </c>
      <c r="C13" s="7" t="s">
        <v>20</v>
      </c>
      <c r="D13" s="8" t="s">
        <v>66</v>
      </c>
      <c r="E13" s="40">
        <v>2</v>
      </c>
      <c r="F13" s="21" t="s">
        <v>13</v>
      </c>
      <c r="G13" s="8"/>
      <c r="H13" s="14"/>
      <c r="I13" s="15"/>
      <c r="J13" s="15"/>
      <c r="K13" s="14"/>
      <c r="L13" s="6"/>
    </row>
    <row r="14" spans="1:12" x14ac:dyDescent="0.25">
      <c r="A14" s="36" t="str">
        <f>CONCATENATE("openBankingBrazil/&lt;Organisation&gt;/Companies/PersonalCreditCards/Fees/",B14)</f>
        <v>openBankingBrazil/&lt;Organisation&gt;/Companies/PersonalCreditCards/Fees/PriorityServiceCode</v>
      </c>
      <c r="B14" s="6" t="s">
        <v>32</v>
      </c>
      <c r="C14" s="11" t="s">
        <v>31</v>
      </c>
      <c r="D14" s="8" t="s">
        <v>12</v>
      </c>
      <c r="E14" s="12">
        <v>30</v>
      </c>
      <c r="F14" s="21" t="s">
        <v>13</v>
      </c>
      <c r="G14" s="28"/>
      <c r="H14" s="13"/>
      <c r="I14" s="15"/>
      <c r="J14" s="15"/>
      <c r="K14" s="14"/>
      <c r="L14" s="6"/>
    </row>
    <row r="15" spans="1:12" ht="45" x14ac:dyDescent="0.25">
      <c r="A15" s="36" t="str">
        <f>CONCATENATE("openBankingBrazil/&lt;Organisation&gt;/Companies/PersonalCreditCards/Fees/",B15)</f>
        <v>openBankingBrazil/&lt;Organisation&gt;/Companies/PersonalCreditCards/Fees/ChargeTriggerText</v>
      </c>
      <c r="B15" s="6" t="s">
        <v>23</v>
      </c>
      <c r="C15" s="10" t="s">
        <v>22</v>
      </c>
      <c r="D15" s="8" t="s">
        <v>12</v>
      </c>
      <c r="E15" s="12">
        <v>1000</v>
      </c>
      <c r="F15" s="21" t="s">
        <v>13</v>
      </c>
      <c r="G15" s="28"/>
      <c r="H15" s="13"/>
      <c r="I15" s="15"/>
      <c r="J15" s="15"/>
      <c r="K15" s="10"/>
      <c r="L15" s="6"/>
    </row>
    <row r="16" spans="1:12" x14ac:dyDescent="0.25">
      <c r="A16" s="36" t="str">
        <f>CONCATENATE("openBankingBrazil/&lt;Organisation&gt;/Companies/PersonalCreditCards/Fees/",B16)</f>
        <v>openBankingBrazil/&lt;Organisation&gt;/Companies/PersonalCreditCards/Fees/PriceValue</v>
      </c>
      <c r="B16" s="6" t="s">
        <v>28</v>
      </c>
      <c r="C16" s="7" t="s">
        <v>41</v>
      </c>
      <c r="D16" s="8" t="s">
        <v>12</v>
      </c>
      <c r="E16" s="12">
        <v>5</v>
      </c>
      <c r="F16" s="21" t="s">
        <v>13</v>
      </c>
      <c r="G16" t="s">
        <v>71</v>
      </c>
      <c r="H16" s="8"/>
      <c r="I16" s="9"/>
      <c r="J16" s="9"/>
      <c r="K16" s="10"/>
      <c r="L16" s="6"/>
    </row>
    <row r="17" spans="1:12" x14ac:dyDescent="0.25">
      <c r="A17" s="36" t="str">
        <f>CONCATENATE("openBankingBrazil/&lt;Organisation&gt;/Companies/PersonalCreditCards/Fees/",B17)</f>
        <v>openBankingBrazil/&lt;Organisation&gt;/Companies/PersonalCreditCards/Fees/CurrencyCode</v>
      </c>
      <c r="B17" s="6" t="s">
        <v>29</v>
      </c>
      <c r="C17" s="11" t="s">
        <v>30</v>
      </c>
      <c r="D17" s="8" t="s">
        <v>12</v>
      </c>
      <c r="E17" s="12">
        <v>3</v>
      </c>
      <c r="F17" s="21" t="s">
        <v>13</v>
      </c>
      <c r="G17" s="8" t="s">
        <v>72</v>
      </c>
      <c r="H17" s="8"/>
      <c r="I17" s="9"/>
      <c r="J17" s="9"/>
      <c r="K17" s="10"/>
      <c r="L17" s="6"/>
    </row>
    <row r="18" spans="1:12" x14ac:dyDescent="0.25">
      <c r="A18" s="36" t="str">
        <f>CONCATENATE("openBankingBrazil/&lt;Organisation&gt;/Companies/PersonalCreditCards/InterestRates/",B18)</f>
        <v>openBankingBrazil/&lt;Organisation&gt;/Companies/PersonalCreditCards/InterestRates/FeeRatePercentage</v>
      </c>
      <c r="B18" s="8" t="s">
        <v>75</v>
      </c>
      <c r="C18" s="10" t="s">
        <v>48</v>
      </c>
      <c r="D18" s="8" t="s">
        <v>12</v>
      </c>
      <c r="E18" s="12">
        <v>5</v>
      </c>
      <c r="F18" s="21" t="s">
        <v>13</v>
      </c>
      <c r="G18" t="s">
        <v>73</v>
      </c>
      <c r="H18" s="8"/>
      <c r="I18" s="9"/>
      <c r="J18" s="9"/>
      <c r="K18" s="10"/>
      <c r="L18" s="6"/>
    </row>
    <row r="19" spans="1:12" x14ac:dyDescent="0.25">
      <c r="A19" s="36" t="str">
        <f>CONCATENATE("openBankingBrazil/&lt;Organisation&gt;/Companies/PersonalCreditCards/InterestRates/",B19)</f>
        <v>openBankingBrazil/&lt;Organisation&gt;/Companies/PersonalCreditCards/InterestRates/InstalmentRatePercentage</v>
      </c>
      <c r="B19" s="6" t="s">
        <v>76</v>
      </c>
      <c r="C19" s="2" t="s">
        <v>49</v>
      </c>
      <c r="D19" s="8" t="s">
        <v>12</v>
      </c>
      <c r="E19" s="41">
        <v>5</v>
      </c>
      <c r="F19" s="21" t="s">
        <v>13</v>
      </c>
      <c r="G19" t="s">
        <v>73</v>
      </c>
      <c r="H19" s="8"/>
      <c r="I19" s="9"/>
      <c r="J19" s="9"/>
      <c r="K19" s="10"/>
      <c r="L19" s="6"/>
    </row>
    <row r="20" spans="1:12" ht="30" x14ac:dyDescent="0.25">
      <c r="A20" s="36" t="str">
        <f>CONCATENATE("openBankingBrazil/&lt;Organisation&gt;/Companies/PersonalCreditCards/InterestRates/OtherOperations/",B20)</f>
        <v>openBankingBrazil/&lt;Organisation&gt;/Companies/PersonalCreditCards/InterestRates/OtherOperations/OperationCode</v>
      </c>
      <c r="B20" s="6" t="s">
        <v>39</v>
      </c>
      <c r="C20" s="33" t="s">
        <v>40</v>
      </c>
      <c r="D20" s="8" t="s">
        <v>12</v>
      </c>
      <c r="E20" s="40">
        <v>1</v>
      </c>
      <c r="F20" s="21" t="s">
        <v>13</v>
      </c>
      <c r="G20" s="8" t="s">
        <v>74</v>
      </c>
      <c r="H20" s="8"/>
      <c r="I20" s="9"/>
      <c r="J20" s="9"/>
      <c r="K20" s="10"/>
      <c r="L20" s="6"/>
    </row>
    <row r="21" spans="1:12" x14ac:dyDescent="0.25">
      <c r="A21" s="36" t="str">
        <f>CONCATENATE("openBankingBrazil/&lt;Organisation&gt;/Companies/PersonalCreditCards/InterestRates/OtherOperations/",B21)</f>
        <v>openBankingBrazil/&lt;Organisation&gt;/Companies/PersonalCreditCards/InterestRates/OtherOperations/MinimumFeeRatePercentage</v>
      </c>
      <c r="B21" s="8" t="s">
        <v>77</v>
      </c>
      <c r="C21" s="16" t="s">
        <v>44</v>
      </c>
      <c r="D21" s="8" t="s">
        <v>12</v>
      </c>
      <c r="E21" s="40">
        <v>5</v>
      </c>
      <c r="F21" s="21" t="s">
        <v>13</v>
      </c>
      <c r="G21" t="s">
        <v>73</v>
      </c>
      <c r="H21" s="8"/>
      <c r="I21" s="9"/>
      <c r="J21" s="9"/>
      <c r="K21" s="10"/>
      <c r="L21" s="6"/>
    </row>
    <row r="22" spans="1:12" x14ac:dyDescent="0.25">
      <c r="A22" s="36" t="str">
        <f>CONCATENATE("openBankingBrazil/&lt;Organisation&gt;/Companies/PersonalCreditCards/InterestRates/OtherOperations/",B22)</f>
        <v>openBankingBrazil/&lt;Organisation&gt;/Companies/PersonalCreditCards/InterestRates/OtherOperations/Description</v>
      </c>
      <c r="B22" s="8" t="s">
        <v>42</v>
      </c>
      <c r="C22" s="16" t="s">
        <v>43</v>
      </c>
      <c r="D22" s="8" t="s">
        <v>12</v>
      </c>
      <c r="E22" s="40">
        <v>500</v>
      </c>
      <c r="F22" s="8" t="s">
        <v>35</v>
      </c>
      <c r="G22" s="8"/>
      <c r="H22" s="8"/>
      <c r="I22" s="9"/>
      <c r="J22" s="9"/>
      <c r="K22" s="10"/>
      <c r="L22" s="6"/>
    </row>
    <row r="23" spans="1:12" s="26" customFormat="1" ht="15.75" customHeight="1" x14ac:dyDescent="0.25">
      <c r="A23" s="38" t="str">
        <f>CONCATENATE("openBankingBrazil/&lt;Organisation&gt;/Companies/PersonalCreditCards/TermsAndConditions/",B23)</f>
        <v>openBankingBrazil/&lt;Organisation&gt;/Companies/PersonalCreditCards/TermsAndConditions/MinimumBalancePercentage</v>
      </c>
      <c r="B23" s="21" t="s">
        <v>81</v>
      </c>
      <c r="C23" s="16" t="s">
        <v>47</v>
      </c>
      <c r="D23" s="8" t="s">
        <v>12</v>
      </c>
      <c r="E23" s="42">
        <v>5</v>
      </c>
      <c r="F23" s="21" t="s">
        <v>13</v>
      </c>
      <c r="G23" t="s">
        <v>73</v>
      </c>
      <c r="H23" s="21"/>
      <c r="I23" s="24"/>
      <c r="J23" s="24"/>
      <c r="K23" s="23"/>
      <c r="L23" s="25"/>
    </row>
    <row r="24" spans="1:12" s="26" customFormat="1" ht="15.75" customHeight="1" x14ac:dyDescent="0.25">
      <c r="A24" s="38" t="str">
        <f>CONCATENATE("openBankingBrazil/&lt;Organisation&gt;/Companies/PersonalCreditCards/TermsAndConditions/",B24)</f>
        <v>openBankingBrazil/&lt;Organisation&gt;/Companies/PersonalCreditCards/TermsAndConditions/MaximumBalancePercentage</v>
      </c>
      <c r="B24" s="21" t="s">
        <v>82</v>
      </c>
      <c r="C24" s="16" t="s">
        <v>46</v>
      </c>
      <c r="D24" s="8" t="s">
        <v>12</v>
      </c>
      <c r="E24" s="42">
        <v>5</v>
      </c>
      <c r="F24" s="21" t="s">
        <v>13</v>
      </c>
      <c r="G24" t="s">
        <v>73</v>
      </c>
      <c r="H24" s="21"/>
      <c r="I24" s="24"/>
      <c r="J24" s="24"/>
      <c r="K24" s="23"/>
      <c r="L24" s="25"/>
    </row>
    <row r="25" spans="1:12" s="26" customFormat="1" x14ac:dyDescent="0.25">
      <c r="A25" s="38" t="str">
        <f>CONCATENATE("openBankingBrazil/&lt;Organisation&gt;/Companies/PersonalCreditCards/TermsAndConditions/",B25)</f>
        <v>openBankingBrazil/&lt;Organisation&gt;/Companies/PersonalCreditCards/TermsAndConditions/BalanceRepaymentText</v>
      </c>
      <c r="B25" s="21" t="s">
        <v>50</v>
      </c>
      <c r="C25" s="22" t="s">
        <v>45</v>
      </c>
      <c r="D25" s="23" t="s">
        <v>12</v>
      </c>
      <c r="E25" s="42">
        <v>1000</v>
      </c>
      <c r="F25" s="21" t="s">
        <v>35</v>
      </c>
      <c r="G25" s="21"/>
      <c r="H25" s="21"/>
      <c r="I25" s="24"/>
      <c r="J25" s="24"/>
      <c r="K25" s="23"/>
      <c r="L25" s="25"/>
    </row>
    <row r="26" spans="1:12" s="26" customFormat="1" x14ac:dyDescent="0.25">
      <c r="A26" s="38" t="str">
        <f>CONCATENATE("openBankingBrazil/&lt;Organisation&gt;/Companies/PersonalCreditCards/TermsAndConditions/",B26)</f>
        <v>openBankingBrazil/&lt;Organisation&gt;/Companies/PersonalCreditCards/TermsAndConditions/ElegibilityCriteriaText</v>
      </c>
      <c r="B26" s="21" t="s">
        <v>25</v>
      </c>
      <c r="C26" s="23" t="s">
        <v>68</v>
      </c>
      <c r="D26" s="21" t="s">
        <v>12</v>
      </c>
      <c r="E26" s="43">
        <v>500</v>
      </c>
      <c r="F26" s="21" t="s">
        <v>13</v>
      </c>
      <c r="G26" s="17"/>
      <c r="H26" s="18"/>
      <c r="I26" s="19"/>
      <c r="J26" s="19"/>
      <c r="K26" s="18"/>
      <c r="L26" s="25"/>
    </row>
    <row r="27" spans="1:12" s="26" customFormat="1" x14ac:dyDescent="0.25">
      <c r="A27" s="38" t="str">
        <f>CONCATENATE("openBankingBrazil/&lt;Organisation&gt;/Companies/PersonalCreditCards/TermsAndConditions/",B27)</f>
        <v>openBankingBrazil/&lt;Organisation&gt;/Companies/PersonalCreditCards/TermsAndConditions/CloseProcedureText</v>
      </c>
      <c r="B27" s="21" t="s">
        <v>79</v>
      </c>
      <c r="C27" s="23" t="s">
        <v>69</v>
      </c>
      <c r="D27" s="21" t="s">
        <v>12</v>
      </c>
      <c r="E27" s="43">
        <v>1000</v>
      </c>
      <c r="F27" s="21" t="s">
        <v>13</v>
      </c>
      <c r="G27" s="17"/>
      <c r="H27" s="17"/>
      <c r="I27" s="19"/>
      <c r="J27" s="19"/>
      <c r="K27" s="23"/>
      <c r="L27" s="25"/>
    </row>
    <row r="28" spans="1:12" s="26" customFormat="1" x14ac:dyDescent="0.25">
      <c r="A28" s="17"/>
      <c r="B28" s="17"/>
      <c r="C28" s="18"/>
      <c r="D28" s="17"/>
      <c r="E28" s="44"/>
      <c r="F28" s="17"/>
      <c r="G28" s="17"/>
      <c r="H28" s="17"/>
      <c r="I28" s="19"/>
      <c r="J28" s="19"/>
      <c r="K28" s="23"/>
      <c r="L28" s="25"/>
    </row>
    <row r="29" spans="1:12" s="26" customFormat="1" x14ac:dyDescent="0.25">
      <c r="A29" s="21"/>
      <c r="B29" s="21"/>
      <c r="C29" s="23"/>
      <c r="D29" s="21"/>
      <c r="E29" s="43"/>
      <c r="F29" s="21"/>
      <c r="G29" s="21"/>
      <c r="H29" s="21"/>
      <c r="I29" s="24"/>
      <c r="J29" s="24"/>
      <c r="K29" s="23"/>
      <c r="L29" s="25"/>
    </row>
    <row r="30" spans="1:12" x14ac:dyDescent="0.25">
      <c r="A30" s="8"/>
      <c r="B30" s="8"/>
      <c r="C30" s="30"/>
      <c r="D30" s="8"/>
      <c r="E30" s="40"/>
      <c r="F30" s="8"/>
      <c r="H30" s="10"/>
      <c r="I30" s="9"/>
      <c r="J30" s="9"/>
      <c r="K30" s="10"/>
      <c r="L30" s="6"/>
    </row>
    <row r="31" spans="1:12" x14ac:dyDescent="0.25">
      <c r="A31" s="8"/>
      <c r="B31" s="8"/>
      <c r="C31" s="10"/>
      <c r="D31" s="8"/>
      <c r="E31" s="40"/>
      <c r="F31" s="8"/>
      <c r="G31" s="20"/>
      <c r="H31" s="8"/>
      <c r="I31" s="9"/>
      <c r="J31" s="9"/>
      <c r="K31" s="10"/>
      <c r="L31" s="6"/>
    </row>
    <row r="32" spans="1:12" x14ac:dyDescent="0.25">
      <c r="A32" s="8"/>
      <c r="B32" s="8"/>
      <c r="C32" s="10"/>
      <c r="D32" s="8"/>
      <c r="E32" s="40"/>
      <c r="F32" s="8"/>
      <c r="G32" s="20"/>
      <c r="H32" s="8"/>
      <c r="I32" s="9"/>
      <c r="J32" s="9"/>
      <c r="K32" s="10"/>
      <c r="L32" s="6"/>
    </row>
    <row r="33" spans="1:12" x14ac:dyDescent="0.25">
      <c r="A33" s="8"/>
      <c r="B33" s="8"/>
      <c r="C33" s="10"/>
      <c r="D33" s="8"/>
      <c r="E33" s="40"/>
      <c r="F33" s="8"/>
      <c r="G33" s="8"/>
      <c r="H33" s="10"/>
      <c r="I33" s="9"/>
      <c r="J33" s="9"/>
      <c r="K33" s="10"/>
      <c r="L33" s="6"/>
    </row>
    <row r="34" spans="1:12" x14ac:dyDescent="0.25">
      <c r="A34" s="8"/>
      <c r="B34" s="8"/>
      <c r="C34" s="8"/>
      <c r="D34" s="8"/>
      <c r="E34" s="40"/>
      <c r="F34" s="8"/>
      <c r="G34" s="8"/>
      <c r="H34" s="8"/>
      <c r="I34" s="9"/>
      <c r="J34" s="9"/>
      <c r="K34" s="10"/>
      <c r="L34" s="6"/>
    </row>
    <row r="35" spans="1:12" x14ac:dyDescent="0.25">
      <c r="A35" s="8"/>
      <c r="B35" s="8"/>
      <c r="C35" s="8"/>
      <c r="D35" s="8"/>
      <c r="E35" s="40"/>
      <c r="F35" s="8"/>
      <c r="G35" s="8"/>
      <c r="H35" s="8"/>
      <c r="I35" s="9"/>
      <c r="J35" s="9"/>
      <c r="K35" s="10"/>
      <c r="L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80" zoomScaleNormal="80" workbookViewId="0">
      <pane ySplit="1" topLeftCell="A13" activePane="bottomLeft" state="frozen"/>
      <selection pane="bottomLeft" activeCell="A13" sqref="A13"/>
    </sheetView>
  </sheetViews>
  <sheetFormatPr defaultRowHeight="15" x14ac:dyDescent="0.25"/>
  <cols>
    <col min="1" max="1" width="133.42578125" style="2" bestFit="1" customWidth="1"/>
    <col min="2" max="2" width="33.28515625" style="6" bestFit="1" customWidth="1"/>
    <col min="3" max="3" width="71.85546875" style="11" customWidth="1"/>
    <col min="4" max="4" width="11.28515625" style="2" bestFit="1" customWidth="1"/>
    <col min="5" max="5" width="8.140625" style="2" bestFit="1" customWidth="1"/>
    <col min="6" max="6" width="14.140625" style="2" bestFit="1" customWidth="1"/>
    <col min="7" max="7" width="83.140625" style="2" customWidth="1"/>
    <col min="8" max="8" width="52" style="2" customWidth="1"/>
    <col min="9" max="9" width="19.28515625" style="2" bestFit="1" customWidth="1"/>
    <col min="10" max="10" width="19.5703125" style="12" bestFit="1" customWidth="1"/>
    <col min="11" max="11" width="46.85546875" style="16" customWidth="1"/>
    <col min="12" max="16384" width="9.140625" style="2"/>
  </cols>
  <sheetData>
    <row r="1" spans="1:12" x14ac:dyDescent="0.25">
      <c r="A1" s="1" t="s">
        <v>0</v>
      </c>
      <c r="B1" s="3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3"/>
    </row>
    <row r="2" spans="1:12" ht="30" x14ac:dyDescent="0.25">
      <c r="A2" s="36" t="str">
        <f>CONCATENATE("openBankingBrazil/&lt;Organisation&gt;/",B2)</f>
        <v>openBankingBrazil/&lt;Organisation&gt;/Name</v>
      </c>
      <c r="B2" s="6" t="s">
        <v>11</v>
      </c>
      <c r="C2" s="10" t="s">
        <v>65</v>
      </c>
      <c r="D2" s="28" t="s">
        <v>12</v>
      </c>
      <c r="E2" s="39">
        <v>30</v>
      </c>
      <c r="F2" s="28" t="s">
        <v>13</v>
      </c>
      <c r="G2" s="28" t="s">
        <v>14</v>
      </c>
      <c r="H2" s="29"/>
      <c r="I2" s="9">
        <v>1</v>
      </c>
      <c r="J2" s="9">
        <v>1</v>
      </c>
      <c r="K2" s="10" t="s">
        <v>15</v>
      </c>
      <c r="L2" s="27"/>
    </row>
    <row r="3" spans="1:12" s="26" customFormat="1" ht="30" x14ac:dyDescent="0.25">
      <c r="A3" s="37" t="str">
        <f>CONCATENATE("openBankingBrazil/&lt;Organisation&gt;/Companies/",B3)</f>
        <v>openBankingBrazil/&lt;Organisation&gt;/Companies/Name</v>
      </c>
      <c r="B3" s="21" t="s">
        <v>11</v>
      </c>
      <c r="C3" s="23" t="s">
        <v>61</v>
      </c>
      <c r="D3" s="34" t="s">
        <v>12</v>
      </c>
      <c r="E3" s="39">
        <v>30</v>
      </c>
      <c r="F3" s="34" t="s">
        <v>13</v>
      </c>
      <c r="G3" s="34" t="s">
        <v>14</v>
      </c>
      <c r="H3" s="34"/>
      <c r="I3" s="24">
        <v>1</v>
      </c>
      <c r="J3" s="24">
        <v>1</v>
      </c>
      <c r="K3" s="22" t="s">
        <v>15</v>
      </c>
      <c r="L3" s="25"/>
    </row>
    <row r="4" spans="1:12" s="26" customFormat="1" ht="75" x14ac:dyDescent="0.25">
      <c r="A4" s="37" t="str">
        <f>CONCATENATE("openBankingBrazil/&lt;Organisation&gt;/Companies/",B4)</f>
        <v>openBankingBrazil/&lt;Organisation&gt;/Companies/CNPJMainNumber</v>
      </c>
      <c r="B4" s="21" t="s">
        <v>52</v>
      </c>
      <c r="C4" s="22" t="s">
        <v>62</v>
      </c>
      <c r="D4" s="34" t="s">
        <v>12</v>
      </c>
      <c r="E4" s="39">
        <v>10</v>
      </c>
      <c r="F4" s="34" t="s">
        <v>13</v>
      </c>
      <c r="G4" s="34" t="s">
        <v>53</v>
      </c>
      <c r="H4" s="35" t="s">
        <v>54</v>
      </c>
      <c r="I4" s="24">
        <v>1</v>
      </c>
      <c r="J4" s="24">
        <v>1</v>
      </c>
      <c r="K4" s="23" t="s">
        <v>15</v>
      </c>
      <c r="L4" s="25"/>
    </row>
    <row r="5" spans="1:12" s="26" customFormat="1" ht="60" x14ac:dyDescent="0.25">
      <c r="A5" s="37" t="str">
        <f>CONCATENATE("openBankingBrazil/&lt;Organisation&gt;/Companies/",B5)</f>
        <v>openBankingBrazil/&lt;Organisation&gt;/Companies/CNPJSubsidiaryNumber</v>
      </c>
      <c r="B5" s="21" t="s">
        <v>55</v>
      </c>
      <c r="C5" s="22" t="s">
        <v>63</v>
      </c>
      <c r="D5" s="34" t="s">
        <v>12</v>
      </c>
      <c r="E5" s="39">
        <v>4</v>
      </c>
      <c r="F5" s="34" t="s">
        <v>13</v>
      </c>
      <c r="G5" s="34" t="s">
        <v>56</v>
      </c>
      <c r="H5" s="34" t="s">
        <v>57</v>
      </c>
      <c r="I5" s="24">
        <v>1</v>
      </c>
      <c r="J5" s="24">
        <v>1</v>
      </c>
      <c r="K5" s="23" t="s">
        <v>15</v>
      </c>
      <c r="L5" s="25"/>
    </row>
    <row r="6" spans="1:12" s="26" customFormat="1" ht="75" x14ac:dyDescent="0.25">
      <c r="A6" s="37" t="str">
        <f>CONCATENATE("openBankingBrazil/&lt;Organisation&gt;/Companies/",B6)</f>
        <v>openBankingBrazil/&lt;Organisation&gt;/Companies/CNPJCheckNumber</v>
      </c>
      <c r="B6" s="21" t="s">
        <v>58</v>
      </c>
      <c r="C6" s="22" t="s">
        <v>64</v>
      </c>
      <c r="D6" s="34" t="s">
        <v>12</v>
      </c>
      <c r="E6" s="39">
        <v>2</v>
      </c>
      <c r="F6" s="34" t="s">
        <v>13</v>
      </c>
      <c r="G6" s="34" t="s">
        <v>59</v>
      </c>
      <c r="H6" s="34" t="s">
        <v>57</v>
      </c>
      <c r="I6" s="24">
        <v>1</v>
      </c>
      <c r="J6" s="24">
        <v>1</v>
      </c>
      <c r="K6" s="23" t="s">
        <v>60</v>
      </c>
      <c r="L6" s="25"/>
    </row>
    <row r="7" spans="1:12" x14ac:dyDescent="0.25">
      <c r="A7" s="36" t="str">
        <f>CONCATENATE("openBankingBrazil/&lt;Organisation&gt;/Companies/BusinessCreditCards/",B7)</f>
        <v>openBankingBrazil/&lt;Organisation&gt;/Companies/BusinessCreditCards/Name</v>
      </c>
      <c r="B7" s="8" t="s">
        <v>11</v>
      </c>
      <c r="C7" s="10" t="s">
        <v>16</v>
      </c>
      <c r="D7" s="8" t="s">
        <v>12</v>
      </c>
      <c r="E7" s="40">
        <v>50</v>
      </c>
      <c r="F7" s="21" t="s">
        <v>13</v>
      </c>
      <c r="G7" s="8"/>
      <c r="H7" s="10"/>
      <c r="I7" s="9"/>
      <c r="J7" s="9"/>
      <c r="K7" s="10"/>
      <c r="L7" s="6"/>
    </row>
    <row r="8" spans="1:12" ht="135" x14ac:dyDescent="0.25">
      <c r="A8" s="36" t="str">
        <f>CONCATENATE("openBankingBrazil/&lt;Organisation&gt;/Companies/BusinessCreditCards/identification/",B8)</f>
        <v>openBankingBrazil/&lt;Organisation&gt;/Companies/BusinessCreditCards/identification/ClassificationCode</v>
      </c>
      <c r="B8" s="8" t="s">
        <v>17</v>
      </c>
      <c r="C8" s="10" t="s">
        <v>27</v>
      </c>
      <c r="D8" s="8" t="s">
        <v>66</v>
      </c>
      <c r="E8" s="40">
        <v>2</v>
      </c>
      <c r="F8" s="21" t="s">
        <v>13</v>
      </c>
      <c r="G8" s="8"/>
      <c r="H8" s="8"/>
      <c r="I8" s="9"/>
      <c r="J8" s="9"/>
      <c r="L8" s="6"/>
    </row>
    <row r="9" spans="1:12" ht="150" x14ac:dyDescent="0.25">
      <c r="A9" s="36" t="str">
        <f>CONCATENATE("openBankingBrazil/&lt;Organisation&gt;/Companies/BusinessCreditCards/identification/",B9)</f>
        <v>openBankingBrazil/&lt;Organisation&gt;/Companies/BusinessCreditCards/identification/CreditCardBrandsCode</v>
      </c>
      <c r="B9" s="8" t="s">
        <v>51</v>
      </c>
      <c r="C9" s="10" t="s">
        <v>38</v>
      </c>
      <c r="D9" s="8" t="s">
        <v>66</v>
      </c>
      <c r="E9" s="40">
        <v>2</v>
      </c>
      <c r="F9" s="21" t="s">
        <v>13</v>
      </c>
      <c r="G9" s="8"/>
      <c r="H9" s="30" t="s">
        <v>19</v>
      </c>
      <c r="I9" s="9"/>
      <c r="J9" s="9"/>
      <c r="K9" s="10"/>
      <c r="L9" s="6"/>
    </row>
    <row r="10" spans="1:12" ht="45" x14ac:dyDescent="0.25">
      <c r="A10" s="36" t="str">
        <f>CONCATENATE("openBankingBrazil/&lt;Organisation&gt;/Companies/BusinessCreditCards/identification/",B10)</f>
        <v>openBankingBrazil/&lt;Organisation&gt;/Companies/BusinessCreditCards/identification/PrivateLabelFlag</v>
      </c>
      <c r="B10" s="8" t="s">
        <v>36</v>
      </c>
      <c r="C10" s="10" t="s">
        <v>37</v>
      </c>
      <c r="D10" s="8" t="s">
        <v>67</v>
      </c>
      <c r="E10" s="40">
        <v>1</v>
      </c>
      <c r="F10" s="21" t="s">
        <v>13</v>
      </c>
      <c r="G10" s="8"/>
      <c r="H10" s="30"/>
      <c r="I10" s="9"/>
      <c r="J10" s="9"/>
      <c r="K10" s="10"/>
      <c r="L10" s="6"/>
    </row>
    <row r="11" spans="1:12" ht="45" x14ac:dyDescent="0.25">
      <c r="A11" s="36" t="str">
        <f>CONCATENATE("openBankingBrazil/&lt;Organisation&gt;/Companies/BusinessCreditCards/RewardsProgram/",B11)</f>
        <v>openBankingBrazil/&lt;Organisation&gt;/Companies/BusinessCreditCards/RewardsProgram/ProgramRewardsFlag</v>
      </c>
      <c r="B11" s="8" t="s">
        <v>18</v>
      </c>
      <c r="C11" s="10" t="s">
        <v>21</v>
      </c>
      <c r="D11" s="8" t="s">
        <v>67</v>
      </c>
      <c r="E11" s="40">
        <v>1</v>
      </c>
      <c r="F11" s="21" t="s">
        <v>13</v>
      </c>
      <c r="G11" s="8"/>
      <c r="H11" s="8"/>
      <c r="I11" s="9"/>
      <c r="J11" s="9"/>
      <c r="K11" s="10"/>
      <c r="L11" s="6"/>
    </row>
    <row r="12" spans="1:12" x14ac:dyDescent="0.25">
      <c r="A12" s="36" t="str">
        <f>CONCATENATE("openBankingBrazil/&lt;Organisation&gt;/Companies/BusinessCreditCards/RewardsProgram/",B12)</f>
        <v>openBankingBrazil/&lt;Organisation&gt;/Companies/BusinessCreditCards/RewardsProgram/ProgramRewardsText</v>
      </c>
      <c r="B12" s="8" t="s">
        <v>34</v>
      </c>
      <c r="C12" s="10" t="s">
        <v>80</v>
      </c>
      <c r="D12" s="8" t="s">
        <v>12</v>
      </c>
      <c r="E12" s="40">
        <v>2000</v>
      </c>
      <c r="F12" s="8" t="s">
        <v>35</v>
      </c>
      <c r="G12" s="8"/>
      <c r="H12" s="8"/>
      <c r="I12" s="9"/>
      <c r="J12" s="9"/>
      <c r="K12" s="10"/>
      <c r="L12" s="6"/>
    </row>
    <row r="13" spans="1:12" ht="120" x14ac:dyDescent="0.25">
      <c r="A13" s="36" t="str">
        <f>CONCATENATE("openBankingBrazil/&lt;Organisation&gt;/Companies/BusinessCreditCards/Fees/",B13)</f>
        <v>openBankingBrazil/&lt;Organisation&gt;/Companies/BusinessCreditCards/Fees/PriorityServiceName</v>
      </c>
      <c r="B13" s="6" t="s">
        <v>33</v>
      </c>
      <c r="C13" s="7" t="s">
        <v>20</v>
      </c>
      <c r="D13" s="8" t="s">
        <v>66</v>
      </c>
      <c r="E13" s="40">
        <v>2</v>
      </c>
      <c r="F13" s="21" t="s">
        <v>13</v>
      </c>
      <c r="G13" s="8"/>
      <c r="H13" s="14"/>
      <c r="I13" s="15"/>
      <c r="J13" s="15"/>
      <c r="K13" s="14"/>
      <c r="L13" s="6"/>
    </row>
    <row r="14" spans="1:12" x14ac:dyDescent="0.25">
      <c r="A14" s="36" t="str">
        <f>CONCATENATE("openBankingBrazil/&lt;Organisation&gt;/Companies/BusinessCreditCards/Fees/",B14)</f>
        <v>openBankingBrazil/&lt;Organisation&gt;/Companies/BusinessCreditCards/Fees/PriorityServiceCode</v>
      </c>
      <c r="B14" s="6" t="s">
        <v>32</v>
      </c>
      <c r="C14" s="11" t="s">
        <v>31</v>
      </c>
      <c r="D14" s="8" t="s">
        <v>12</v>
      </c>
      <c r="E14" s="12">
        <v>30</v>
      </c>
      <c r="F14" s="21" t="s">
        <v>13</v>
      </c>
      <c r="G14" s="28"/>
      <c r="H14" s="13"/>
      <c r="I14" s="15"/>
      <c r="J14" s="15"/>
      <c r="K14" s="14"/>
      <c r="L14" s="6"/>
    </row>
    <row r="15" spans="1:12" ht="45" x14ac:dyDescent="0.25">
      <c r="A15" s="36" t="str">
        <f>CONCATENATE("openBankingBrazil/&lt;Organisation&gt;/Companies/BusinessCreditCards/Fees/",B15)</f>
        <v>openBankingBrazil/&lt;Organisation&gt;/Companies/BusinessCreditCards/Fees/ChargeTriggerText</v>
      </c>
      <c r="B15" s="6" t="s">
        <v>23</v>
      </c>
      <c r="C15" s="10" t="s">
        <v>22</v>
      </c>
      <c r="D15" s="8" t="s">
        <v>12</v>
      </c>
      <c r="E15" s="12">
        <v>1000</v>
      </c>
      <c r="F15" s="21" t="s">
        <v>13</v>
      </c>
      <c r="G15" s="28"/>
      <c r="H15" s="13"/>
      <c r="I15" s="15"/>
      <c r="J15" s="15"/>
      <c r="K15" s="10"/>
      <c r="L15" s="6"/>
    </row>
    <row r="16" spans="1:12" x14ac:dyDescent="0.25">
      <c r="A16" s="36" t="str">
        <f>CONCATENATE("openBankingBrazil/&lt;Organisation&gt;/Companies/BusinessCreditCards/Fees/",B16)</f>
        <v>openBankingBrazil/&lt;Organisation&gt;/Companies/BusinessCreditCards/Fees/PriceValue</v>
      </c>
      <c r="B16" s="6" t="s">
        <v>28</v>
      </c>
      <c r="C16" s="7" t="s">
        <v>41</v>
      </c>
      <c r="D16" s="8" t="s">
        <v>12</v>
      </c>
      <c r="E16" s="12">
        <v>5</v>
      </c>
      <c r="F16" s="21" t="s">
        <v>13</v>
      </c>
      <c r="G16" t="s">
        <v>71</v>
      </c>
      <c r="H16" s="8"/>
      <c r="I16" s="9"/>
      <c r="J16" s="9"/>
      <c r="K16" s="10"/>
      <c r="L16" s="6"/>
    </row>
    <row r="17" spans="1:12" x14ac:dyDescent="0.25">
      <c r="A17" s="36" t="str">
        <f>CONCATENATE("openBankingBrazil/&lt;Organisation&gt;/Companies/BusinessCreditCards/Fees/",B17)</f>
        <v>openBankingBrazil/&lt;Organisation&gt;/Companies/BusinessCreditCards/Fees/CurrencyCode</v>
      </c>
      <c r="B17" s="6" t="s">
        <v>29</v>
      </c>
      <c r="C17" s="11" t="s">
        <v>30</v>
      </c>
      <c r="D17" s="8" t="s">
        <v>12</v>
      </c>
      <c r="E17" s="12">
        <v>3</v>
      </c>
      <c r="F17" s="21" t="s">
        <v>13</v>
      </c>
      <c r="G17" s="8" t="s">
        <v>72</v>
      </c>
      <c r="H17" s="8"/>
      <c r="I17" s="9"/>
      <c r="J17" s="9"/>
      <c r="K17" s="10"/>
      <c r="L17" s="6"/>
    </row>
    <row r="18" spans="1:12" x14ac:dyDescent="0.25">
      <c r="A18" s="36" t="str">
        <f>CONCATENATE("openBankingBrazil/&lt;Organisation&gt;/Companies/BusinessCreditCards/InterestRates/",B18)</f>
        <v>openBankingBrazil/&lt;Organisation&gt;/Companies/BusinessCreditCards/InterestRates/FeeRatePercentage</v>
      </c>
      <c r="B18" s="8" t="s">
        <v>75</v>
      </c>
      <c r="C18" s="10" t="s">
        <v>48</v>
      </c>
      <c r="D18" s="8" t="s">
        <v>12</v>
      </c>
      <c r="E18" s="12">
        <v>5</v>
      </c>
      <c r="F18" s="21" t="s">
        <v>13</v>
      </c>
      <c r="G18" t="s">
        <v>73</v>
      </c>
      <c r="H18" s="8"/>
      <c r="I18" s="9"/>
      <c r="J18" s="9"/>
      <c r="K18" s="10"/>
      <c r="L18" s="6"/>
    </row>
    <row r="19" spans="1:12" x14ac:dyDescent="0.25">
      <c r="A19" s="36" t="str">
        <f>CONCATENATE("openBankingBrazil/&lt;Organisation&gt;/Companies/BusinessCreditCards/InterestRates/",B19)</f>
        <v>openBankingBrazil/&lt;Organisation&gt;/Companies/BusinessCreditCards/InterestRates/InstalmentRatePercentage</v>
      </c>
      <c r="B19" s="6" t="s">
        <v>76</v>
      </c>
      <c r="C19" s="2" t="s">
        <v>49</v>
      </c>
      <c r="D19" s="8" t="s">
        <v>12</v>
      </c>
      <c r="E19" s="41">
        <v>5</v>
      </c>
      <c r="F19" s="21" t="s">
        <v>13</v>
      </c>
      <c r="G19" t="s">
        <v>73</v>
      </c>
      <c r="H19" s="8"/>
      <c r="I19" s="9"/>
      <c r="J19" s="9"/>
      <c r="K19" s="10"/>
      <c r="L19" s="6"/>
    </row>
    <row r="20" spans="1:12" ht="30" x14ac:dyDescent="0.25">
      <c r="A20" s="36" t="str">
        <f>CONCATENATE("openBankingBrazil/&lt;Organisation&gt;/Companies/BusinessCreditCards/InterestRates/OtherOperations/",B20)</f>
        <v>openBankingBrazil/&lt;Organisation&gt;/Companies/BusinessCreditCards/InterestRates/OtherOperations/OperationCode</v>
      </c>
      <c r="B20" s="6" t="s">
        <v>39</v>
      </c>
      <c r="C20" s="33" t="s">
        <v>40</v>
      </c>
      <c r="D20" s="8" t="s">
        <v>12</v>
      </c>
      <c r="E20" s="40">
        <v>1</v>
      </c>
      <c r="F20" s="21" t="s">
        <v>13</v>
      </c>
      <c r="G20" s="8" t="s">
        <v>74</v>
      </c>
      <c r="H20" s="8"/>
      <c r="I20" s="9"/>
      <c r="J20" s="9"/>
      <c r="K20" s="10"/>
      <c r="L20" s="6"/>
    </row>
    <row r="21" spans="1:12" x14ac:dyDescent="0.25">
      <c r="A21" s="36" t="str">
        <f>CONCATENATE("openBankingBrazil/&lt;Organisation&gt;/Companies/BusinessCreditCards/InterestRates/OtherOperations/",B21)</f>
        <v>openBankingBrazil/&lt;Organisation&gt;/Companies/BusinessCreditCards/InterestRates/OtherOperations/MinimumFeeRatePercentage</v>
      </c>
      <c r="B21" s="8" t="s">
        <v>77</v>
      </c>
      <c r="C21" s="16" t="s">
        <v>44</v>
      </c>
      <c r="D21" s="8" t="s">
        <v>12</v>
      </c>
      <c r="E21" s="40">
        <v>5</v>
      </c>
      <c r="F21" s="21" t="s">
        <v>13</v>
      </c>
      <c r="G21" t="s">
        <v>73</v>
      </c>
      <c r="H21" s="8"/>
      <c r="I21" s="9"/>
      <c r="J21" s="9"/>
      <c r="K21" s="10"/>
      <c r="L21" s="6"/>
    </row>
    <row r="22" spans="1:12" x14ac:dyDescent="0.25">
      <c r="A22" s="36" t="str">
        <f>CONCATENATE("openBankingBrazil/&lt;Organisation&gt;/Companies/BusinessCreditCards/InterestRates/OtherOperations/",B22)</f>
        <v>openBankingBrazil/&lt;Organisation&gt;/Companies/BusinessCreditCards/InterestRates/OtherOperations/Description</v>
      </c>
      <c r="B22" s="8" t="s">
        <v>42</v>
      </c>
      <c r="C22" s="16" t="s">
        <v>43</v>
      </c>
      <c r="D22" s="8" t="s">
        <v>12</v>
      </c>
      <c r="E22" s="40">
        <v>500</v>
      </c>
      <c r="F22" s="8" t="s">
        <v>35</v>
      </c>
      <c r="G22" s="8"/>
      <c r="H22" s="8"/>
      <c r="I22" s="9"/>
      <c r="J22" s="9"/>
      <c r="K22" s="10"/>
      <c r="L22" s="6"/>
    </row>
    <row r="23" spans="1:12" s="26" customFormat="1" ht="15.75" customHeight="1" x14ac:dyDescent="0.25">
      <c r="A23" s="38" t="str">
        <f>CONCATENATE("openBankingBrazil/&lt;Organisation&gt;/Companies/BusinessCreditCards/TermsAndConditions/",B23)</f>
        <v>openBankingBrazil/&lt;Organisation&gt;/Companies/BusinessCreditCards/TermsAndConditions/MinimumBalancePercentage</v>
      </c>
      <c r="B23" s="21" t="s">
        <v>81</v>
      </c>
      <c r="C23" s="16" t="s">
        <v>47</v>
      </c>
      <c r="D23" s="8" t="s">
        <v>12</v>
      </c>
      <c r="E23" s="42">
        <v>5</v>
      </c>
      <c r="F23" s="21" t="s">
        <v>13</v>
      </c>
      <c r="G23" t="s">
        <v>73</v>
      </c>
      <c r="H23" s="21"/>
      <c r="I23" s="24"/>
      <c r="J23" s="24"/>
      <c r="K23" s="23"/>
      <c r="L23" s="25"/>
    </row>
    <row r="24" spans="1:12" s="26" customFormat="1" ht="15.75" customHeight="1" x14ac:dyDescent="0.25">
      <c r="A24" s="38" t="str">
        <f>CONCATENATE("openBankingBrazil/&lt;Organisation&gt;/Companies/BusinessCreditCards/TermsAndConditions/",B24)</f>
        <v>openBankingBrazil/&lt;Organisation&gt;/Companies/BusinessCreditCards/TermsAndConditions/MaximumBalancePercentage</v>
      </c>
      <c r="B24" s="21" t="s">
        <v>82</v>
      </c>
      <c r="C24" s="16" t="s">
        <v>46</v>
      </c>
      <c r="D24" s="8" t="s">
        <v>12</v>
      </c>
      <c r="E24" s="42">
        <v>5</v>
      </c>
      <c r="F24" s="21" t="s">
        <v>13</v>
      </c>
      <c r="G24" t="s">
        <v>73</v>
      </c>
      <c r="H24" s="21"/>
      <c r="I24" s="24"/>
      <c r="J24" s="24"/>
      <c r="K24" s="23"/>
      <c r="L24" s="25"/>
    </row>
    <row r="25" spans="1:12" s="26" customFormat="1" x14ac:dyDescent="0.25">
      <c r="A25" s="38" t="str">
        <f>CONCATENATE("openBankingBrazil/&lt;Organisation&gt;/Companies/BusinessCreditCards/TermsAndConditions/",B25)</f>
        <v>openBankingBrazil/&lt;Organisation&gt;/Companies/BusinessCreditCards/TermsAndConditions/BalanceRepaymentText</v>
      </c>
      <c r="B25" s="21" t="s">
        <v>50</v>
      </c>
      <c r="C25" s="22" t="s">
        <v>45</v>
      </c>
      <c r="D25" s="23" t="s">
        <v>12</v>
      </c>
      <c r="E25" s="42">
        <v>1000</v>
      </c>
      <c r="F25" s="21" t="s">
        <v>35</v>
      </c>
      <c r="G25" s="21"/>
      <c r="H25" s="21"/>
      <c r="I25" s="24"/>
      <c r="J25" s="24"/>
      <c r="K25" s="23"/>
      <c r="L25" s="25"/>
    </row>
    <row r="26" spans="1:12" s="26" customFormat="1" x14ac:dyDescent="0.25">
      <c r="A26" s="38" t="str">
        <f>CONCATENATE("openBankingBrazil/&lt;Organisation&gt;/Companies/BusinessCreditCards/TermsAndConditions/",B26)</f>
        <v>openBankingBrazil/&lt;Organisation&gt;/Companies/BusinessCreditCards/TermsAndConditions/ElegibilityCriteriaText</v>
      </c>
      <c r="B26" s="21" t="s">
        <v>25</v>
      </c>
      <c r="C26" s="23" t="s">
        <v>68</v>
      </c>
      <c r="D26" s="21" t="s">
        <v>12</v>
      </c>
      <c r="E26" s="43">
        <v>500</v>
      </c>
      <c r="F26" s="21" t="s">
        <v>13</v>
      </c>
      <c r="G26" s="17"/>
      <c r="H26" s="18"/>
      <c r="I26" s="19"/>
      <c r="J26" s="19"/>
      <c r="K26" s="18"/>
      <c r="L26" s="25"/>
    </row>
    <row r="27" spans="1:12" s="26" customFormat="1" x14ac:dyDescent="0.25">
      <c r="A27" s="38" t="str">
        <f>CONCATENATE("openBankingBrazil/&lt;Organisation&gt;/Companies/BusinessCreditCards/TermsAndConditions/",B27)</f>
        <v>openBankingBrazil/&lt;Organisation&gt;/Companies/BusinessCreditCards/TermsAndConditions/CloseProceduresText</v>
      </c>
      <c r="B27" s="21" t="s">
        <v>24</v>
      </c>
      <c r="C27" s="23" t="s">
        <v>69</v>
      </c>
      <c r="D27" s="21" t="s">
        <v>12</v>
      </c>
      <c r="E27" s="43">
        <v>1000</v>
      </c>
      <c r="F27" s="21" t="s">
        <v>13</v>
      </c>
      <c r="G27" s="17"/>
      <c r="H27" s="17"/>
      <c r="I27" s="19"/>
      <c r="J27" s="19"/>
      <c r="K27" s="23"/>
      <c r="L27" s="25"/>
    </row>
    <row r="28" spans="1:12" s="26" customFormat="1" x14ac:dyDescent="0.25">
      <c r="A28" s="17"/>
      <c r="B28" s="17"/>
      <c r="C28" s="18"/>
      <c r="D28" s="17"/>
      <c r="E28" s="17"/>
      <c r="F28" s="17"/>
      <c r="G28" s="17"/>
      <c r="H28" s="17"/>
      <c r="I28" s="19"/>
      <c r="J28" s="19"/>
      <c r="K28" s="23"/>
      <c r="L28" s="25"/>
    </row>
    <row r="29" spans="1:12" s="26" customFormat="1" x14ac:dyDescent="0.25">
      <c r="A29" s="21"/>
      <c r="B29" s="21"/>
      <c r="C29" s="23"/>
      <c r="D29" s="21"/>
      <c r="E29" s="21"/>
      <c r="F29" s="21"/>
      <c r="G29" s="21"/>
      <c r="H29" s="21"/>
      <c r="I29" s="24"/>
      <c r="J29" s="24"/>
      <c r="K29" s="23"/>
      <c r="L29" s="25"/>
    </row>
    <row r="30" spans="1:12" x14ac:dyDescent="0.25">
      <c r="A30" s="8"/>
      <c r="B30" s="8"/>
      <c r="C30" s="30"/>
      <c r="D30" s="8"/>
      <c r="E30" s="8"/>
      <c r="F30" s="8"/>
      <c r="H30" s="10"/>
      <c r="I30" s="9"/>
      <c r="J30" s="9"/>
      <c r="K30" s="10"/>
      <c r="L30" s="6"/>
    </row>
    <row r="31" spans="1:12" x14ac:dyDescent="0.25">
      <c r="A31" s="8"/>
      <c r="B31" s="8"/>
      <c r="C31" s="10"/>
      <c r="D31" s="8"/>
      <c r="E31" s="8"/>
      <c r="F31" s="8"/>
      <c r="G31" s="20"/>
      <c r="H31" s="8"/>
      <c r="I31" s="9"/>
      <c r="J31" s="9"/>
      <c r="K31" s="10"/>
      <c r="L31" s="6"/>
    </row>
    <row r="32" spans="1:12" x14ac:dyDescent="0.25">
      <c r="A32" s="8"/>
      <c r="B32" s="8"/>
      <c r="C32" s="10"/>
      <c r="D32" s="8"/>
      <c r="E32" s="8"/>
      <c r="F32" s="8"/>
      <c r="G32" s="20"/>
      <c r="H32" s="8"/>
      <c r="I32" s="9"/>
      <c r="J32" s="9"/>
      <c r="K32" s="10"/>
      <c r="L32" s="6"/>
    </row>
    <row r="33" spans="1:12" x14ac:dyDescent="0.25">
      <c r="A33" s="8"/>
      <c r="B33" s="8"/>
      <c r="C33" s="10"/>
      <c r="D33" s="8"/>
      <c r="E33" s="8"/>
      <c r="F33" s="8"/>
      <c r="G33" s="8"/>
      <c r="H33" s="10"/>
      <c r="I33" s="9"/>
      <c r="J33" s="9"/>
      <c r="K33" s="10"/>
      <c r="L33" s="6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9"/>
      <c r="J34" s="9"/>
      <c r="K34" s="10"/>
      <c r="L34" s="6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10"/>
      <c r="L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8.42578125" customWidth="1"/>
  </cols>
  <sheetData>
    <row r="1" spans="1:1" ht="198" x14ac:dyDescent="0.25">
      <c r="A1" s="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ContaPgtoPosPagoPF</vt:lpstr>
      <vt:lpstr>ContaPgtoPagoPJ</vt:lpstr>
      <vt:lpstr>Naturezas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Araujo Rodrigues, Thales</dc:creator>
  <cp:lastModifiedBy>de Araujo Rodrigues, Thales</cp:lastModifiedBy>
  <dcterms:created xsi:type="dcterms:W3CDTF">2020-06-16T13:22:22Z</dcterms:created>
  <dcterms:modified xsi:type="dcterms:W3CDTF">2020-07-03T20:41:29Z</dcterms:modified>
</cp:coreProperties>
</file>