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bookViews>
    <workbookView xWindow="0" yWindow="0" windowWidth="20490" windowHeight="7620"/>
  </bookViews>
  <sheets>
    <sheet name="ContaCorrentePF" sheetId="6" r:id="rId1"/>
    <sheet name="ContaCorrentePJ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5" l="1"/>
  <c r="A34" i="5"/>
  <c r="A33" i="5"/>
  <c r="A32" i="5"/>
  <c r="A31" i="5"/>
  <c r="A30" i="5"/>
  <c r="A29" i="5"/>
  <c r="A35" i="6"/>
  <c r="A34" i="6"/>
  <c r="A33" i="6"/>
  <c r="A32" i="6"/>
  <c r="A30" i="6"/>
  <c r="A31" i="6"/>
  <c r="A29" i="6"/>
  <c r="A21" i="5" l="1"/>
  <c r="A9" i="5"/>
  <c r="A21" i="6"/>
  <c r="A28" i="6" l="1"/>
  <c r="A27" i="6"/>
  <c r="A28" i="5"/>
  <c r="A27" i="5"/>
  <c r="A26" i="5" l="1"/>
  <c r="A25" i="5"/>
  <c r="A24" i="5"/>
  <c r="A23" i="5"/>
  <c r="A22" i="5"/>
  <c r="A20" i="5"/>
  <c r="A19" i="5"/>
  <c r="A18" i="5"/>
  <c r="A17" i="5"/>
  <c r="A16" i="5"/>
  <c r="A15" i="5"/>
  <c r="A14" i="5"/>
  <c r="A13" i="5"/>
  <c r="A12" i="5"/>
  <c r="A11" i="5"/>
  <c r="A10" i="5"/>
  <c r="A8" i="5"/>
  <c r="A7" i="5"/>
  <c r="A26" i="6"/>
  <c r="A25" i="6"/>
  <c r="A24" i="6"/>
  <c r="A23" i="6"/>
  <c r="A22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6" i="5"/>
  <c r="A5" i="5"/>
  <c r="A4" i="5"/>
  <c r="A3" i="5"/>
  <c r="A2" i="5" l="1"/>
</calcChain>
</file>

<file path=xl/sharedStrings.xml><?xml version="1.0" encoding="utf-8"?>
<sst xmlns="http://schemas.openxmlformats.org/spreadsheetml/2006/main" count="300" uniqueCount="99">
  <si>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</si>
  <si>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</si>
  <si>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</si>
  <si>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</si>
  <si>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</si>
  <si>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</si>
  <si>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</si>
  <si>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</si>
  <si>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</si>
  <si>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</si>
  <si>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</si>
  <si>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1. conta de depósito à vista,
2. conta de poupança, 
3. conta de pagamento pré-paga</t>
  </si>
  <si>
    <r>
      <t xml:space="preserve">Lista de serviços </t>
    </r>
    <r>
      <rPr>
        <sz val="10.5"/>
        <color rgb="FF000000"/>
        <rFont val="Calibri"/>
        <family val="2"/>
        <scheme val="minor"/>
      </rPr>
      <t>(conforme resolução 3.919)</t>
    </r>
  </si>
  <si>
    <r>
      <t xml:space="preserve">Lista de formas de movimentação 
</t>
    </r>
    <r>
      <rPr>
        <sz val="10.5"/>
        <color theme="1"/>
        <rFont val="Calibri"/>
        <family val="2"/>
        <scheme val="minor"/>
      </rPr>
      <t>(1. movimentação eletrônica, 
2. movimentação com cheque, 
3. movimentação com cartão, 
4. movimentação presencial)</t>
    </r>
  </si>
  <si>
    <r>
      <t>Valor do saldo mínimo</t>
    </r>
    <r>
      <rPr>
        <sz val="10.5"/>
        <color rgb="FF000000"/>
        <rFont val="Calibri"/>
        <family val="2"/>
        <scheme val="minor"/>
      </rPr>
      <t xml:space="preserve">, </t>
    </r>
    <r>
      <rPr>
        <b/>
        <sz val="10.5"/>
        <color rgb="FF000000"/>
        <rFont val="Calibri"/>
        <family val="2"/>
        <scheme val="minor"/>
      </rPr>
      <t xml:space="preserve">moeda </t>
    </r>
    <r>
      <rPr>
        <sz val="10.5"/>
        <color rgb="FF000000"/>
        <rFont val="Calibri"/>
        <family val="2"/>
        <scheme val="minor"/>
      </rPr>
      <t>(ISO-4217)</t>
    </r>
  </si>
  <si>
    <r>
      <t xml:space="preserve">Campo aberto³ </t>
    </r>
    <r>
      <rPr>
        <sz val="10.5"/>
        <color rgb="FF000000"/>
        <rFont val="Calibri"/>
        <family val="2"/>
        <scheme val="minor"/>
      </rPr>
      <t>(opcional)</t>
    </r>
  </si>
  <si>
    <t>opcional</t>
  </si>
  <si>
    <t xml:space="preserve">Campo aberto³ </t>
  </si>
  <si>
    <t>Name</t>
  </si>
  <si>
    <t>Texto</t>
  </si>
  <si>
    <t>Mandatório</t>
  </si>
  <si>
    <t>\w*\W*</t>
  </si>
  <si>
    <t>N/A</t>
  </si>
  <si>
    <t>Saldo mínimo exigido nos Termos e condições contratuais, que regem as contas comercializadas</t>
  </si>
  <si>
    <t>Formas de Movimentação possíveis nas contas ...
Lista de formas de movimentação 
(1. movimentação eletrônica, 
2. movimentação com cheque, 
3. movimentação com cartão, 
4. movimentação presencial)</t>
  </si>
  <si>
    <t>Relação de serviços que compõem o Pacote de Serviços (lista Serviços)</t>
  </si>
  <si>
    <t>Canais disponíveis para abertura e encerramento de contas
1. dependências próprias
2. correspondentes bancários
3. internet banking
4. mobile banking
5. central telefônica
6. chat
7. outros (p.ex.:website/appps de terceiros)</t>
  </si>
  <si>
    <t>Code</t>
  </si>
  <si>
    <t>AccountCode</t>
  </si>
  <si>
    <t>PriorityServiceName</t>
  </si>
  <si>
    <t>PriorityServiceCode</t>
  </si>
  <si>
    <t xml:space="preserve">Outros Fatores geradores de cobrança que incidem sobre as contas comercializadas </t>
  </si>
  <si>
    <t>OpenCloseChannelsCode</t>
  </si>
  <si>
    <t>MinimumBalanceValue</t>
  </si>
  <si>
    <t>Critérios de elegibilidade para a aquisição do tipo de conta comercializado</t>
  </si>
  <si>
    <t>ElegibilityCriteriaText</t>
  </si>
  <si>
    <t>ClosingProcessText</t>
  </si>
  <si>
    <t>Frequência sobre a qual incide a Remuneração. P. ex. 'mensal'</t>
  </si>
  <si>
    <t xml:space="preserve">Moeda referente ao valor da Tarifa do serviço prioritário que compõe a Cesta de Serviços, segundo modelo ISSO-4217. p. ex. BRL </t>
  </si>
  <si>
    <t>comercializadas Lista denominação de tarifa (conforme serviços prioritários previstos Resolução 3919, incluindo a opção de 'demais tarifas' - usar lista análoga PJ), campo aberto p demais tarifas (opcional)</t>
  </si>
  <si>
    <t>CurrencyCode</t>
  </si>
  <si>
    <t>OtherFactorsText</t>
  </si>
  <si>
    <t>MonthlyFeeValue</t>
  </si>
  <si>
    <t>ChargeTriggerText</t>
  </si>
  <si>
    <t>^\d{1,2,3}$</t>
  </si>
  <si>
    <r>
      <t xml:space="preserve">Fatores geradores de cobrança que incidem sobre as contas comercializadas, conforme resolução 3.919. </t>
    </r>
    <r>
      <rPr>
        <sz val="11"/>
        <color rgb="FFFF0000"/>
        <rFont val="Calibri"/>
        <family val="2"/>
        <scheme val="minor"/>
      </rPr>
      <t>(Trazer a Lista)</t>
    </r>
  </si>
  <si>
    <r>
      <t>Sigla de identificação do serviço Prioritário, segundo Resolulução 3919 do Bacen. P. ex. EXTRATOmovimento(P)</t>
    </r>
    <r>
      <rPr>
        <sz val="10.5"/>
        <color rgb="FFFF0000"/>
        <rFont val="Calibri"/>
        <family val="2"/>
        <scheme val="minor"/>
      </rPr>
      <t xml:space="preserve"> (Trazer a Lista)</t>
    </r>
  </si>
  <si>
    <t>Teto para a tarifa cobrada,Valor da Tarifa referente ao serviço prioritário. P.ex.45,00</t>
  </si>
  <si>
    <t xml:space="preserve">Moeda referente ao valor da Tarifa, segundo modelo ISSO-4217. p. ex. 'BRL' </t>
  </si>
  <si>
    <t>Campo Texto para complementação da informação. P. ex. 'Extrato por meios eletrônicos (Internet ou Caixa eletrônico)'</t>
  </si>
  <si>
    <t>Procedimentos de encerramento para o tipo de conta tratado</t>
  </si>
  <si>
    <t>Código que identifica o Serviço prioritário que compõem a cesta de serviços, segundo Resolução 3919 do Bacen. P.ex. 'SAQUEterminal' (trazer a Lista)</t>
  </si>
  <si>
    <t>Quantidade de eventos previstos no Pacote Serviços (Número de eventos incluídos no mês) p.ex.'2'</t>
  </si>
  <si>
    <t>Quantidade de eventos previstos no Pacote Serviços Prioritários sobre com isenção de Tarifa. P.ex.'1'</t>
  </si>
  <si>
    <t>Teto ou Valor Máximo do Pacote de Serviços (valor publicado e divulgado)</t>
  </si>
  <si>
    <r>
      <t xml:space="preserve">Nome das Tarifas cobradas sobre Serviços prioritários para os tipos de contas comercializadas para pessoa física. A Lista corresponde às relacionadas na Resolução 3919 do Bacen.p.ex. Extrato </t>
    </r>
    <r>
      <rPr>
        <sz val="10.5"/>
        <color rgb="FFFF0000"/>
        <rFont val="Calibri"/>
        <family val="2"/>
        <scheme val="minor"/>
      </rPr>
      <t xml:space="preserve"> (Trazer a Lista)</t>
    </r>
  </si>
  <si>
    <t>MinimumBalanceCurrencyCode</t>
  </si>
  <si>
    <t>TransactionMethodCode</t>
  </si>
  <si>
    <t>MounthlyFeeCurrencyCode</t>
  </si>
  <si>
    <t>MaxPriceValue</t>
  </si>
  <si>
    <t>AdditionalInformation</t>
  </si>
  <si>
    <t>CNPJMainNumber</t>
  </si>
  <si>
    <t>(\d{2})\.(\d{3})\.(\d{3})</t>
  </si>
  <si>
    <t>Números de 0 a 9 e o caracter ponto (.).</t>
  </si>
  <si>
    <t>CNPJSubsidiaryNumber</t>
  </si>
  <si>
    <t>^\d{4}$</t>
  </si>
  <si>
    <t>Números de 0 a 9</t>
  </si>
  <si>
    <t>CNPJCheckNumber</t>
  </si>
  <si>
    <t>^\d{2}$</t>
  </si>
  <si>
    <t>O número verificador do CNPJ, composto por dois dígitos, é calculado em duas etapas utilizando o módulo de divisão 11, utilizando-se os 12 primeiros números do CNPJ - inscrição e filial</t>
  </si>
  <si>
    <t>Teto ou Valor Máximo da tarifa referente ao Serviço prioritário que compõem o Pacote ou Cesta de Serviços (valor publicado e  divulgado)</t>
  </si>
  <si>
    <t xml:space="preserve">Nome do conglomerado. P.ex. 'Organização A' </t>
  </si>
  <si>
    <r>
      <t>Nome da Instituição</t>
    </r>
    <r>
      <rPr>
        <sz val="11"/>
        <color theme="1"/>
        <rFont val="Calibri"/>
        <family val="2"/>
        <scheme val="minor"/>
      </rPr>
      <t>, pertencente à organização, r</t>
    </r>
    <r>
      <rPr>
        <sz val="11"/>
        <rFont val="Calibri"/>
        <family val="2"/>
        <scheme val="minor"/>
      </rPr>
      <t>esponsável pela comercialização dos tipos de contas de pessoas físicas cosultadas. Ex. 'Empresa da Organização A'</t>
    </r>
  </si>
  <si>
    <t>Raiz do CNPJ da instituição responsável pela comercialização dos tipos de contas de pessoas físicas cosultadas - o CNPJ corresponde ao número de inscrição no Cadastro de Pessoa Jurídica. Os oito primeiros números à esquerda (XX. XXX. XXX) formam a "raiz" ou base, que identifica a empresa de forma única. Ex. '50.685.362'</t>
  </si>
  <si>
    <t xml:space="preserve">Filial do CNPJ da instituição responsável pela comercialização dos tipos de contas de pessoas físicas cosultadas - corresponde aos quatro seguintes números de ordem das filiais da empresa. Normalmente a empresa matriz tem este campo preenchido com '0001' </t>
  </si>
  <si>
    <r>
      <t xml:space="preserve">2 dígitos de verificação do CNPJ da instituição responsável pela comercialização dos tipos de contas de pessoas físicas cosultadas, corresponde aos dois últimos números. Ex. '35' 
A composição do CNPJ completo pode ser assim representada, conforme ex. </t>
    </r>
    <r>
      <rPr>
        <sz val="11"/>
        <color theme="1"/>
        <rFont val="Calibri"/>
        <family val="2"/>
        <scheme val="minor"/>
      </rPr>
      <t>'50.685.362/</t>
    </r>
    <r>
      <rPr>
        <sz val="11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-35'</t>
    </r>
  </si>
  <si>
    <t>Tipos de contas ofertadas para pessoas Físicas
1. 'conta de depósito à vista'
2. 'conta de poupança' 
3. 'conta de pagamento pré-paga'</t>
  </si>
  <si>
    <t>Tipos de contas ofertadas para pessoas JUrídicass
1. 'conta de depósito à vista'
2. 'conta de poupança' 
3. 'conta de pagamento pré-paga'</t>
  </si>
  <si>
    <r>
      <t xml:space="preserve">Nome das Tarifas cobradas sobre Serviços prioritários para os tipos de contas comercializadas para pessoa jurídica. A Lista corresponde às relacionadas na Resolução 3919 do Bacen.p.ex. Extrato </t>
    </r>
    <r>
      <rPr>
        <sz val="10.5"/>
        <color rgb="FFFF0000"/>
        <rFont val="Calibri"/>
        <family val="2"/>
        <scheme val="minor"/>
      </rPr>
      <t xml:space="preserve"> (Trazer a Lista)</t>
    </r>
  </si>
  <si>
    <r>
      <t xml:space="preserve">Fatores geradores de cobrança que incidem sobre as contas para pessoas jurídicas comercializadas, conforme resolução 3.919. </t>
    </r>
    <r>
      <rPr>
        <sz val="11"/>
        <color rgb="FFFF0000"/>
        <rFont val="Calibri"/>
        <family val="2"/>
        <scheme val="minor"/>
      </rPr>
      <t>(Trazer a Lista)</t>
    </r>
  </si>
  <si>
    <t>Percentual de composição</t>
  </si>
  <si>
    <t>Taxa Referencial</t>
  </si>
  <si>
    <t>Lista de Indexadores</t>
  </si>
  <si>
    <t>Indicador de pré ou pós</t>
  </si>
  <si>
    <t xml:space="preserve">Descrição da Remuneração </t>
  </si>
  <si>
    <t>Opcional</t>
  </si>
  <si>
    <t>CompositionPercentage</t>
  </si>
  <si>
    <t>FrequencyCode</t>
  </si>
  <si>
    <t>Código que indica Frequência sobre a qual incide a Remuneração. P. ex. 'a.m.'</t>
  </si>
  <si>
    <t xml:space="preserve">Moeda referente ao saldo mínimo exigido para o Tipo de Conta informado, segundo modelo ISO-4217. p. ex. 'BRL' </t>
  </si>
  <si>
    <t xml:space="preserve">Moeda referente ao saldo mínimo exigido para o Tipo de Conta informado, segundo modelo ISSO-4217. p. ex. 'BRL' </t>
  </si>
  <si>
    <t>Código da Frequência sobre a qual incide a Remuneração. P. ex. 'a.m.'</t>
  </si>
  <si>
    <t>PrePostTaxCode</t>
  </si>
  <si>
    <t>EventsLimitQuantity</t>
  </si>
  <si>
    <t>FreeEventsQuantity</t>
  </si>
  <si>
    <t>ReferencialRateName</t>
  </si>
  <si>
    <t>IndexerName</t>
  </si>
  <si>
    <t>FrequencyName</t>
  </si>
  <si>
    <t>InterestRateText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</si>
</sst>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89" zoomScaleNormal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17.28515625" style="2" bestFit="1" customWidth="1"/>
    <col min="2" max="2" width="27.140625" style="2" customWidth="1"/>
    <col min="3" max="3" width="63" style="11" customWidth="1"/>
    <col min="4" max="4" width="12.5703125" style="2" customWidth="1"/>
    <col min="5" max="5" width="15.28515625" style="2" customWidth="1"/>
    <col min="6" max="6" width="12.5703125" style="2" customWidth="1"/>
    <col min="7" max="7" width="11.140625" style="2" customWidth="1"/>
    <col min="8" max="8" width="33.5703125" style="2" customWidth="1"/>
    <col min="9" max="9" width="19.28515625" style="2" bestFit="1" customWidth="1"/>
    <col min="10" max="10" width="19.5703125" style="12" bestFit="1" customWidth="1"/>
    <col min="11" max="11" width="46.85546875" style="15" customWidth="1"/>
    <col min="12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3"/>
    </row>
    <row r="2" spans="1:12" x14ac:dyDescent="0.25">
      <c r="A2" s="25" t="str">
        <f>CONCATENATE("openBankingBrazil/&lt;Organisation&gt;/",B2)</f>
        <v>openBankingBrazil/&lt;Organisation&gt;/Name</v>
      </c>
      <c r="B2" s="6" t="s">
        <v>18</v>
      </c>
      <c r="C2" s="10" t="s">
        <v>71</v>
      </c>
      <c r="D2" s="19" t="s">
        <v>19</v>
      </c>
      <c r="E2" s="9">
        <v>30</v>
      </c>
      <c r="F2" s="19" t="s">
        <v>20</v>
      </c>
      <c r="G2" s="19" t="s">
        <v>21</v>
      </c>
      <c r="H2" s="20"/>
      <c r="I2" s="9">
        <v>1</v>
      </c>
      <c r="J2" s="9">
        <v>1</v>
      </c>
      <c r="K2" s="10" t="s">
        <v>22</v>
      </c>
      <c r="L2" s="18"/>
    </row>
    <row r="3" spans="1:12" ht="45" x14ac:dyDescent="0.25">
      <c r="A3" s="26" t="str">
        <f>CONCATENATE("openBankingBrazil/&lt;Organisation&gt;/Companies/",B3)</f>
        <v>openBankingBrazil/&lt;Organisation&gt;/Companies/Name</v>
      </c>
      <c r="B3" s="8" t="s">
        <v>18</v>
      </c>
      <c r="C3" s="10" t="s">
        <v>72</v>
      </c>
      <c r="D3" s="22" t="s">
        <v>19</v>
      </c>
      <c r="E3" s="23">
        <v>30</v>
      </c>
      <c r="F3" s="22" t="s">
        <v>20</v>
      </c>
      <c r="G3" s="22" t="s">
        <v>21</v>
      </c>
      <c r="H3" s="22"/>
      <c r="I3" s="9">
        <v>1</v>
      </c>
      <c r="J3" s="9">
        <v>1</v>
      </c>
      <c r="K3" s="7" t="s">
        <v>22</v>
      </c>
      <c r="L3" s="6"/>
    </row>
    <row r="4" spans="1:12" ht="63" customHeight="1" x14ac:dyDescent="0.25">
      <c r="A4" s="26" t="str">
        <f>CONCATENATE("openBankingBrazil/&lt;Organisation&gt;/Companies/",B4)</f>
        <v>openBankingBrazil/&lt;Organisation&gt;/Companies/CNPJMainNumber</v>
      </c>
      <c r="B4" s="8" t="s">
        <v>61</v>
      </c>
      <c r="C4" s="7" t="s">
        <v>73</v>
      </c>
      <c r="D4" s="22" t="s">
        <v>19</v>
      </c>
      <c r="E4" s="23">
        <v>10</v>
      </c>
      <c r="F4" s="22" t="s">
        <v>20</v>
      </c>
      <c r="G4" s="22" t="s">
        <v>62</v>
      </c>
      <c r="H4" s="24" t="s">
        <v>63</v>
      </c>
      <c r="I4" s="9">
        <v>1</v>
      </c>
      <c r="J4" s="9">
        <v>1</v>
      </c>
      <c r="K4" s="10" t="s">
        <v>22</v>
      </c>
      <c r="L4" s="6"/>
    </row>
    <row r="5" spans="1:12" ht="75" x14ac:dyDescent="0.25">
      <c r="A5" s="26" t="str">
        <f>CONCATENATE("openBankingBrazil/&lt;Organisation&gt;/Companies/",B5)</f>
        <v>openBankingBrazil/&lt;Organisation&gt;/Companies/CNPJSubsidiaryNumber</v>
      </c>
      <c r="B5" s="8" t="s">
        <v>64</v>
      </c>
      <c r="C5" s="7" t="s">
        <v>74</v>
      </c>
      <c r="D5" s="22" t="s">
        <v>19</v>
      </c>
      <c r="E5" s="23">
        <v>4</v>
      </c>
      <c r="F5" s="22" t="s">
        <v>20</v>
      </c>
      <c r="G5" s="22" t="s">
        <v>65</v>
      </c>
      <c r="H5" s="22" t="s">
        <v>66</v>
      </c>
      <c r="I5" s="9">
        <v>1</v>
      </c>
      <c r="J5" s="9">
        <v>1</v>
      </c>
      <c r="K5" s="10" t="s">
        <v>22</v>
      </c>
      <c r="L5" s="6"/>
    </row>
    <row r="6" spans="1:12" ht="79.5" customHeight="1" x14ac:dyDescent="0.25">
      <c r="A6" s="26" t="str">
        <f>CONCATENATE("openBankingBrazil/&lt;Organisation&gt;/Companies/",B6)</f>
        <v>openBankingBrazil/&lt;Organisation&gt;/Companies/CNPJCheckNumber</v>
      </c>
      <c r="B6" s="8" t="s">
        <v>67</v>
      </c>
      <c r="C6" s="7" t="s">
        <v>75</v>
      </c>
      <c r="D6" s="22" t="s">
        <v>19</v>
      </c>
      <c r="E6" s="23">
        <v>2</v>
      </c>
      <c r="F6" s="22" t="s">
        <v>20</v>
      </c>
      <c r="G6" s="22" t="s">
        <v>68</v>
      </c>
      <c r="H6" s="22" t="s">
        <v>66</v>
      </c>
      <c r="I6" s="9">
        <v>1</v>
      </c>
      <c r="J6" s="9">
        <v>1</v>
      </c>
      <c r="K6" s="10" t="s">
        <v>69</v>
      </c>
      <c r="L6" s="6"/>
    </row>
    <row r="7" spans="1:12" ht="59.25" customHeight="1" x14ac:dyDescent="0.25">
      <c r="A7" s="26" t="str">
        <f>CONCATENATE("openBankingBrazil/&lt;Organisation&gt;/Companies/PersonalAccounts/",B7)</f>
        <v>openBankingBrazil/&lt;Organisation&gt;/Companies/PersonalAccounts/AccountCode</v>
      </c>
      <c r="B7" s="8" t="s">
        <v>28</v>
      </c>
      <c r="C7" s="21" t="s">
        <v>76</v>
      </c>
      <c r="D7" s="19" t="s">
        <v>19</v>
      </c>
      <c r="E7" s="8">
        <v>2</v>
      </c>
      <c r="F7" s="8" t="s">
        <v>20</v>
      </c>
      <c r="G7" s="8" t="s">
        <v>44</v>
      </c>
      <c r="H7" s="10" t="s">
        <v>11</v>
      </c>
      <c r="I7" s="9">
        <v>1</v>
      </c>
      <c r="J7" s="9">
        <v>3</v>
      </c>
      <c r="K7" s="10"/>
      <c r="L7" s="18"/>
    </row>
    <row r="8" spans="1:12" ht="45.75" customHeight="1" x14ac:dyDescent="0.25">
      <c r="A8" s="25" t="str">
        <f>CONCATENATE("openBankingBrazil/&lt;Organisation&gt;/Companies/PersonalAccounts/Fees/",B8)</f>
        <v>openBankingBrazil/&lt;Organisation&gt;/Companies/PersonalAccounts/Fees/PriorityServiceName</v>
      </c>
      <c r="B8" s="8" t="s">
        <v>29</v>
      </c>
      <c r="C8" s="21" t="s">
        <v>55</v>
      </c>
      <c r="D8" s="19" t="s">
        <v>19</v>
      </c>
      <c r="E8" s="8"/>
      <c r="F8" s="8"/>
      <c r="G8" s="8"/>
      <c r="H8" s="10" t="s">
        <v>39</v>
      </c>
      <c r="I8" s="9"/>
      <c r="J8" s="9"/>
      <c r="K8" s="10"/>
      <c r="L8" s="6"/>
    </row>
    <row r="9" spans="1:12" ht="30.75" customHeight="1" x14ac:dyDescent="0.25">
      <c r="A9" s="6" t="str">
        <f>CONCATENATE("openBankingBrazil/&lt;Organisations&gt;/Companies/PersonalAccounts/Fees/",B9)</f>
        <v>openBankingBrazil/&lt;Organisations&gt;/Companies/PersonalAccounts/Fees/PriorityServiceCode</v>
      </c>
      <c r="B9" s="8" t="s">
        <v>30</v>
      </c>
      <c r="C9" s="21" t="s">
        <v>46</v>
      </c>
      <c r="D9" s="19" t="s">
        <v>19</v>
      </c>
      <c r="E9" s="8"/>
      <c r="F9" s="8"/>
      <c r="G9" s="8"/>
      <c r="H9" s="8"/>
      <c r="I9" s="9"/>
      <c r="J9" s="9"/>
      <c r="L9" s="6"/>
    </row>
    <row r="10" spans="1:12" ht="30" x14ac:dyDescent="0.25">
      <c r="A10" s="6" t="str">
        <f>CONCATENATE("openBankingBrazil/&lt;Organisation&gt;/Companies/PersonalAccounts/Fees/",B10)</f>
        <v>openBankingBrazil/&lt;Organisation&gt;/Companies/PersonalAccounts/Fees/ChargeTriggerText</v>
      </c>
      <c r="B10" s="8" t="s">
        <v>43</v>
      </c>
      <c r="C10" s="10" t="s">
        <v>45</v>
      </c>
      <c r="D10" s="19" t="s">
        <v>19</v>
      </c>
      <c r="E10" s="8"/>
      <c r="F10" s="8"/>
      <c r="G10" s="8"/>
      <c r="H10" s="8"/>
      <c r="I10" s="9"/>
      <c r="J10" s="9"/>
      <c r="K10" s="10"/>
      <c r="L10" s="6"/>
    </row>
    <row r="11" spans="1:12" ht="30" x14ac:dyDescent="0.25">
      <c r="A11" s="6" t="str">
        <f>CONCATENATE("openBankingBrazil/&lt;Organisation&gt;/Companies/PersonalAccounts/Fees/",B11)</f>
        <v>openBankingBrazil/&lt;Organisation&gt;/Companies/PersonalAccounts/Fees/OtherFactorsText</v>
      </c>
      <c r="B11" s="8" t="s">
        <v>41</v>
      </c>
      <c r="C11" s="10" t="s">
        <v>31</v>
      </c>
      <c r="D11" s="19" t="s">
        <v>19</v>
      </c>
      <c r="E11" s="8"/>
      <c r="F11" s="8"/>
      <c r="G11" s="8"/>
      <c r="H11" s="8"/>
      <c r="I11" s="9"/>
      <c r="J11" s="9"/>
      <c r="K11" s="10"/>
      <c r="L11" s="6"/>
    </row>
    <row r="12" spans="1:12" ht="30" x14ac:dyDescent="0.25">
      <c r="A12" s="6" t="str">
        <f>CONCATENATE("openBankingBrazil/&lt;Organisation&gt;/Companies/PersonalAccounts/Fees/",B12)</f>
        <v>openBankingBrazil/&lt;Organisation&gt;/Companies/PersonalAccounts/Fees/AdditionalInformation</v>
      </c>
      <c r="B12" s="8" t="s">
        <v>60</v>
      </c>
      <c r="C12" s="10" t="s">
        <v>49</v>
      </c>
      <c r="D12" s="19" t="s">
        <v>19</v>
      </c>
      <c r="E12" s="8"/>
      <c r="F12" s="8"/>
      <c r="G12" s="8"/>
      <c r="H12" s="8"/>
      <c r="I12" s="9"/>
      <c r="J12" s="9"/>
      <c r="K12" s="10"/>
      <c r="L12" s="6"/>
    </row>
    <row r="13" spans="1:12" ht="30" x14ac:dyDescent="0.25">
      <c r="A13" s="6" t="str">
        <f>CONCATENATE("openBankingBrazil/&lt;Organisation&gt;/Companies/PersonalAccounts/Fees/",B13)</f>
        <v>openBankingBrazil/&lt;Organisation&gt;/Companies/PersonalAccounts/Fees/MaxPriceValue</v>
      </c>
      <c r="B13" s="8" t="s">
        <v>59</v>
      </c>
      <c r="C13" s="10" t="s">
        <v>47</v>
      </c>
      <c r="D13" s="19" t="s">
        <v>19</v>
      </c>
      <c r="E13" s="8"/>
      <c r="F13" s="8" t="s">
        <v>20</v>
      </c>
      <c r="G13" s="8"/>
      <c r="H13" s="8"/>
      <c r="I13" s="9"/>
      <c r="J13" s="9"/>
      <c r="K13" s="10"/>
      <c r="L13" s="6"/>
    </row>
    <row r="14" spans="1:12" ht="30" x14ac:dyDescent="0.25">
      <c r="A14" s="6" t="str">
        <f>CONCATENATE("openBankingBrazil/&lt;Organisation&gt;/Companies/PersonalAccounts/Fees/",B14)</f>
        <v>openBankingBrazil/&lt;Organisation&gt;/Companies/PersonalAccounts/Fees/CurrencyCode</v>
      </c>
      <c r="B14" s="8" t="s">
        <v>40</v>
      </c>
      <c r="C14" s="10" t="s">
        <v>48</v>
      </c>
      <c r="D14" s="19" t="s">
        <v>19</v>
      </c>
      <c r="E14" s="8"/>
      <c r="F14" s="19" t="s">
        <v>20</v>
      </c>
      <c r="G14" s="8"/>
      <c r="H14" s="8"/>
      <c r="I14" s="9"/>
      <c r="J14" s="9"/>
      <c r="K14" s="10"/>
      <c r="L14" s="6"/>
    </row>
    <row r="15" spans="1:12" ht="30" x14ac:dyDescent="0.25">
      <c r="A15" s="25" t="str">
        <f>CONCATENATE("openBankingBrazil/&lt;Organisation&gt;/Companies/PersonalAccounts/PriorityService Bundles/",B15)</f>
        <v>openBankingBrazil/&lt;Organisation&gt;/Companies/PersonalAccounts/PriorityService Bundles/Name</v>
      </c>
      <c r="B15" s="8" t="s">
        <v>18</v>
      </c>
      <c r="C15" s="7" t="s">
        <v>25</v>
      </c>
      <c r="D15" s="19" t="s">
        <v>19</v>
      </c>
      <c r="E15" s="8">
        <v>100</v>
      </c>
      <c r="F15" s="8"/>
      <c r="G15" s="8"/>
      <c r="H15" s="16" t="s">
        <v>12</v>
      </c>
      <c r="I15" s="14"/>
      <c r="J15" s="14"/>
      <c r="K15" s="13"/>
      <c r="L15" s="6"/>
    </row>
    <row r="16" spans="1:12" ht="45" x14ac:dyDescent="0.25">
      <c r="A16" s="25" t="str">
        <f t="shared" ref="A16:A22" si="0">CONCATENATE("openBankingBrazil/&lt;Organisation&gt;/Companies/PersonalAccounts/PriorityService Bundles/Services/",B16)</f>
        <v>openBankingBrazil/&lt;Organisation&gt;/Companies/PersonalAccounts/PriorityService Bundles/Services/Code</v>
      </c>
      <c r="B16" s="8" t="s">
        <v>27</v>
      </c>
      <c r="C16" s="7" t="s">
        <v>51</v>
      </c>
      <c r="D16" s="19" t="s">
        <v>19</v>
      </c>
      <c r="E16" s="8"/>
      <c r="F16" s="8"/>
      <c r="G16" s="8"/>
      <c r="H16" s="16"/>
      <c r="I16" s="14"/>
      <c r="J16" s="14"/>
      <c r="K16" s="13"/>
      <c r="L16" s="6"/>
    </row>
    <row r="17" spans="1:12" ht="30" x14ac:dyDescent="0.25">
      <c r="A17" s="6" t="str">
        <f t="shared" si="0"/>
        <v>openBankingBrazil/&lt;Organisation&gt;/Companies/PersonalAccounts/PriorityService Bundles/Services/EventsLimitQuantity</v>
      </c>
      <c r="B17" s="8" t="s">
        <v>93</v>
      </c>
      <c r="C17" s="7" t="s">
        <v>52</v>
      </c>
      <c r="D17" s="19" t="s">
        <v>19</v>
      </c>
      <c r="E17" s="8">
        <v>3</v>
      </c>
      <c r="F17" s="8"/>
      <c r="G17" s="8"/>
      <c r="H17" s="16"/>
      <c r="I17" s="14"/>
      <c r="J17" s="14"/>
      <c r="K17" s="10"/>
      <c r="L17" s="6"/>
    </row>
    <row r="18" spans="1:12" ht="30" x14ac:dyDescent="0.25">
      <c r="A18" s="6" t="str">
        <f t="shared" si="0"/>
        <v>openBankingBrazil/&lt;Organisation&gt;/Companies/PersonalAccounts/PriorityService Bundles/Services/FreeEventsQuantity</v>
      </c>
      <c r="B18" s="8" t="s">
        <v>94</v>
      </c>
      <c r="C18" s="7" t="s">
        <v>53</v>
      </c>
      <c r="D18" s="19" t="s">
        <v>19</v>
      </c>
      <c r="E18" s="10">
        <v>3</v>
      </c>
      <c r="F18" s="8"/>
      <c r="G18" s="8"/>
      <c r="H18" s="16"/>
      <c r="I18" s="9"/>
      <c r="J18" s="9"/>
      <c r="K18" s="10"/>
      <c r="L18" s="6"/>
    </row>
    <row r="19" spans="1:12" ht="33.75" customHeight="1" x14ac:dyDescent="0.25">
      <c r="A19" s="6" t="str">
        <f t="shared" si="0"/>
        <v>openBankingBrazil/&lt;Organisation&gt;/Companies/PersonalAccounts/PriorityService Bundles/Services/MaxPriceValue</v>
      </c>
      <c r="B19" s="8" t="s">
        <v>59</v>
      </c>
      <c r="C19" s="7" t="s">
        <v>70</v>
      </c>
      <c r="D19" s="19" t="s">
        <v>19</v>
      </c>
      <c r="E19" s="10"/>
      <c r="F19" s="8"/>
      <c r="G19" s="8"/>
      <c r="H19" s="16"/>
      <c r="I19" s="9"/>
      <c r="J19" s="9"/>
      <c r="K19" s="10"/>
      <c r="L19" s="6"/>
    </row>
    <row r="20" spans="1:12" ht="33.75" customHeight="1" x14ac:dyDescent="0.25">
      <c r="A20" s="6" t="str">
        <f t="shared" si="0"/>
        <v>openBankingBrazil/&lt;Organisation&gt;/Companies/PersonalAccounts/PriorityService Bundles/Services/CurrencyCode</v>
      </c>
      <c r="B20" s="8" t="s">
        <v>40</v>
      </c>
      <c r="C20" s="10" t="s">
        <v>38</v>
      </c>
      <c r="D20" s="19" t="s">
        <v>19</v>
      </c>
      <c r="E20" s="8"/>
      <c r="F20" s="8"/>
      <c r="G20" s="8"/>
      <c r="H20" s="16"/>
      <c r="I20" s="9"/>
      <c r="J20" s="9"/>
      <c r="K20" s="10"/>
      <c r="L20" s="6"/>
    </row>
    <row r="21" spans="1:12" ht="30" x14ac:dyDescent="0.25">
      <c r="A21" s="6" t="str">
        <f t="shared" si="0"/>
        <v>openBankingBrazil/&lt;Organisation&gt;/Companies/PersonalAccounts/PriorityService Bundles/Services/MonthlyFeeValue</v>
      </c>
      <c r="B21" s="8" t="s">
        <v>42</v>
      </c>
      <c r="C21" s="7" t="s">
        <v>54</v>
      </c>
      <c r="D21" s="19" t="s">
        <v>19</v>
      </c>
      <c r="E21" s="8"/>
      <c r="F21" s="8"/>
      <c r="G21" s="8"/>
      <c r="H21" s="16"/>
      <c r="I21" s="9"/>
      <c r="J21" s="9"/>
      <c r="K21" s="10"/>
      <c r="L21" s="6"/>
    </row>
    <row r="22" spans="1:12" ht="30" x14ac:dyDescent="0.25">
      <c r="A22" s="6" t="str">
        <f t="shared" si="0"/>
        <v>openBankingBrazil/&lt;Organisation&gt;/Companies/PersonalAccounts/PriorityService Bundles/Services/MounthlyFeeCurrencyCode</v>
      </c>
      <c r="B22" s="8" t="s">
        <v>58</v>
      </c>
      <c r="C22" s="10" t="s">
        <v>38</v>
      </c>
      <c r="D22" s="19" t="s">
        <v>19</v>
      </c>
      <c r="E22" s="8"/>
      <c r="F22" s="8"/>
      <c r="G22" s="8"/>
      <c r="H22" s="16"/>
      <c r="I22" s="9"/>
      <c r="J22" s="9"/>
      <c r="K22" s="10"/>
      <c r="L22" s="6"/>
    </row>
    <row r="23" spans="1:12" ht="123.75" customHeight="1" x14ac:dyDescent="0.25">
      <c r="A23" s="6" t="str">
        <f>CONCATENATE("openBankingBrazil/&lt;Organisation&gt;/Companies/PersonalAccounts/",B23)</f>
        <v>openBankingBrazil/&lt;Organisation&gt;/Companies/PersonalAccounts/OpenCloseChannelsCode</v>
      </c>
      <c r="B23" s="8" t="s">
        <v>32</v>
      </c>
      <c r="C23" s="7" t="s">
        <v>26</v>
      </c>
      <c r="D23" s="19" t="s">
        <v>19</v>
      </c>
      <c r="E23" s="8">
        <v>2</v>
      </c>
      <c r="F23" s="8" t="s">
        <v>20</v>
      </c>
      <c r="G23" s="8"/>
      <c r="H23" s="16"/>
      <c r="I23" s="9"/>
      <c r="J23" s="9"/>
      <c r="K23" s="10"/>
      <c r="L23" s="6"/>
    </row>
    <row r="24" spans="1:12" ht="93.75" customHeight="1" x14ac:dyDescent="0.25">
      <c r="A24" s="6" t="str">
        <f>CONCATENATE("openBankingBrazil/&lt;Organisation&gt;/Companies/PersonalAccounts/",B24)</f>
        <v>openBankingBrazil/&lt;Organisation&gt;/Companies/PersonalAccounts/TransactionMethodCode</v>
      </c>
      <c r="B24" s="8" t="s">
        <v>57</v>
      </c>
      <c r="C24" s="10" t="s">
        <v>24</v>
      </c>
      <c r="D24" s="19" t="s">
        <v>19</v>
      </c>
      <c r="E24" s="10">
        <v>9</v>
      </c>
      <c r="F24" s="8" t="s">
        <v>20</v>
      </c>
      <c r="G24" s="8"/>
      <c r="H24" s="17" t="s">
        <v>13</v>
      </c>
      <c r="I24" s="9"/>
      <c r="J24" s="9"/>
      <c r="K24" s="10"/>
      <c r="L24" s="6"/>
    </row>
    <row r="25" spans="1:12" ht="30" x14ac:dyDescent="0.25">
      <c r="A25" s="6" t="str">
        <f>CONCATENATE("openBankingBrazil/&lt;Organisation&gt;/Companies/PersonalAccounts/TermsAndCondictions/",B25)</f>
        <v>openBankingBrazil/&lt;Organisation&gt;/Companies/PersonalAccounts/TermsAndCondictions/MinimumBalanceValue</v>
      </c>
      <c r="B25" s="8" t="s">
        <v>33</v>
      </c>
      <c r="C25" s="7" t="s">
        <v>23</v>
      </c>
      <c r="D25" s="19" t="s">
        <v>19</v>
      </c>
      <c r="E25" s="8"/>
      <c r="F25" s="8" t="s">
        <v>16</v>
      </c>
      <c r="G25" s="8"/>
      <c r="H25" s="16" t="s">
        <v>14</v>
      </c>
      <c r="I25" s="9"/>
      <c r="J25" s="9"/>
      <c r="K25" s="10"/>
      <c r="L25" s="6"/>
    </row>
    <row r="26" spans="1:12" ht="30" x14ac:dyDescent="0.25">
      <c r="A26" s="6" t="str">
        <f>CONCATENATE("openBankingBrazil/&lt;Organisation&gt;/Companies/PersonalAccounts/TermsAndCondictions/",B26)</f>
        <v>openBankingBrazil/&lt;Organisation&gt;/Companies/PersonalAccounts/TermsAndCondictions/MinimumBalanceCurrencyCode</v>
      </c>
      <c r="B26" s="8" t="s">
        <v>56</v>
      </c>
      <c r="C26" s="10" t="s">
        <v>89</v>
      </c>
      <c r="D26" s="19" t="s">
        <v>19</v>
      </c>
      <c r="E26" s="10"/>
      <c r="F26" s="8" t="s">
        <v>20</v>
      </c>
      <c r="G26" s="8"/>
      <c r="H26" s="16"/>
      <c r="I26" s="9"/>
      <c r="J26" s="9"/>
      <c r="K26" s="10"/>
      <c r="L26" s="6"/>
    </row>
    <row r="27" spans="1:12" ht="30" x14ac:dyDescent="0.25">
      <c r="A27" s="6" t="str">
        <f>CONCATENATE("openBankingBrazil/&lt;Organisation&gt;/Comapnies/PersonalAccounts/TermsAndCondictions/",B27)</f>
        <v>openBankingBrazil/&lt;Organisation&gt;/Comapnies/PersonalAccounts/TermsAndCondictions/ElegibilityCriteriaText</v>
      </c>
      <c r="B27" s="8" t="s">
        <v>35</v>
      </c>
      <c r="C27" s="7" t="s">
        <v>34</v>
      </c>
      <c r="D27" s="19" t="s">
        <v>19</v>
      </c>
      <c r="E27" s="8">
        <v>2000</v>
      </c>
      <c r="F27" s="8" t="s">
        <v>20</v>
      </c>
      <c r="G27" s="8"/>
      <c r="H27" s="16" t="s">
        <v>17</v>
      </c>
      <c r="I27" s="9"/>
      <c r="J27" s="9"/>
      <c r="K27" s="10"/>
      <c r="L27" s="6"/>
    </row>
    <row r="28" spans="1:12" x14ac:dyDescent="0.25">
      <c r="A28" s="6" t="str">
        <f>CONCATENATE("openBankingBrazil/&lt;Organisation&gt;/Companies/PersonalAccounts/TermsAndCondictions/",B28)</f>
        <v>openBankingBrazil/&lt;Organisation&gt;/Companies/PersonalAccounts/TermsAndCondictions/ClosingProcessText</v>
      </c>
      <c r="B28" s="8" t="s">
        <v>36</v>
      </c>
      <c r="C28" s="10" t="s">
        <v>50</v>
      </c>
      <c r="D28" s="19" t="s">
        <v>19</v>
      </c>
      <c r="E28" s="10">
        <v>2000</v>
      </c>
      <c r="F28" s="8" t="s">
        <v>20</v>
      </c>
      <c r="G28" s="8"/>
      <c r="H28" s="16" t="s">
        <v>15</v>
      </c>
      <c r="I28" s="9"/>
      <c r="J28" s="9"/>
      <c r="K28" s="10"/>
      <c r="L28" s="6"/>
    </row>
    <row r="29" spans="1:12" x14ac:dyDescent="0.25">
      <c r="A29" s="6" t="str">
        <f>CONCATENATE("openBankingBrazil/&lt;Organisation&gt;/Companies/PersonalAccounts/InterestRates/",B29)</f>
        <v>openBankingBrazil/&lt;Organisation&gt;/Companies/PersonalAccounts/InterestRates/CompositionPercentage</v>
      </c>
      <c r="B29" s="8" t="s">
        <v>86</v>
      </c>
      <c r="C29" s="10" t="s">
        <v>80</v>
      </c>
      <c r="D29" s="19" t="s">
        <v>19</v>
      </c>
      <c r="E29" s="8"/>
      <c r="F29" s="8"/>
      <c r="G29" s="8"/>
      <c r="H29" s="16"/>
      <c r="I29" s="9"/>
      <c r="J29" s="9"/>
      <c r="K29" s="10"/>
      <c r="L29" s="6"/>
    </row>
    <row r="30" spans="1:12" x14ac:dyDescent="0.25">
      <c r="A30" s="6" t="str">
        <f t="shared" ref="A30:A31" si="1">CONCATENATE("openBankingBrazil/&lt;Organisation&gt;/Companies/PersonalAccounts/InterestRates/",B30)</f>
        <v>openBankingBrazil/&lt;Organisation&gt;/Companies/PersonalAccounts/InterestRates/ReferencialRateName</v>
      </c>
      <c r="B30" s="8" t="s">
        <v>95</v>
      </c>
      <c r="C30" s="10" t="s">
        <v>81</v>
      </c>
      <c r="D30" s="19" t="s">
        <v>19</v>
      </c>
      <c r="E30" s="10"/>
      <c r="F30" s="8"/>
      <c r="G30" s="8"/>
      <c r="H30" s="16"/>
      <c r="I30" s="9"/>
      <c r="J30" s="9"/>
      <c r="K30" s="10"/>
      <c r="L30" s="6"/>
    </row>
    <row r="31" spans="1:12" x14ac:dyDescent="0.25">
      <c r="A31" s="6" t="str">
        <f t="shared" si="1"/>
        <v>openBankingBrazil/&lt;Organisation&gt;/Companies/PersonalAccounts/InterestRates/IndexerName</v>
      </c>
      <c r="B31" s="7" t="s">
        <v>96</v>
      </c>
      <c r="C31" s="10" t="s">
        <v>82</v>
      </c>
      <c r="D31" s="19" t="s">
        <v>19</v>
      </c>
      <c r="E31" s="8"/>
      <c r="F31" s="8"/>
      <c r="G31" s="8"/>
      <c r="H31" s="16"/>
      <c r="I31" s="9"/>
      <c r="J31" s="9"/>
      <c r="K31" s="10"/>
      <c r="L31" s="6"/>
    </row>
    <row r="32" spans="1:12" x14ac:dyDescent="0.25">
      <c r="A32" s="6" t="str">
        <f>CONCATENATE("openBankingBrazil/&lt;Organisation&gt;/Companies/PersonalAccounts/InterestRates/",B32)</f>
        <v>openBankingBrazil/&lt;Organisation&gt;/Companies/PersonalAccounts/InterestRates/PrePostTaxCode</v>
      </c>
      <c r="B32" s="8" t="s">
        <v>92</v>
      </c>
      <c r="C32" s="10" t="s">
        <v>83</v>
      </c>
      <c r="D32" s="19" t="s">
        <v>19</v>
      </c>
      <c r="E32" s="10"/>
      <c r="F32" s="8"/>
      <c r="G32" s="8"/>
      <c r="H32" s="16"/>
      <c r="I32" s="9"/>
      <c r="J32" s="9"/>
      <c r="K32" s="10"/>
      <c r="L32" s="6"/>
    </row>
    <row r="33" spans="1:12" ht="30" x14ac:dyDescent="0.25">
      <c r="A33" s="6" t="str">
        <f>CONCATENATE("openBankingBrazil/&lt;Organisation&gt;/Companies/BusinessAccounts/InterestRates/Frequency/",B33)</f>
        <v>openBankingBrazil/&lt;Organisation&gt;/Companies/BusinessAccounts/InterestRates/Frequency/FrequencyCode</v>
      </c>
      <c r="B33" s="8" t="s">
        <v>87</v>
      </c>
      <c r="C33" s="7" t="s">
        <v>88</v>
      </c>
      <c r="D33" s="19" t="s">
        <v>19</v>
      </c>
      <c r="E33" s="8"/>
      <c r="F33" s="8"/>
      <c r="G33" s="8"/>
      <c r="H33" s="16"/>
      <c r="I33" s="9"/>
      <c r="J33" s="9"/>
      <c r="K33" s="10"/>
      <c r="L33" s="6"/>
    </row>
    <row r="34" spans="1:12" x14ac:dyDescent="0.25">
      <c r="A34" s="6" t="str">
        <f>CONCATENATE("openBankingBrazil/&lt;Organisation&gt;/Companies/BusinessAccounts/InterestRates/Frequency/",B34)</f>
        <v>openBankingBrazil/&lt;Organisation&gt;/Companies/BusinessAccounts/InterestRates/Frequency/FrequencyName</v>
      </c>
      <c r="B34" s="8" t="s">
        <v>97</v>
      </c>
      <c r="C34" s="7" t="s">
        <v>37</v>
      </c>
      <c r="D34" s="19"/>
      <c r="E34" s="8"/>
      <c r="F34" s="8"/>
      <c r="G34" s="8"/>
      <c r="H34" s="16"/>
      <c r="I34" s="9"/>
      <c r="J34" s="9"/>
      <c r="K34" s="10"/>
      <c r="L34" s="6"/>
    </row>
    <row r="35" spans="1:12" x14ac:dyDescent="0.25">
      <c r="A35" s="6" t="str">
        <f>CONCATENATE("openBankingBrazil/&lt;Organisation&gt;/Companies/PersonalAccounts/InterestRates/",B35)</f>
        <v>openBankingBrazil/&lt;Organisation&gt;/Companies/PersonalAccounts/InterestRates/InterestRateText</v>
      </c>
      <c r="B35" s="8" t="s">
        <v>98</v>
      </c>
      <c r="C35" s="10" t="s">
        <v>84</v>
      </c>
      <c r="D35" s="19" t="s">
        <v>19</v>
      </c>
      <c r="E35" s="10"/>
      <c r="F35" s="8"/>
      <c r="G35" s="8"/>
      <c r="H35" s="16"/>
      <c r="I35" s="9"/>
      <c r="J35" s="9"/>
      <c r="K35" s="10"/>
      <c r="L35" s="6"/>
    </row>
    <row r="36" spans="1:12" x14ac:dyDescent="0.25">
      <c r="A36" s="8"/>
      <c r="B36" s="8"/>
      <c r="C36" s="10"/>
      <c r="D36" s="8"/>
      <c r="E36" s="8"/>
      <c r="F36" s="8"/>
      <c r="G36" s="8"/>
      <c r="H36" s="16"/>
      <c r="I36" s="9"/>
      <c r="J36" s="9"/>
      <c r="K36" s="10"/>
      <c r="L36" s="6"/>
    </row>
    <row r="37" spans="1:12" x14ac:dyDescent="0.25">
      <c r="A37" s="8"/>
      <c r="B37" s="8"/>
      <c r="C37" s="8"/>
      <c r="D37" s="8"/>
      <c r="E37" s="8"/>
      <c r="F37" s="8"/>
      <c r="G37" s="8"/>
      <c r="H37" s="16"/>
      <c r="I37" s="9"/>
      <c r="J37" s="9"/>
      <c r="K37" s="10"/>
      <c r="L37" s="6"/>
    </row>
    <row r="38" spans="1:12" x14ac:dyDescent="0.25">
      <c r="A38" s="8"/>
      <c r="B38" s="8"/>
      <c r="C38" s="8"/>
      <c r="D38" s="8"/>
      <c r="E38" s="8"/>
      <c r="F38" s="8"/>
      <c r="G38" s="8"/>
      <c r="H38" s="16"/>
      <c r="I38" s="9"/>
      <c r="J38" s="9"/>
      <c r="K38" s="10"/>
      <c r="L38" s="6"/>
    </row>
    <row r="39" spans="1:12" x14ac:dyDescent="0.25">
      <c r="D39" s="8"/>
      <c r="E39" s="8"/>
      <c r="F39" s="8"/>
      <c r="G39" s="8"/>
      <c r="H3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9" zoomScaleNormal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17.28515625" style="2" bestFit="1" customWidth="1"/>
    <col min="2" max="2" width="27.140625" style="2" customWidth="1"/>
    <col min="3" max="3" width="63" style="11" customWidth="1"/>
    <col min="4" max="4" width="12.5703125" style="2" customWidth="1"/>
    <col min="5" max="5" width="15.28515625" style="2" customWidth="1"/>
    <col min="6" max="6" width="12.5703125" style="2" customWidth="1"/>
    <col min="7" max="7" width="11.140625" style="2" customWidth="1"/>
    <col min="8" max="8" width="33.5703125" style="2" customWidth="1"/>
    <col min="9" max="9" width="19.28515625" style="2" bestFit="1" customWidth="1"/>
    <col min="10" max="10" width="19.5703125" style="12" bestFit="1" customWidth="1"/>
    <col min="11" max="11" width="46.85546875" style="15" customWidth="1"/>
    <col min="12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3"/>
    </row>
    <row r="2" spans="1:12" x14ac:dyDescent="0.25">
      <c r="A2" s="25" t="str">
        <f>CONCATENATE("openBankingBrazil/&lt;Organisation&gt;/",B2)</f>
        <v>openBankingBrazil/&lt;Organisation&gt;/Name</v>
      </c>
      <c r="B2" s="6" t="s">
        <v>18</v>
      </c>
      <c r="C2" s="10" t="s">
        <v>71</v>
      </c>
      <c r="D2" s="19" t="s">
        <v>19</v>
      </c>
      <c r="E2" s="9">
        <v>30</v>
      </c>
      <c r="F2" s="19" t="s">
        <v>20</v>
      </c>
      <c r="G2" s="19" t="s">
        <v>21</v>
      </c>
      <c r="H2" s="20"/>
      <c r="I2" s="9">
        <v>1</v>
      </c>
      <c r="J2" s="9">
        <v>1</v>
      </c>
      <c r="K2" s="10" t="s">
        <v>22</v>
      </c>
      <c r="L2" s="18"/>
    </row>
    <row r="3" spans="1:12" ht="45" x14ac:dyDescent="0.25">
      <c r="A3" s="26" t="str">
        <f>CONCATENATE("openBankingBrazil/&lt;Organisation&gt;/Companies/",B3)</f>
        <v>openBankingBrazil/&lt;Organisation&gt;/Companies/Name</v>
      </c>
      <c r="B3" s="8" t="s">
        <v>18</v>
      </c>
      <c r="C3" s="10" t="s">
        <v>72</v>
      </c>
      <c r="D3" s="22" t="s">
        <v>19</v>
      </c>
      <c r="E3" s="23">
        <v>30</v>
      </c>
      <c r="F3" s="22" t="s">
        <v>20</v>
      </c>
      <c r="G3" s="22" t="s">
        <v>21</v>
      </c>
      <c r="H3" s="22"/>
      <c r="I3" s="9">
        <v>1</v>
      </c>
      <c r="J3" s="9">
        <v>1</v>
      </c>
      <c r="K3" s="7" t="s">
        <v>22</v>
      </c>
      <c r="L3" s="6"/>
    </row>
    <row r="4" spans="1:12" ht="63" customHeight="1" x14ac:dyDescent="0.25">
      <c r="A4" s="26" t="str">
        <f>CONCATENATE("openBankingBrazil/&lt;Organisation&gt;/Companies/",B4)</f>
        <v>openBankingBrazil/&lt;Organisation&gt;/Companies/CNPJMainNumber</v>
      </c>
      <c r="B4" s="8" t="s">
        <v>61</v>
      </c>
      <c r="C4" s="7" t="s">
        <v>73</v>
      </c>
      <c r="D4" s="22" t="s">
        <v>19</v>
      </c>
      <c r="E4" s="23">
        <v>10</v>
      </c>
      <c r="F4" s="22" t="s">
        <v>20</v>
      </c>
      <c r="G4" s="22" t="s">
        <v>62</v>
      </c>
      <c r="H4" s="24" t="s">
        <v>63</v>
      </c>
      <c r="I4" s="9">
        <v>1</v>
      </c>
      <c r="J4" s="9">
        <v>1</v>
      </c>
      <c r="K4" s="10" t="s">
        <v>22</v>
      </c>
      <c r="L4" s="6"/>
    </row>
    <row r="5" spans="1:12" ht="75" x14ac:dyDescent="0.25">
      <c r="A5" s="26" t="str">
        <f>CONCATENATE("openBankingBrazil/&lt;Organisation&gt;/Companies/",B5)</f>
        <v>openBankingBrazil/&lt;Organisation&gt;/Companies/CNPJSubsidiaryNumber</v>
      </c>
      <c r="B5" s="8" t="s">
        <v>64</v>
      </c>
      <c r="C5" s="7" t="s">
        <v>74</v>
      </c>
      <c r="D5" s="22" t="s">
        <v>19</v>
      </c>
      <c r="E5" s="23">
        <v>4</v>
      </c>
      <c r="F5" s="22" t="s">
        <v>20</v>
      </c>
      <c r="G5" s="22" t="s">
        <v>65</v>
      </c>
      <c r="H5" s="22" t="s">
        <v>66</v>
      </c>
      <c r="I5" s="9">
        <v>1</v>
      </c>
      <c r="J5" s="9">
        <v>1</v>
      </c>
      <c r="K5" s="10" t="s">
        <v>22</v>
      </c>
      <c r="L5" s="6"/>
    </row>
    <row r="6" spans="1:12" ht="75" x14ac:dyDescent="0.25">
      <c r="A6" s="26" t="str">
        <f>CONCATENATE("openBankingBrazil/&lt;Organisation&gt;/Companies/",B6)</f>
        <v>openBankingBrazil/&lt;Organisation&gt;/Companies/CNPJCheckNumber</v>
      </c>
      <c r="B6" s="8" t="s">
        <v>67</v>
      </c>
      <c r="C6" s="7" t="s">
        <v>75</v>
      </c>
      <c r="D6" s="22" t="s">
        <v>19</v>
      </c>
      <c r="E6" s="23">
        <v>2</v>
      </c>
      <c r="F6" s="22" t="s">
        <v>20</v>
      </c>
      <c r="G6" s="22" t="s">
        <v>68</v>
      </c>
      <c r="H6" s="22" t="s">
        <v>66</v>
      </c>
      <c r="I6" s="9">
        <v>1</v>
      </c>
      <c r="J6" s="9">
        <v>1</v>
      </c>
      <c r="K6" s="10" t="s">
        <v>69</v>
      </c>
      <c r="L6" s="6"/>
    </row>
    <row r="7" spans="1:12" ht="59.25" customHeight="1" x14ac:dyDescent="0.25">
      <c r="A7" s="26" t="str">
        <f>CONCATENATE("openBankingBrazil/&lt;Organisation&gt;/Companies/BusinessAccounts/",B7)</f>
        <v>openBankingBrazil/&lt;Organisation&gt;/Companies/BusinessAccounts/AccountCode</v>
      </c>
      <c r="B7" s="8" t="s">
        <v>28</v>
      </c>
      <c r="C7" s="21" t="s">
        <v>77</v>
      </c>
      <c r="D7" s="22" t="s">
        <v>19</v>
      </c>
      <c r="E7" s="8">
        <v>2</v>
      </c>
      <c r="F7" s="8" t="s">
        <v>20</v>
      </c>
      <c r="G7" s="8" t="s">
        <v>44</v>
      </c>
      <c r="H7" s="10" t="s">
        <v>11</v>
      </c>
      <c r="I7" s="9">
        <v>1</v>
      </c>
      <c r="J7" s="9">
        <v>3</v>
      </c>
      <c r="K7" s="10"/>
      <c r="L7" s="18"/>
    </row>
    <row r="8" spans="1:12" ht="45.75" customHeight="1" x14ac:dyDescent="0.25">
      <c r="A8" s="25" t="str">
        <f t="shared" ref="A8:A14" si="0">CONCATENATE("openBankingBrazil/&lt;Organisation&gt;/Companies/BusinessAccounts/Fees/",B8)</f>
        <v>openBankingBrazil/&lt;Organisation&gt;/Companies/BusinessAccounts/Fees/PriorityServiceName</v>
      </c>
      <c r="B8" s="8" t="s">
        <v>29</v>
      </c>
      <c r="C8" s="21" t="s">
        <v>78</v>
      </c>
      <c r="D8" s="19" t="s">
        <v>19</v>
      </c>
      <c r="E8" s="8"/>
      <c r="F8" s="8"/>
      <c r="G8" s="8"/>
      <c r="H8" s="10" t="s">
        <v>39</v>
      </c>
      <c r="I8" s="9"/>
      <c r="J8" s="9"/>
      <c r="K8" s="10"/>
      <c r="L8" s="6"/>
    </row>
    <row r="9" spans="1:12" ht="30.75" customHeight="1" x14ac:dyDescent="0.25">
      <c r="A9" s="25" t="str">
        <f t="shared" si="0"/>
        <v>openBankingBrazil/&lt;Organisation&gt;/Companies/BusinessAccounts/Fees/PriorityServiceCode</v>
      </c>
      <c r="B9" s="8" t="s">
        <v>30</v>
      </c>
      <c r="C9" s="21" t="s">
        <v>46</v>
      </c>
      <c r="D9" s="19" t="s">
        <v>19</v>
      </c>
      <c r="E9" s="8"/>
      <c r="F9" s="8"/>
      <c r="G9" s="8"/>
      <c r="H9" s="8"/>
      <c r="I9" s="9"/>
      <c r="J9" s="9"/>
      <c r="L9" s="6"/>
    </row>
    <row r="10" spans="1:12" ht="45" x14ac:dyDescent="0.25">
      <c r="A10" s="25" t="str">
        <f t="shared" si="0"/>
        <v>openBankingBrazil/&lt;Organisation&gt;/Companies/BusinessAccounts/Fees/ChargeTriggerText</v>
      </c>
      <c r="B10" s="8" t="s">
        <v>43</v>
      </c>
      <c r="C10" s="10" t="s">
        <v>79</v>
      </c>
      <c r="D10" s="19" t="s">
        <v>19</v>
      </c>
      <c r="E10" s="8"/>
      <c r="F10" s="8"/>
      <c r="G10" s="8"/>
      <c r="H10" s="8"/>
      <c r="I10" s="9"/>
      <c r="J10" s="9"/>
      <c r="K10" s="10"/>
      <c r="L10" s="6"/>
    </row>
    <row r="11" spans="1:12" ht="30" x14ac:dyDescent="0.25">
      <c r="A11" s="25" t="str">
        <f t="shared" si="0"/>
        <v>openBankingBrazil/&lt;Organisation&gt;/Companies/BusinessAccounts/Fees/OtherFactorsText</v>
      </c>
      <c r="B11" s="8" t="s">
        <v>41</v>
      </c>
      <c r="C11" s="10" t="s">
        <v>31</v>
      </c>
      <c r="D11" s="19" t="s">
        <v>19</v>
      </c>
      <c r="E11" s="8"/>
      <c r="F11" s="8"/>
      <c r="G11" s="8"/>
      <c r="H11" s="8"/>
      <c r="I11" s="9"/>
      <c r="J11" s="9"/>
      <c r="K11" s="10"/>
      <c r="L11" s="6"/>
    </row>
    <row r="12" spans="1:12" ht="30" x14ac:dyDescent="0.25">
      <c r="A12" s="25" t="str">
        <f t="shared" si="0"/>
        <v>openBankingBrazil/&lt;Organisation&gt;/Companies/BusinessAccounts/Fees/AdditionalInformation</v>
      </c>
      <c r="B12" s="8" t="s">
        <v>60</v>
      </c>
      <c r="C12" s="10" t="s">
        <v>49</v>
      </c>
      <c r="D12" s="19" t="s">
        <v>19</v>
      </c>
      <c r="E12" s="8"/>
      <c r="F12" s="8"/>
      <c r="G12" s="8"/>
      <c r="H12" s="8"/>
      <c r="I12" s="9"/>
      <c r="J12" s="9"/>
      <c r="K12" s="10"/>
      <c r="L12" s="6"/>
    </row>
    <row r="13" spans="1:12" ht="30" x14ac:dyDescent="0.25">
      <c r="A13" s="25" t="str">
        <f t="shared" si="0"/>
        <v>openBankingBrazil/&lt;Organisation&gt;/Companies/BusinessAccounts/Fees/MaxPriceValue</v>
      </c>
      <c r="B13" s="8" t="s">
        <v>59</v>
      </c>
      <c r="C13" s="10" t="s">
        <v>47</v>
      </c>
      <c r="D13" s="19" t="s">
        <v>19</v>
      </c>
      <c r="E13" s="8"/>
      <c r="F13" s="8" t="s">
        <v>20</v>
      </c>
      <c r="G13" s="8"/>
      <c r="H13" s="8"/>
      <c r="I13" s="9"/>
      <c r="J13" s="9"/>
      <c r="K13" s="10"/>
      <c r="L13" s="6"/>
    </row>
    <row r="14" spans="1:12" ht="30" x14ac:dyDescent="0.25">
      <c r="A14" s="25" t="str">
        <f t="shared" si="0"/>
        <v>openBankingBrazil/&lt;Organisation&gt;/Companies/BusinessAccounts/Fees/CurrencyCode</v>
      </c>
      <c r="B14" s="8" t="s">
        <v>40</v>
      </c>
      <c r="C14" s="10" t="s">
        <v>48</v>
      </c>
      <c r="D14" s="19" t="s">
        <v>19</v>
      </c>
      <c r="E14" s="8"/>
      <c r="F14" s="19" t="s">
        <v>20</v>
      </c>
      <c r="G14" s="8"/>
      <c r="H14" s="8"/>
      <c r="I14" s="9"/>
      <c r="J14" s="9"/>
      <c r="K14" s="10"/>
      <c r="L14" s="6"/>
    </row>
    <row r="15" spans="1:12" ht="30" x14ac:dyDescent="0.25">
      <c r="A15" s="25" t="str">
        <f>CONCATENATE("openBankingBrazil/&lt;Organisation&gt;/Companies/BusinessAccounts/PriorityService Bundles/",B15)</f>
        <v>openBankingBrazil/&lt;Organisation&gt;/Companies/BusinessAccounts/PriorityService Bundles/Name</v>
      </c>
      <c r="B15" s="8" t="s">
        <v>18</v>
      </c>
      <c r="C15" s="7" t="s">
        <v>25</v>
      </c>
      <c r="D15" s="19" t="s">
        <v>19</v>
      </c>
      <c r="E15" s="8">
        <v>100</v>
      </c>
      <c r="F15" s="8"/>
      <c r="G15" s="8"/>
      <c r="H15" s="16" t="s">
        <v>12</v>
      </c>
      <c r="I15" s="14"/>
      <c r="J15" s="14"/>
      <c r="K15" s="13"/>
      <c r="L15" s="6"/>
    </row>
    <row r="16" spans="1:12" ht="45" x14ac:dyDescent="0.25">
      <c r="A16" s="25" t="str">
        <f t="shared" ref="A16:A22" si="1">CONCATENATE("openBankingBrazil/&lt;Organisation&gt;/Companies/BusinessAccounts/PriorityService Bundles/Services/",B16)</f>
        <v>openBankingBrazil/&lt;Organisation&gt;/Companies/BusinessAccounts/PriorityService Bundles/Services/Code</v>
      </c>
      <c r="B16" s="8" t="s">
        <v>27</v>
      </c>
      <c r="C16" s="7" t="s">
        <v>51</v>
      </c>
      <c r="D16" s="19" t="s">
        <v>19</v>
      </c>
      <c r="E16" s="8"/>
      <c r="F16" s="8"/>
      <c r="G16" s="8"/>
      <c r="H16" s="16"/>
      <c r="I16" s="14"/>
      <c r="J16" s="14"/>
      <c r="K16" s="13"/>
      <c r="L16" s="6"/>
    </row>
    <row r="17" spans="1:12" ht="30" x14ac:dyDescent="0.25">
      <c r="A17" s="6" t="str">
        <f t="shared" si="1"/>
        <v>openBankingBrazil/&lt;Organisation&gt;/Companies/BusinessAccounts/PriorityService Bundles/Services/EventsLimitQuantity</v>
      </c>
      <c r="B17" s="8" t="s">
        <v>93</v>
      </c>
      <c r="C17" s="7" t="s">
        <v>52</v>
      </c>
      <c r="D17" s="19" t="s">
        <v>19</v>
      </c>
      <c r="E17" s="8">
        <v>3</v>
      </c>
      <c r="F17" s="8"/>
      <c r="G17" s="8"/>
      <c r="H17" s="16"/>
      <c r="I17" s="14"/>
      <c r="J17" s="14"/>
      <c r="K17" s="10"/>
      <c r="L17" s="6"/>
    </row>
    <row r="18" spans="1:12" ht="30" x14ac:dyDescent="0.25">
      <c r="A18" s="6" t="str">
        <f t="shared" si="1"/>
        <v>openBankingBrazil/&lt;Organisation&gt;/Companies/BusinessAccounts/PriorityService Bundles/Services/FreeEventsQuantity</v>
      </c>
      <c r="B18" s="8" t="s">
        <v>94</v>
      </c>
      <c r="C18" s="7" t="s">
        <v>53</v>
      </c>
      <c r="D18" s="19" t="s">
        <v>19</v>
      </c>
      <c r="E18" s="10">
        <v>3</v>
      </c>
      <c r="F18" s="8"/>
      <c r="G18" s="8"/>
      <c r="H18" s="16"/>
      <c r="I18" s="9"/>
      <c r="J18" s="9"/>
      <c r="K18" s="10"/>
      <c r="L18" s="6"/>
    </row>
    <row r="19" spans="1:12" ht="33.75" customHeight="1" x14ac:dyDescent="0.25">
      <c r="A19" s="6" t="str">
        <f t="shared" si="1"/>
        <v>openBankingBrazil/&lt;Organisation&gt;/Companies/BusinessAccounts/PriorityService Bundles/Services/MaxPriceValue</v>
      </c>
      <c r="B19" s="8" t="s">
        <v>59</v>
      </c>
      <c r="C19" s="7" t="s">
        <v>70</v>
      </c>
      <c r="D19" s="19" t="s">
        <v>19</v>
      </c>
      <c r="E19" s="10"/>
      <c r="F19" s="8"/>
      <c r="G19" s="8"/>
      <c r="H19" s="16"/>
      <c r="I19" s="9"/>
      <c r="J19" s="9"/>
      <c r="K19" s="10"/>
      <c r="L19" s="6"/>
    </row>
    <row r="20" spans="1:12" ht="33.75" customHeight="1" x14ac:dyDescent="0.25">
      <c r="A20" s="6" t="str">
        <f t="shared" si="1"/>
        <v>openBankingBrazil/&lt;Organisation&gt;/Companies/BusinessAccounts/PriorityService Bundles/Services/CurrencyCode</v>
      </c>
      <c r="B20" s="8" t="s">
        <v>40</v>
      </c>
      <c r="C20" s="10" t="s">
        <v>38</v>
      </c>
      <c r="D20" s="19" t="s">
        <v>19</v>
      </c>
      <c r="E20" s="8"/>
      <c r="F20" s="8"/>
      <c r="G20" s="8"/>
      <c r="H20" s="16"/>
      <c r="I20" s="9"/>
      <c r="J20" s="9"/>
      <c r="K20" s="10"/>
      <c r="L20" s="6"/>
    </row>
    <row r="21" spans="1:12" ht="30" x14ac:dyDescent="0.25">
      <c r="A21" s="6" t="str">
        <f t="shared" si="1"/>
        <v>openBankingBrazil/&lt;Organisation&gt;/Companies/BusinessAccounts/PriorityService Bundles/Services/MonthlyFeeValue</v>
      </c>
      <c r="B21" s="8" t="s">
        <v>42</v>
      </c>
      <c r="C21" s="7" t="s">
        <v>54</v>
      </c>
      <c r="D21" s="19" t="s">
        <v>19</v>
      </c>
      <c r="E21" s="8"/>
      <c r="F21" s="8"/>
      <c r="G21" s="8"/>
      <c r="H21" s="16"/>
      <c r="I21" s="9"/>
      <c r="J21" s="9"/>
      <c r="K21" s="10"/>
      <c r="L21" s="6"/>
    </row>
    <row r="22" spans="1:12" ht="30" x14ac:dyDescent="0.25">
      <c r="A22" s="6" t="str">
        <f t="shared" si="1"/>
        <v>openBankingBrazil/&lt;Organisation&gt;/Companies/BusinessAccounts/PriorityService Bundles/Services/MounthlyFeeCurrencyCode</v>
      </c>
      <c r="B22" s="8" t="s">
        <v>58</v>
      </c>
      <c r="C22" s="10" t="s">
        <v>38</v>
      </c>
      <c r="D22" s="19" t="s">
        <v>19</v>
      </c>
      <c r="E22" s="8"/>
      <c r="F22" s="8"/>
      <c r="G22" s="8"/>
      <c r="H22" s="16"/>
      <c r="I22" s="9"/>
      <c r="J22" s="9"/>
      <c r="K22" s="10"/>
      <c r="L22" s="6"/>
    </row>
    <row r="23" spans="1:12" ht="123.75" customHeight="1" x14ac:dyDescent="0.25">
      <c r="A23" s="6" t="str">
        <f>CONCATENATE("openBankingBrazil/&lt;Organisation&gt;/Companies/BusinessAccounts/",B23)</f>
        <v>openBankingBrazil/&lt;Organisation&gt;/Companies/BusinessAccounts/OpenCloseChannelsCode</v>
      </c>
      <c r="B23" s="8" t="s">
        <v>32</v>
      </c>
      <c r="C23" s="7" t="s">
        <v>26</v>
      </c>
      <c r="D23" s="19" t="s">
        <v>19</v>
      </c>
      <c r="E23" s="8">
        <v>2</v>
      </c>
      <c r="F23" s="8" t="s">
        <v>20</v>
      </c>
      <c r="G23" s="8"/>
      <c r="H23" s="16"/>
      <c r="I23" s="9"/>
      <c r="J23" s="9"/>
      <c r="K23" s="10"/>
      <c r="L23" s="6"/>
    </row>
    <row r="24" spans="1:12" ht="93.75" customHeight="1" x14ac:dyDescent="0.25">
      <c r="A24" s="6" t="str">
        <f>CONCATENATE("openBankingBrazil/&lt;Organisation&gt;/Companies/BusinessAccounts/",B24)</f>
        <v>openBankingBrazil/&lt;Organisation&gt;/Companies/BusinessAccounts/TransactionMethodCode</v>
      </c>
      <c r="B24" s="8" t="s">
        <v>57</v>
      </c>
      <c r="C24" s="10" t="s">
        <v>24</v>
      </c>
      <c r="D24" s="19" t="s">
        <v>19</v>
      </c>
      <c r="E24" s="10">
        <v>9</v>
      </c>
      <c r="F24" s="8" t="s">
        <v>20</v>
      </c>
      <c r="G24" s="8"/>
      <c r="H24" s="17" t="s">
        <v>13</v>
      </c>
      <c r="I24" s="9"/>
      <c r="J24" s="9"/>
      <c r="K24" s="10"/>
      <c r="L24" s="6"/>
    </row>
    <row r="25" spans="1:12" ht="30" x14ac:dyDescent="0.25">
      <c r="A25" s="6" t="str">
        <f>CONCATENATE("openBankingBrazil/&lt;Organisation&gt;/Companies/BusinessAccounts/TermsAndCondictions/",B25)</f>
        <v>openBankingBrazil/&lt;Organisation&gt;/Companies/BusinessAccounts/TermsAndCondictions/MinimumBalanceValue</v>
      </c>
      <c r="B25" s="8" t="s">
        <v>33</v>
      </c>
      <c r="C25" s="7" t="s">
        <v>23</v>
      </c>
      <c r="D25" s="19" t="s">
        <v>19</v>
      </c>
      <c r="E25" s="8"/>
      <c r="F25" s="8" t="s">
        <v>85</v>
      </c>
      <c r="G25" s="8"/>
      <c r="H25" s="16" t="s">
        <v>14</v>
      </c>
      <c r="I25" s="9"/>
      <c r="J25" s="9"/>
      <c r="K25" s="10"/>
      <c r="L25" s="6"/>
    </row>
    <row r="26" spans="1:12" ht="30" x14ac:dyDescent="0.25">
      <c r="A26" s="6" t="str">
        <f>CONCATENATE("openBankingBrazil/&lt;Organisation&gt;/Companies/BusinessAccounts/TermsAndCondictions/",B26)</f>
        <v>openBankingBrazil/&lt;Organisation&gt;/Companies/BusinessAccounts/TermsAndCondictions/MinimumBalanceCurrencyCode</v>
      </c>
      <c r="B26" s="8" t="s">
        <v>56</v>
      </c>
      <c r="C26" s="10" t="s">
        <v>90</v>
      </c>
      <c r="D26" s="19" t="s">
        <v>19</v>
      </c>
      <c r="E26" s="10"/>
      <c r="F26" s="8" t="s">
        <v>20</v>
      </c>
      <c r="G26" s="8"/>
      <c r="H26" s="16"/>
      <c r="I26" s="9"/>
      <c r="J26" s="9"/>
      <c r="K26" s="10"/>
      <c r="L26" s="6"/>
    </row>
    <row r="27" spans="1:12" ht="30" x14ac:dyDescent="0.25">
      <c r="A27" s="6" t="str">
        <f>CONCATENATE("openBankingBrazil/&lt;Organisation&gt;/Companies/BusinessAccounts/TermsAndCondictions/",B27)</f>
        <v>openBankingBrazil/&lt;Organisation&gt;/Companies/BusinessAccounts/TermsAndCondictions/ElegibilityCriteriaText</v>
      </c>
      <c r="B27" s="8" t="s">
        <v>35</v>
      </c>
      <c r="C27" s="7" t="s">
        <v>34</v>
      </c>
      <c r="D27" s="19" t="s">
        <v>19</v>
      </c>
      <c r="E27" s="8">
        <v>2000</v>
      </c>
      <c r="F27" s="8" t="s">
        <v>20</v>
      </c>
      <c r="G27" s="8"/>
      <c r="H27" s="16" t="s">
        <v>17</v>
      </c>
      <c r="I27" s="9"/>
      <c r="J27" s="9"/>
      <c r="K27" s="10"/>
      <c r="L27" s="6"/>
    </row>
    <row r="28" spans="1:12" x14ac:dyDescent="0.25">
      <c r="A28" s="6" t="str">
        <f>CONCATENATE("openBankingBrazil/&lt;Organisation&gt;/Companies/BusinessAccounts/TermsAndCondictions/",B28)</f>
        <v>openBankingBrazil/&lt;Organisation&gt;/Companies/BusinessAccounts/TermsAndCondictions/ClosingProcessText</v>
      </c>
      <c r="B28" s="8" t="s">
        <v>36</v>
      </c>
      <c r="C28" s="10" t="s">
        <v>50</v>
      </c>
      <c r="D28" s="19" t="s">
        <v>19</v>
      </c>
      <c r="E28" s="10">
        <v>2000</v>
      </c>
      <c r="F28" s="8" t="s">
        <v>20</v>
      </c>
      <c r="G28" s="8"/>
      <c r="H28" s="16" t="s">
        <v>15</v>
      </c>
      <c r="I28" s="9"/>
      <c r="J28" s="9"/>
      <c r="K28" s="10"/>
      <c r="L28" s="6"/>
    </row>
    <row r="29" spans="1:12" x14ac:dyDescent="0.25">
      <c r="A29" s="6" t="str">
        <f>CONCATENATE("openBankingBrazil/&lt;Organisation&gt;/Companies/PersonalAccounts/InterestRates/",B29)</f>
        <v>openBankingBrazil/&lt;Organisation&gt;/Companies/PersonalAccounts/InterestRates/CompositionPercentage</v>
      </c>
      <c r="B29" s="8" t="s">
        <v>86</v>
      </c>
      <c r="C29" s="10" t="s">
        <v>80</v>
      </c>
      <c r="D29" s="19" t="s">
        <v>19</v>
      </c>
      <c r="E29" s="10"/>
      <c r="F29" s="8" t="s">
        <v>85</v>
      </c>
      <c r="G29" s="8"/>
      <c r="H29" s="16"/>
      <c r="I29" s="9"/>
      <c r="J29" s="9"/>
      <c r="K29" s="10"/>
      <c r="L29" s="6"/>
    </row>
    <row r="30" spans="1:12" x14ac:dyDescent="0.25">
      <c r="A30" s="6" t="str">
        <f t="shared" ref="A30:A31" si="2">CONCATENATE("openBankingBrazil/&lt;Organisation&gt;/Companies/PersonalAccounts/InterestRates/",B30)</f>
        <v>openBankingBrazil/&lt;Organisation&gt;/Companies/PersonalAccounts/InterestRates/ReferencialRateName</v>
      </c>
      <c r="B30" s="8" t="s">
        <v>95</v>
      </c>
      <c r="C30" s="10" t="s">
        <v>81</v>
      </c>
      <c r="D30" s="19" t="s">
        <v>19</v>
      </c>
      <c r="E30" s="8"/>
      <c r="F30" s="8" t="s">
        <v>85</v>
      </c>
      <c r="G30" s="8"/>
      <c r="H30" s="16"/>
      <c r="I30" s="9"/>
      <c r="J30" s="9"/>
      <c r="K30" s="10"/>
      <c r="L30" s="6"/>
    </row>
    <row r="31" spans="1:12" x14ac:dyDescent="0.25">
      <c r="A31" s="6" t="str">
        <f t="shared" si="2"/>
        <v>openBankingBrazil/&lt;Organisation&gt;/Companies/PersonalAccounts/InterestRates/IndexerName</v>
      </c>
      <c r="B31" s="7" t="s">
        <v>96</v>
      </c>
      <c r="C31" s="10" t="s">
        <v>82</v>
      </c>
      <c r="D31" s="19" t="s">
        <v>19</v>
      </c>
      <c r="E31" s="10"/>
      <c r="F31" s="8" t="s">
        <v>85</v>
      </c>
      <c r="G31" s="8"/>
      <c r="H31" s="16"/>
      <c r="I31" s="9"/>
      <c r="J31" s="9"/>
      <c r="K31" s="10"/>
      <c r="L31" s="6"/>
    </row>
    <row r="32" spans="1:12" x14ac:dyDescent="0.25">
      <c r="A32" s="6" t="str">
        <f>CONCATENATE("openBankingBrazil/&lt;Organisation&gt;/Companies/PersonalAccounts/InterestRates/",B32)</f>
        <v>openBankingBrazil/&lt;Organisation&gt;/Companies/PersonalAccounts/InterestRates/PrePostTaxCode</v>
      </c>
      <c r="B32" s="8" t="s">
        <v>92</v>
      </c>
      <c r="C32" s="10" t="s">
        <v>83</v>
      </c>
      <c r="D32" s="19" t="s">
        <v>19</v>
      </c>
      <c r="E32" s="8"/>
      <c r="F32" s="8" t="s">
        <v>85</v>
      </c>
      <c r="G32" s="8"/>
      <c r="H32" s="16"/>
      <c r="I32" s="9"/>
      <c r="J32" s="9"/>
      <c r="K32" s="10"/>
      <c r="L32" s="6"/>
    </row>
    <row r="33" spans="1:12" ht="18" customHeight="1" x14ac:dyDescent="0.25">
      <c r="A33" s="6" t="str">
        <f>CONCATENATE("openBankingBrazil/&lt;Organisation&gt;/Companies/BusinessAccounts/InterestRates/Frequency/",B33)</f>
        <v>openBankingBrazil/&lt;Organisation&gt;/Companies/BusinessAccounts/InterestRates/Frequency/FrequencyCode</v>
      </c>
      <c r="B33" s="8" t="s">
        <v>87</v>
      </c>
      <c r="C33" s="7" t="s">
        <v>91</v>
      </c>
      <c r="D33" s="19"/>
      <c r="E33" s="8"/>
      <c r="F33" s="8"/>
      <c r="G33" s="8"/>
      <c r="H33" s="16"/>
      <c r="I33" s="9"/>
      <c r="J33" s="9"/>
      <c r="K33" s="10"/>
      <c r="L33" s="6"/>
    </row>
    <row r="34" spans="1:12" x14ac:dyDescent="0.25">
      <c r="A34" s="6" t="str">
        <f>CONCATENATE("openBankingBrazil/&lt;Organisation&gt;/Companies/BusinessAccounts/InterestRates/Frequency/",B34)</f>
        <v>openBankingBrazil/&lt;Organisation&gt;/Companies/BusinessAccounts/InterestRates/Frequency/FrequencyName</v>
      </c>
      <c r="B34" s="8" t="s">
        <v>97</v>
      </c>
      <c r="C34" s="7" t="s">
        <v>37</v>
      </c>
      <c r="D34" s="19" t="s">
        <v>19</v>
      </c>
      <c r="E34" s="10"/>
      <c r="F34" s="8" t="s">
        <v>85</v>
      </c>
      <c r="G34" s="8"/>
      <c r="H34" s="16"/>
      <c r="I34" s="9"/>
      <c r="J34" s="9"/>
      <c r="K34" s="10"/>
      <c r="L34" s="6"/>
    </row>
    <row r="35" spans="1:12" x14ac:dyDescent="0.25">
      <c r="A35" s="6" t="str">
        <f>CONCATENATE("openBankingBrazil/&lt;Organisation&gt;/Companies/PersonalAccounts/InterestRates/",B35)</f>
        <v>openBankingBrazil/&lt;Organisation&gt;/Companies/PersonalAccounts/InterestRates/InterestRateText</v>
      </c>
      <c r="B35" s="8" t="s">
        <v>98</v>
      </c>
      <c r="C35" s="10" t="s">
        <v>84</v>
      </c>
      <c r="D35" s="19" t="s">
        <v>19</v>
      </c>
      <c r="E35" s="8"/>
      <c r="F35" s="8" t="s">
        <v>85</v>
      </c>
      <c r="G35" s="8"/>
      <c r="H35" s="16"/>
      <c r="I35" s="9"/>
      <c r="J35" s="9"/>
      <c r="K35" s="10"/>
      <c r="L35" s="6"/>
    </row>
    <row r="36" spans="1:12" x14ac:dyDescent="0.25">
      <c r="A36" s="8"/>
      <c r="B36" s="8"/>
      <c r="C36" s="8"/>
      <c r="D36" s="8"/>
      <c r="E36" s="8"/>
      <c r="F36" s="8"/>
      <c r="G36" s="8"/>
      <c r="H36" s="16"/>
      <c r="I36" s="9"/>
      <c r="J36" s="9"/>
      <c r="K36" s="10"/>
      <c r="L36" s="6"/>
    </row>
    <row r="37" spans="1:12" x14ac:dyDescent="0.25">
      <c r="A37" s="8"/>
      <c r="B37" s="8"/>
      <c r="C37" s="8"/>
      <c r="D37" s="8"/>
      <c r="E37" s="8"/>
      <c r="F37" s="8"/>
      <c r="G37" s="8"/>
      <c r="H37" s="16"/>
      <c r="I37" s="9"/>
      <c r="J37" s="9"/>
      <c r="K37" s="10"/>
      <c r="L37" s="6"/>
    </row>
    <row r="38" spans="1:12" x14ac:dyDescent="0.25">
      <c r="D38" s="8"/>
      <c r="E38" s="8"/>
      <c r="F38" s="8"/>
      <c r="G38" s="8"/>
      <c r="H3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2020-07-03T21:02:46Z</dcterms:modified>
</cp:coreProperties>
</file>