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GitHub\Open-Banking-\"/>
    </mc:Choice>
  </mc:AlternateContent>
  <xr:revisionPtr revIDLastSave="0" documentId="8_{D55232AD-BDF5-4D13-A46A-5C1B494AEA39}" xr6:coauthVersionLast="44" xr6:coauthVersionMax="44" xr10:uidLastSave="{00000000-0000-0000-0000-000000000000}"/>
  <bookViews>
    <workbookView xWindow="-120" yWindow="-120" windowWidth="20730" windowHeight="11160" activeTab="1"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3" i="11" l="1"/>
  <c r="A12" i="11"/>
  <c r="A13" i="5"/>
  <c r="A12" i="5"/>
  <c r="A25" i="5" l="1"/>
  <c r="A24" i="5"/>
  <c r="A25" i="11"/>
  <c r="A24" i="11"/>
  <c r="A23" i="5" l="1"/>
  <c r="A22" i="5"/>
  <c r="A23" i="11"/>
  <c r="A22" i="11"/>
  <c r="A27" i="5" l="1"/>
  <c r="A26" i="5"/>
  <c r="A21" i="5"/>
  <c r="A20" i="5"/>
  <c r="A19" i="5"/>
  <c r="A18" i="5"/>
  <c r="A17" i="5"/>
  <c r="A16" i="5"/>
  <c r="A15" i="5"/>
  <c r="A14" i="5"/>
  <c r="A11" i="5"/>
  <c r="A10" i="5"/>
  <c r="A9" i="5"/>
  <c r="A8" i="5"/>
  <c r="A7" i="5"/>
  <c r="A6" i="5"/>
  <c r="A5" i="5"/>
  <c r="A4" i="5"/>
  <c r="A3" i="5"/>
  <c r="A2" i="5"/>
  <c r="A27" i="11"/>
  <c r="A26" i="11"/>
  <c r="A21" i="11"/>
  <c r="A20" i="11"/>
  <c r="A19" i="11"/>
  <c r="A18" i="11"/>
  <c r="A17" i="11"/>
  <c r="A16" i="11"/>
  <c r="A15" i="11"/>
  <c r="A14" i="11"/>
  <c r="A11" i="11"/>
  <c r="A10" i="11"/>
  <c r="A9" i="11"/>
  <c r="A8" i="11"/>
  <c r="A7"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<sst xmlns="http://schemas.openxmlformats.org/spreadsheetml/2006/main" count="686" uniqueCount="346">
  <si>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</si>
  <si>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</si>
  <si>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</si>
  <si>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</si>
  <si>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</si>
  <si>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</si>
  <si>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</si>
  <si>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</si>
  <si>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</si>
  <si>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</si>
  <si>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</si>
  <si>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</si>
  <si>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</si>
  <si>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</si>
  <si>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</si>
  <si>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</si>
  <si>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</si>
  <si>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t>cnpjNumber</t>
  </si>
  <si>
    <t>^(\d{14})$</t>
  </si>
  <si>
    <t xml:space="preserve">Números de 0 a 9. </t>
  </si>
  <si>
    <t>types</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</si>
  <si>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</si>
  <si>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</si>
  <si>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</si>
  <si>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</si>
  <si>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</si>
  <si>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</si>
  <si>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</si>
  <si>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</si>
  <si>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</si>
  <si>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</si>
  <si>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</si>
  <si>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</si>
  <si>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</si>
  <si>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</si>
  <si>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</si>
  <si>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</si>
  <si>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</si>
  <si>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</si>
  <si>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</si>
  <si>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</si>
  <si>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frequency</t>
  </si>
  <si>
    <t>Código que indica Frequência sobre a qual incide a Remuneração. P. ex. 'a.d.', 'a.m.', 'a.a.'</t>
  </si>
  <si>
    <t>incomeRateInfo</t>
  </si>
  <si>
    <t>Descrição da Remuneração relativa as taxas de juros remuneratórias sobre a modalidade de Empréstimo infomrada, para pessoa física</t>
  </si>
  <si>
    <t>opcional</t>
  </si>
  <si>
    <t>requiredWarranties</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</si>
  <si>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</si>
  <si>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</si>
  <si>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</si>
  <si>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</si>
  <si>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</si>
  <si>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</si>
  <si>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</si>
  <si>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</si>
  <si>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</si>
  <si>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</si>
  <si>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</si>
  <si>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</si>
  <si>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</si>
  <si>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</si>
  <si>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</si>
  <si>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</si>
  <si>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</si>
  <si>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</si>
  <si>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</si>
  <si>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</si>
  <si>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</si>
  <si>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</si>
  <si>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</si>
  <si>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</si>
  <si>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</si>
  <si>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</si>
  <si>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</si>
  <si>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</si>
  <si>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</si>
  <si>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</si>
  <si>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</si>
  <si>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</si>
  <si>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</si>
  <si>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</si>
  <si>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</si>
  <si>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</si>
  <si>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</si>
  <si>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</si>
  <si>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</si>
  <si>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</si>
  <si>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</si>
  <si>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</si>
  <si>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</si>
  <si>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</si>
  <si>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</si>
  <si>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</si>
  <si>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</si>
  <si>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</si>
  <si>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</si>
  <si>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</si>
  <si>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</si>
  <si>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</si>
  <si>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</si>
  <si>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</si>
  <si>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</si>
  <si>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</si>
  <si>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</si>
  <si>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</si>
  <si>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</si>
  <si>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</si>
  <si>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</si>
  <si>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</si>
  <si>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</si>
  <si>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</si>
  <si>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</si>
  <si>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</si>
  <si>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</si>
  <si>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</si>
  <si>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</si>
  <si>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</si>
  <si>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</si>
  <si>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</si>
  <si>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</si>
  <si>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</si>
  <si>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</si>
  <si>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</si>
  <si>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</si>
  <si>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</si>
  <si>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</si>
  <si>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</si>
  <si>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</si>
  <si>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</si>
  <si>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</si>
  <si>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</si>
  <si>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</si>
  <si>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</si>
  <si>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</si>
  <si>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</si>
  <si>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</si>
  <si>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</si>
  <si>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</si>
  <si>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</si>
  <si>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</si>
  <si>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</si>
  <si>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</si>
  <si>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</si>
  <si>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</si>
  <si>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</si>
  <si>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</si>
  <si>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</si>
  <si>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</si>
  <si>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</si>
  <si>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</si>
  <si>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</si>
  <si>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</si>
  <si>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</si>
  <si>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</si>
  <si>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</si>
  <si>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</si>
  <si>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</si>
  <si>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</si>
  <si>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</si>
  <si>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</si>
  <si>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</si>
  <si>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</si>
  <si>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</si>
  <si>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</si>
  <si>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</si>
  <si>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</si>
  <si>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</si>
  <si>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</si>
  <si>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</si>
  <si>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</si>
  <si>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</si>
  <si>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</si>
  <si>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</si>
  <si>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</si>
  <si>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</si>
  <si>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</si>
  <si>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</si>
  <si>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</si>
  <si>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</si>
  <si>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</si>
  <si>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</si>
  <si>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</si>
  <si>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</si>
  <si>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</si>
  <si>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</si>
  <si>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</si>
  <si>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</si>
  <si>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</si>
  <si>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</si>
  <si>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</si>
  <si>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</si>
  <si>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</si>
  <si>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</si>
  <si>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</si>
  <si>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</si>
  <si>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</si>
  <si>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</si>
  <si>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</si>
  <si>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</si>
  <si>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</si>
  <si>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</si>
  <si>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</si>
  <si>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</si>
  <si>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</si>
  <si>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</si>
  <si>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</si>
  <si>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</si>
  <si>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</si>
  <si>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</si>
  <si>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</si>
  <si>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</si>
  <si>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</si>
  <si>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</si>
  <si>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</si>
  <si>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</si>
  <si>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</si>
  <si>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</si>
  <si>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</si>
  <si>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^(\W{3}){1}$</t>
  </si>
  <si>
    <t>moeda (ISO-4217)</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</si>
  <si>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</si>
  <si>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</si>
  <si>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</si>
  <si>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Descrição de como é composto o valor da tarifa. p.ex. '0,25% sobre o excedente do limite acima de R$ 500,00'</t>
  </si>
  <si>
    <t>Unidade ou forma de cobrança. P.ex. 'Por mês'</t>
  </si>
  <si>
    <t>Sigla de identificação do serviço relacionado à Modalidade de Empréstimo informada, para pessoa física. Campo aberto. p. ex. 'Cheque Especial'</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</si>
  <si>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</si>
  <si>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</si>
  <si>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</si>
  <si>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</si>
  <si>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</si>
  <si>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</si>
  <si>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</si>
  <si>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</si>
  <si>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</si>
  <si>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</si>
  <si>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</si>
  <si>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</si>
  <si>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</si>
  <si>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</si>
  <si>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</si>
  <si>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</si>
  <si>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</si>
  <si>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</si>
  <si>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</si>
  <si>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</si>
  <si>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</si>
  <si>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</si>
  <si>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</si>
  <si>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</si>
  <si>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</si>
  <si>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</si>
  <si>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</si>
  <si>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</si>
  <si>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</si>
  <si>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</si>
  <si>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</si>
  <si>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</si>
  <si>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</si>
  <si>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</si>
  <si>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</si>
  <si>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</si>
  <si>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</si>
  <si>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</si>
  <si>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</si>
  <si>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</si>
  <si>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</si>
  <si>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</si>
  <si>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</si>
  <si>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</si>
  <si>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</si>
  <si>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</si>
  <si>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</si>
  <si>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</si>
  <si>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</si>
  <si>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</si>
  <si>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</si>
  <si>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</si>
  <si>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</si>
  <si>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</si>
  <si>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</si>
  <si>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</si>
  <si>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</si>
  <si>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</si>
  <si>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</si>
  <si>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</si>
  <si>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</si>
  <si>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</si>
  <si>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</si>
  <si>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</si>
  <si>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</si>
  <si>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</si>
  <si>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</si>
  <si>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</si>
  <si>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</si>
  <si>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</si>
  <si>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</si>
  <si>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</si>
  <si>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</si>
  <si>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</si>
  <si>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</si>
  <si>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</si>
  <si>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</si>
  <si>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</si>
  <si>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Garantias - Documento 3040</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</si>
  <si>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</si>
  <si>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</si>
  <si>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Campo aberto para informar as condições contratuais relativas à Modalidade de Empréstimo para pessoa jurídica informada. Pode ser informada a URL referente ao endereço onde constam as condições informadas</t>
  </si>
  <si>
    <t>type</t>
  </si>
  <si>
    <t>a.d.
a.m.
a.a.</t>
  </si>
  <si>
    <t>^(\d{1,9}\,\d{2}){1}$</t>
  </si>
  <si>
    <t>termsConditions</t>
  </si>
  <si>
    <t>additionalInfo</t>
  </si>
  <si>
    <t>Pré
Pós</t>
  </si>
  <si>
    <t>Cessão de direitos creditórios
Caução
Penhor
Alienação fiduciária
Hipoteca
Operações garantidas pelo governo
Outras garantias não fidejussórias
Seguros e assemelhados
Garantia fidejussória
Bens arrendados
Garantias internacionais
Operações garantidas por outras entidades
Acordos de compensação
Não aplicável</t>
  </si>
  <si>
    <t>Pré 
Pós</t>
  </si>
  <si>
    <t xml:space="preserve">O responsável pela comercialização das modalidades de Empréstimos para Pessoas Físicas consultadas - o CNPJ corresponde ao número de inscrição no Cadastro de Pessoa Jurídica. 
Deve-se ter apenas os números do CNPJ, sem máscara.
</t>
  </si>
  <si>
    <t xml:space="preserve">Fatores geradores de cobrança que incidem sobre as Modalidades de Empréstimos informada, para pessoa jurídica. P. ex. '(e)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</si>
  <si>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 xml:space="preserve">O responsável pela comercialização das modalidades de Empréstimos para Pessoas Jurídicas consultadas - o CNPJ corresponde ao número de inscrição no Cadastro de Pessoa Jurídica. 
Deve-se ter apenas os números do CNPJ, sem máscara.
</t>
  </si>
  <si>
    <t xml:space="preserve">Fatores geradores de cobrança que incidem sobre as Modalidades de Empréstimos informada, para pessoa física. P. ex. '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</si>
  <si>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Nome da Instituição, pertencente à marca, responsável pela comercialização das modalidades de Empréstimos para Pessoas Jurídicas consultadas. P.ex. 'Empresa da Organização A'</t>
  </si>
  <si>
    <t>Nome da Instituição, pertencente à marca, responsável pela comercialização das modalidades de Empréstimos para PessoasFísicas consultadas. P.ex. 'Empresa da Organização A'</t>
  </si>
  <si>
    <r>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Empréstimo-Crédito pessoal consignado</t>
    </r>
    <r>
      <rPr>
        <sz val="11"/>
        <rFont val="Calibri"/>
        <family val="2"/>
        <scheme val="minor"/>
      </rPr>
      <t xml:space="preserve"> -  operações de crédito com retenção de parcela do salário ou benefício do tomador, para o pagamento das prestações do empréstimo – desconto em folha de pagamento – nos termos da legislação em vigor
</t>
    </r>
    <r>
      <rPr>
        <b/>
        <sz val="11"/>
        <rFont val="Calibri"/>
        <family val="2"/>
        <scheme val="minor"/>
      </rPr>
      <t>Empréstimo-Home equity</t>
    </r>
    <r>
      <rPr>
        <sz val="11"/>
        <rFont val="Calibri"/>
        <family val="2"/>
        <scheme val="minor"/>
      </rPr>
      <t xml:space="preserve"> - empréstimos pessoas físicas, garantidos por hipoteca ou por alienação fiduciária de bens imóveis residenciais, sem vinculação a aquisição de bens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Empréstimo-Crédito pessoal não consignado</t>
    </r>
    <r>
      <rPr>
        <sz val="11"/>
        <rFont val="Calibri"/>
        <family val="2"/>
        <scheme val="minor"/>
      </rPr>
      <t xml:space="preserve"> -  operações de empréstimos às pessoas físicas, sem vinculação com aquisição de bem ou serviço e sem retenção de parcela do salário ou benefício do tomador para o pagamento das prestações do empréstimo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</si>
  <si>
    <t xml:space="preserve">Adiantamento a depositante
Empréstimo-Crédito pessoal consignado
Empréstimo-Crédito pessoal não consignado
Empréstimo-Home equity
Empréstimo-Microcrédito produtivo orientado
Empréstimo-Cheque especial
Empréstimo-Conta garantida
</t>
  </si>
  <si>
    <t xml:space="preserve">Adiantamento a depositante
Empréstimo-Microcrédito produtivo orientado
Empréstimo-Cheque especial
Empréstimo-Conta garantida
Empréstimo-Capital de giro com prazo de vencimento até 365 dias
Empréstimo-Capital de giro com prazo de vencimento superior a 365 dias
Empréstimo-Capital de giro rotativo
</t>
  </si>
  <si>
    <r>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r>
      <rPr>
        <b/>
        <sz val="11"/>
        <rFont val="Calibri"/>
        <family val="2"/>
        <scheme val="minor"/>
      </rPr>
      <t>Empréstimo-Capital de giro com prazo de vencimento até 365 dias</t>
    </r>
    <r>
      <rPr>
        <sz val="11"/>
        <rFont val="Calibri"/>
        <family val="2"/>
        <scheme val="minor"/>
      </rPr>
      <t xml:space="preserve">: operações de crédito voltadas para o financiamento de curto prazo (igual ou inferior a 365 dias) das pessoas jurídicas, vinculadas às necessidades de capital de giro e a um contrato específico que estabeleça prazos, taxas e garantias
</t>
    </r>
    <r>
      <rPr>
        <b/>
        <sz val="11"/>
        <rFont val="Calibri"/>
        <family val="2"/>
        <scheme val="minor"/>
      </rPr>
      <t>Empréstimo-Capital de giro com prazo vencimento superior a 365 dias</t>
    </r>
    <r>
      <rPr>
        <sz val="11"/>
        <rFont val="Calibri"/>
        <family val="2"/>
        <scheme val="minor"/>
      </rPr>
      <t xml:space="preserve">: operações de crédito voltadas para o financiamento de médio e longo prazo (superior a 365 dias) das pessoas jurídicas, vinculadas às necessidades de capital de giro e a um contrato específico que estabeleça prazos, taxas e garantias
</t>
    </r>
    <r>
      <rPr>
        <b/>
        <sz val="11"/>
        <rFont val="Calibri"/>
        <family val="2"/>
        <scheme val="minor"/>
      </rPr>
      <t>Empréstimo-Capital de giro rotativo</t>
    </r>
    <r>
      <rPr>
        <sz val="11"/>
        <rFont val="Calibri"/>
        <family val="2"/>
        <scheme val="minor"/>
      </rPr>
      <t xml:space="preserve">: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t>
    </r>
  </si>
  <si>
    <t>Nome da Marca reportada pelo participante do Open Banking. O conceito a que se refere a 'marca' utilizada está em definição pelos participantes.</t>
  </si>
  <si>
    <t>\W*</t>
  </si>
  <si>
    <t>mínimo'
'1º quartil de clientes'
'2º quartil de clientes'
'3º quartil de clientes'
'4º quartil de clientes'</t>
  </si>
  <si>
    <t>Este campo deve estar obrigatoriamente preenchido</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</si>
  <si>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xml:space="preserve">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r>
      <rPr>
        <sz val="11"/>
        <color theme="1"/>
        <rFont val="Calibri"/>
        <family val="2"/>
        <scheme val="minor"/>
      </rPr>
      <t xml:space="preserve">
</t>
    </r>
  </si>
  <si>
    <t>Percentual que incide sobre a composição das taxas de juros remuneratórias. 
(representa uma porcentagem Ex: 0.15 (O valor ao lado representa 15%. O valor 1 representa 100%)</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</si>
  <si>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xml:space="preserve">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</si>
  <si>
    <t>Percentual que incide sobre a composição das taxas de juros remuneratórias.
(representa uma porcentagem Ex: 0.15 (O valor ao lado representa 15%. O valor 1 representa 100%)</t>
  </si>
  <si>
    <t>Números de 0 a 9.</t>
  </si>
  <si>
    <t>Valor do percentual que corresponde a taxa de remuneração efetivamente aplicada no intervalo informado
(representação de uma porcentagem Ex: 0.15 (O valor ao lado representa 15%. O valor 1 representa 100%))</t>
  </si>
  <si>
    <t>Identifica o período referente ao percentual de taxa de remuneração efetivamente aplicada no intervalo informado: mínimo, 1º quartil de clientes, 2º quartil de clientes, 3º quartil de clientes e 4º quartil de clientes</t>
  </si>
  <si>
    <t>Valor de referência utilizado na apuração dos percentuais informados por quartil
(representa um valor monetário Ex: 1547368.92 (O valor ao lado, considerando que a moeda seja BRL, significa R$ 1.547.368,92). O único separador presente deverá ser o . (ponto) para casa decimal. Não deve haver separador de milhar)</t>
  </si>
  <si>
    <t>BRL</t>
  </si>
  <si>
    <t xml:space="preserve">Moeda relativa ao valor de referência, segundo modelo ISO-4217. p. ex. 'BRL' </t>
  </si>
  <si>
    <t>referenceValue</t>
  </si>
  <si>
    <t>referenceCurrency</t>
  </si>
  <si>
    <t>Valor de referência utilizado na apuração dos valores informados por quartil
(representa um valor monetário Ex: 1547368.92 (O valor ao lado, considerando que a moeda seja BRL, significa R$ 1.547.368,92). O único separador presente deverá ser o . (ponto) para casa decimal. Não deve haver separador de milhar)</t>
  </si>
  <si>
    <t>Indica o perído relativo a tarifa do serviço informado: mínimo, 1º quartil de clientes, 2º quartil de clientes, 3º quartil de clientes e 4º quartil de clientes</t>
  </si>
  <si>
    <t>Valor da tarifa, relativa ao serviço ofertado, para pessoa jurídica informado no período. p.ex. '45.00'
(representa um valor monetário Ex: 1547368.92 (O valor ao lado, considerando que a moeda seja BRL, significa R$ 1.547.368,92). O único separador presente deverá ser o . (ponto) para casa decimal. Não deve haver separador de milhar)</t>
  </si>
  <si>
    <t>Valor da tarifa, relativa ao serviço ofertado, para pessoa física informado no período. p.ex. '45.00'
(representa um valor monetário Ex: 1547368.92 (O valor ao lado, considerando que a moeda seja BRL, significa R$ 1.547.368,92). O único separador presente deverá ser o . (ponto) para casa decimal. Não deve haver separador de milhar)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</si>
</sst>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b/>
      <sz val="1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2" fillId="0" borderId="0" xfId="0" applyFont="1" applyFill="1" applyAlignment="1">
      <alignment horizontal="center" vertical="top"/>
    </xf>
    <xf numFmtId="0" fontId="7" fillId="0" borderId="1" xfId="0" applyFont="1" applyFill="1" applyBorder="1" applyAlignment="1">
      <alignment horizontal="left" vertical="top"/>
    </xf>
    <xf numFmtId="0" fontId="7" fillId="0" borderId="0" xfId="0" applyFont="1" applyFill="1" applyBorder="1" applyAlignment="1">
      <alignment horizontal="left" vertical="top"/>
    </xf>
    <xf numFmtId="0" fontId="7" fillId="0" borderId="1" xfId="0" applyFont="1" applyFill="1" applyBorder="1" applyAlignment="1">
      <alignment horizontal="right" vertical="top"/>
    </xf>
    <xf numFmtId="0" fontId="7" fillId="0" borderId="1"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right" vertical="top"/>
    </xf>
    <xf numFmtId="0" fontId="7" fillId="0" borderId="0" xfId="0" applyFont="1" applyFill="1" applyAlignment="1">
      <alignment vertical="top" wrapText="1"/>
    </xf>
    <xf numFmtId="0" fontId="2" fillId="0" borderId="0" xfId="0" quotePrefix="1" applyFont="1" applyFill="1" applyAlignment="1">
      <alignment vertical="top" wrapText="1"/>
    </xf>
    <xf numFmtId="0" fontId="2" fillId="0" borderId="0" xfId="0" applyFont="1" applyFill="1" applyAlignment="1">
      <alignment horizontal="right" vertical="top" wrapText="1"/>
    </xf>
    <xf numFmtId="0" fontId="8" fillId="0" borderId="0" xfId="0" applyFont="1" applyFill="1" applyAlignment="1">
      <alignment horizontal="left" vertical="top"/>
    </xf>
    <xf numFmtId="0" fontId="2" fillId="2" borderId="0" xfId="0" applyFont="1" applyFill="1" applyAlignment="1">
      <alignment horizontal="left" vertical="top" wrapText="1"/>
    </xf>
    <xf numFmtId="0" fontId="8" fillId="0" borderId="0" xfId="0" applyFont="1" applyFill="1" applyAlignment="1">
      <alignment horizontal="right" vertical="top"/>
    </xf>
    <xf numFmtId="0" fontId="0" fillId="0" borderId="0" xfId="0" applyFont="1" applyFill="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center" vertical="top"/>
    </xf>
    <xf numFmtId="0" fontId="0" fillId="0" borderId="0" xfId="0" applyFont="1" applyFill="1" applyAlignment="1">
      <alignment vertical="top"/>
    </xf>
    <xf numFmtId="0" fontId="0" fillId="0" borderId="0" xfId="0" applyFont="1" applyFill="1" applyAlignment="1">
      <alignment horizontal="lef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2"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horizontal="center" vertical="top" wrapText="1"/>
    </xf>
    <xf numFmtId="0" fontId="2" fillId="3" borderId="0" xfId="0" applyFont="1" applyFill="1" applyAlignment="1">
      <alignment vertical="top" wrapText="1"/>
    </xf>
    <xf numFmtId="0" fontId="7" fillId="3" borderId="0" xfId="0" applyFont="1" applyFill="1"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33"/>
  <sheetViews>
    <sheetView zoomScale="80" zoomScaleNormal="80" workbookViewId="0">
      <pane xSplit="2" ySplit="1" topLeftCell="C9" activePane="bottomRight" state="frozen"/>
      <selection pane="topRight" activeCell="C1" sqref="C1"/>
      <selection pane="bottomLeft" activeCell="A2" sqref="A2"/>
      <selection pane="bottomRight" activeCell="I9" sqref="I9:K11"/>
    </sheetView>
  </sheetViews>
  <sheetFormatPr defaultRowHeight="15" x14ac:dyDescent="0.25"/>
  <cols>
    <col min="1" max="1" width="90.7109375" style="8" customWidth="1"/>
    <col min="2" max="2" width="21.28515625" style="8" customWidth="1"/>
    <col min="3" max="3" width="143.28515625" style="8" customWidth="1"/>
    <col min="4" max="4" width="12.5703125" style="8" customWidth="1"/>
    <col min="5" max="5" width="15.28515625" style="32" customWidth="1"/>
    <col min="6" max="6" width="12.5703125" style="8" customWidth="1"/>
    <col min="7" max="7" width="30.42578125" style="8" customWidth="1"/>
    <col min="8" max="8" width="61.2851562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321</v>
      </c>
      <c r="D3" s="9" t="s">
        <v>13</v>
      </c>
      <c r="E3" s="32">
        <v>30</v>
      </c>
      <c r="F3" s="9" t="s">
        <v>14</v>
      </c>
      <c r="G3" s="9" t="s">
        <v>15</v>
      </c>
      <c r="H3" s="9"/>
      <c r="I3" s="25">
        <v>1</v>
      </c>
      <c r="J3" s="25">
        <v>1</v>
      </c>
      <c r="K3" s="31" t="s">
        <v>16</v>
      </c>
    </row>
    <row r="4" spans="1:12" ht="47.25" customHeight="1" x14ac:dyDescent="0.25">
      <c r="A4" s="9" t="str">
        <f>CONCATENATE("openBankingBrazil/&lt;brand&gt;/companies/",B4)</f>
        <v>openBankingBrazil/&lt;brand&gt;/companies/cnpjNumber</v>
      </c>
      <c r="B4" s="30" t="s">
        <v>17</v>
      </c>
      <c r="C4" s="30" t="s">
        <v>316</v>
      </c>
      <c r="D4" s="9" t="s">
        <v>13</v>
      </c>
      <c r="E4" s="32">
        <v>14</v>
      </c>
      <c r="F4" s="9" t="s">
        <v>14</v>
      </c>
      <c r="G4" s="9" t="s">
        <v>18</v>
      </c>
      <c r="H4" s="30" t="s">
        <v>334</v>
      </c>
      <c r="I4" s="25">
        <v>1</v>
      </c>
      <c r="J4" s="25">
        <v>1</v>
      </c>
      <c r="K4" s="30" t="s">
        <v>16</v>
      </c>
    </row>
    <row r="5" spans="1:12" ht="295.5" customHeight="1" x14ac:dyDescent="0.25">
      <c r="A5" s="9" t="str">
        <f>CONCATENATE("openBankingBrazil/&lt;brand&gt;/companies/personalLoans/",B5)</f>
        <v>openBankingBrazil/&lt;brand&gt;/companies/personalLoans/types</v>
      </c>
      <c r="B5" s="30" t="s">
        <v>20</v>
      </c>
      <c r="C5" s="30" t="s">
        <v>322</v>
      </c>
      <c r="D5" s="39" t="s">
        <v>13</v>
      </c>
      <c r="E5" s="32">
        <v>70</v>
      </c>
      <c r="F5" s="9" t="s">
        <v>14</v>
      </c>
      <c r="G5" s="9"/>
      <c r="H5" s="30" t="s">
        <v>323</v>
      </c>
      <c r="I5" s="25">
        <v>1</v>
      </c>
      <c r="J5" s="25">
        <v>1</v>
      </c>
      <c r="K5" s="30"/>
      <c r="L5" s="27"/>
    </row>
    <row r="6" spans="1:12" ht="90.75" customHeight="1" x14ac:dyDescent="0.25">
      <c r="A6" s="8" t="str">
        <f>CONCATENATE("openBankingBrazil/&lt;brand&gt;/companies/personalLoans/fees/",B6)</f>
        <v>openBankingBrazil/&lt;brand&gt;/companies/personalLoans/fees/serviceName</v>
      </c>
      <c r="B6" s="8" t="s">
        <v>22</v>
      </c>
      <c r="C6" s="30" t="s">
        <v>222</v>
      </c>
      <c r="D6" s="8" t="s">
        <v>13</v>
      </c>
      <c r="E6" s="32">
        <v>50</v>
      </c>
      <c r="F6" s="9" t="s">
        <v>14</v>
      </c>
      <c r="G6" s="9" t="s">
        <v>15</v>
      </c>
      <c r="H6" s="30"/>
      <c r="I6" s="25">
        <v>1</v>
      </c>
      <c r="J6" s="25" t="s">
        <v>217</v>
      </c>
      <c r="K6" s="30"/>
    </row>
    <row r="7" spans="1:12" ht="75" customHeight="1" x14ac:dyDescent="0.25">
      <c r="A7" s="9" t="str">
        <f>CONCATENATE("openBankingBrazil/&lt;brand&gt;/companies/personalLoans/fees/",B7)</f>
        <v>openBankingBrazil/&lt;brand&gt;/companies/personalLoans/fees/serviceCode</v>
      </c>
      <c r="B7" s="9" t="s">
        <v>25</v>
      </c>
      <c r="C7" s="31" t="s">
        <v>225</v>
      </c>
      <c r="D7" s="8" t="s">
        <v>13</v>
      </c>
      <c r="E7" s="32">
        <v>30</v>
      </c>
      <c r="F7" s="9" t="s">
        <v>14</v>
      </c>
      <c r="G7" s="9" t="s">
        <v>15</v>
      </c>
      <c r="H7" s="9"/>
      <c r="I7" s="25">
        <v>1</v>
      </c>
      <c r="J7" s="25" t="s">
        <v>217</v>
      </c>
    </row>
    <row r="8" spans="1:12" ht="60" x14ac:dyDescent="0.25">
      <c r="A8" s="8" t="str">
        <f>CONCATENATE("openBankingBrazil/&lt;brand&gt;/companies/personalLoans/fees/",B8)</f>
        <v>openBankingBrazil/&lt;brand&gt;/companies/personalLoans/fees/chargingTriggerInfo</v>
      </c>
      <c r="B8" s="9" t="s">
        <v>214</v>
      </c>
      <c r="C8" s="30" t="s">
        <v>319</v>
      </c>
      <c r="D8" s="8" t="s">
        <v>13</v>
      </c>
      <c r="E8" s="32">
        <v>2000</v>
      </c>
      <c r="F8" s="9" t="s">
        <v>14</v>
      </c>
      <c r="G8" s="9" t="s">
        <v>15</v>
      </c>
      <c r="H8" s="9"/>
      <c r="I8" s="25">
        <v>1</v>
      </c>
      <c r="J8" s="25" t="s">
        <v>217</v>
      </c>
      <c r="K8" s="30"/>
    </row>
    <row r="9" spans="1:12" ht="90.75" customHeight="1" x14ac:dyDescent="0.25">
      <c r="A9" s="8" t="str">
        <f>CONCATENATE("openBankingBrazil/&lt;brand&gt;/companies/personalLoans/fees/price/",B9)</f>
        <v>openBankingBrazil/&lt;brand&gt;/companies/personalLoans/fees/price/type</v>
      </c>
      <c r="B9" s="9" t="s">
        <v>308</v>
      </c>
      <c r="C9" s="30" t="s">
        <v>343</v>
      </c>
      <c r="D9" s="8" t="s">
        <v>13</v>
      </c>
      <c r="E9" s="32">
        <v>30</v>
      </c>
      <c r="F9" s="9" t="s">
        <v>14</v>
      </c>
      <c r="G9" s="9" t="s">
        <v>327</v>
      </c>
      <c r="H9" s="34" t="s">
        <v>328</v>
      </c>
      <c r="I9" s="25">
        <v>5</v>
      </c>
      <c r="J9" s="25">
        <v>5</v>
      </c>
      <c r="K9" s="30" t="s">
        <v>329</v>
      </c>
    </row>
    <row r="10" spans="1:12" ht="72" customHeight="1" x14ac:dyDescent="0.25">
      <c r="A10" s="8" t="str">
        <f>CONCATENATE("openBankingBrazil/&lt;brand&gt;/companies/personalLoans/fees/price/",B10)</f>
        <v>openBankingBrazil/&lt;brand&gt;/companies/personalLoans/fees/price/value</v>
      </c>
      <c r="B10" s="9" t="s">
        <v>215</v>
      </c>
      <c r="C10" s="2" t="s">
        <v>345</v>
      </c>
      <c r="D10" s="8" t="s">
        <v>13</v>
      </c>
      <c r="E10" s="32">
        <v>12</v>
      </c>
      <c r="F10" s="9" t="s">
        <v>14</v>
      </c>
      <c r="G10" s="9" t="s">
        <v>310</v>
      </c>
      <c r="H10" s="9"/>
      <c r="I10" s="25">
        <v>5</v>
      </c>
      <c r="J10" s="25">
        <v>5</v>
      </c>
      <c r="K10" s="30" t="s">
        <v>329</v>
      </c>
    </row>
    <row r="11" spans="1:12" ht="33.75" customHeight="1" x14ac:dyDescent="0.25">
      <c r="A11" s="8" t="str">
        <f>CONCATENATE("openBankingBrazil/&lt;brand&gt;/companies/personalLoans/fees/price/",B11)</f>
        <v>openBankingBrazil/&lt;brand&gt;/companies/personalLoans/fees/price/currency</v>
      </c>
      <c r="B11" s="9" t="s">
        <v>29</v>
      </c>
      <c r="C11" s="31" t="s">
        <v>30</v>
      </c>
      <c r="D11" s="8" t="s">
        <v>13</v>
      </c>
      <c r="E11" s="32">
        <v>3</v>
      </c>
      <c r="F11" s="9" t="s">
        <v>14</v>
      </c>
      <c r="G11" s="9" t="s">
        <v>218</v>
      </c>
      <c r="H11" s="31" t="s">
        <v>219</v>
      </c>
      <c r="I11" s="25">
        <v>5</v>
      </c>
      <c r="J11" s="25">
        <v>5</v>
      </c>
      <c r="K11" s="30" t="s">
        <v>329</v>
      </c>
    </row>
    <row r="12" spans="1:12" ht="45" x14ac:dyDescent="0.25">
      <c r="A12" s="46" t="str">
        <f>CONCATENATE("openBankingBrazil/&lt;brand&gt;/companies/personalLoans/fees/",B12)</f>
        <v>openBankingBrazil/&lt;brand&gt;/companies/personalLoans/fees/referenceValue</v>
      </c>
      <c r="B12" s="46" t="s">
        <v>340</v>
      </c>
      <c r="C12" s="45" t="s">
        <v>342</v>
      </c>
      <c r="D12" s="46" t="s">
        <v>13</v>
      </c>
      <c r="E12" s="47">
        <v>12</v>
      </c>
      <c r="F12" s="44" t="s">
        <v>14</v>
      </c>
      <c r="G12" s="44" t="s">
        <v>310</v>
      </c>
      <c r="H12" s="44"/>
      <c r="I12" s="47">
        <v>1</v>
      </c>
      <c r="J12" s="47">
        <v>1</v>
      </c>
      <c r="K12" s="45" t="s">
        <v>329</v>
      </c>
    </row>
    <row r="13" spans="1:12" ht="30" x14ac:dyDescent="0.25">
      <c r="A13" s="46" t="str">
        <f>CONCATENATE("openBankingBrazil/&lt;brand&gt;/companies/personalLoans/fees/",B13)</f>
        <v>openBankingBrazil/&lt;brand&gt;/companies/personalLoans/fees/referenceCurrency</v>
      </c>
      <c r="B13" s="46" t="s">
        <v>341</v>
      </c>
      <c r="C13" s="45" t="s">
        <v>339</v>
      </c>
      <c r="D13" s="46" t="s">
        <v>13</v>
      </c>
      <c r="E13" s="48">
        <v>3</v>
      </c>
      <c r="F13" s="44" t="s">
        <v>14</v>
      </c>
      <c r="G13" s="44" t="s">
        <v>218</v>
      </c>
      <c r="H13" s="49" t="s">
        <v>338</v>
      </c>
      <c r="I13" s="47">
        <v>1</v>
      </c>
      <c r="J13" s="47">
        <v>1</v>
      </c>
      <c r="K13" s="45" t="s">
        <v>329</v>
      </c>
    </row>
    <row r="14" spans="1:12" ht="45" x14ac:dyDescent="0.25">
      <c r="A14" s="8" t="str">
        <f>CONCATENATE("openBankingBrazil/&lt;brand&gt;/companies/personalLoans/fees/",B14)</f>
        <v>openBankingBrazil/&lt;brand&gt;/companies/personalLoans/fees/additionalInfo</v>
      </c>
      <c r="B14" s="9" t="s">
        <v>312</v>
      </c>
      <c r="C14" s="30" t="s">
        <v>223</v>
      </c>
      <c r="D14" s="8" t="s">
        <v>13</v>
      </c>
      <c r="E14" s="32">
        <v>80</v>
      </c>
      <c r="F14" s="8" t="s">
        <v>33</v>
      </c>
      <c r="G14" s="9" t="s">
        <v>15</v>
      </c>
      <c r="H14" s="31"/>
      <c r="I14" s="25">
        <v>0</v>
      </c>
      <c r="J14" s="25" t="s">
        <v>217</v>
      </c>
      <c r="K14" s="30" t="s">
        <v>220</v>
      </c>
    </row>
    <row r="15" spans="1:12" x14ac:dyDescent="0.25">
      <c r="A15" s="8" t="str">
        <f>CONCATENATE("openBankingBrazil/&lt;brand&gt;/companies/personalLoans/fees/",B15)</f>
        <v>openBankingBrazil/&lt;brand&gt;/companies/personalLoans/fees/changingUnit</v>
      </c>
      <c r="B15" s="9" t="s">
        <v>216</v>
      </c>
      <c r="C15" s="30" t="s">
        <v>224</v>
      </c>
      <c r="D15" s="8" t="s">
        <v>13</v>
      </c>
      <c r="E15" s="32">
        <v>50</v>
      </c>
      <c r="F15" s="9" t="s">
        <v>14</v>
      </c>
      <c r="G15" s="9" t="s">
        <v>15</v>
      </c>
      <c r="H15" s="31"/>
      <c r="I15" s="25">
        <v>1</v>
      </c>
      <c r="J15" s="25" t="s">
        <v>217</v>
      </c>
      <c r="K15" s="30" t="s">
        <v>221</v>
      </c>
    </row>
    <row r="16" spans="1:12" ht="31.5" customHeight="1" x14ac:dyDescent="0.25">
      <c r="A16" s="8" t="str">
        <f t="shared" ref="A16:A21" si="0">CONCATENATE("openBankingBrazil/&lt;brand&gt;/companies/personalLoans/interestRates/",B16)</f>
        <v>openBankingBrazil/&lt;brand&gt;/companies/personalLoans/interestRates/rate</v>
      </c>
      <c r="B16" s="9" t="s">
        <v>32</v>
      </c>
      <c r="C16" s="31" t="s">
        <v>331</v>
      </c>
      <c r="D16" s="8" t="s">
        <v>13</v>
      </c>
      <c r="E16" s="32">
        <v>7</v>
      </c>
      <c r="F16" s="9" t="s">
        <v>33</v>
      </c>
      <c r="G16" s="8" t="s">
        <v>34</v>
      </c>
      <c r="H16" s="33"/>
      <c r="I16" s="25">
        <v>0</v>
      </c>
      <c r="J16" s="25" t="s">
        <v>217</v>
      </c>
      <c r="K16" s="30"/>
    </row>
    <row r="17" spans="1:11" ht="30" x14ac:dyDescent="0.25">
      <c r="A17" s="8" t="str">
        <f t="shared" si="0"/>
        <v>openBankingBrazil/&lt;brand&gt;/companies/personalLoans/interestRates/referencialRate</v>
      </c>
      <c r="B17" s="9" t="s">
        <v>35</v>
      </c>
      <c r="C17" s="31" t="s">
        <v>36</v>
      </c>
      <c r="D17" s="8" t="s">
        <v>13</v>
      </c>
      <c r="E17" s="35">
        <v>10</v>
      </c>
      <c r="F17" s="9" t="s">
        <v>33</v>
      </c>
      <c r="G17" s="8" t="s">
        <v>34</v>
      </c>
      <c r="H17" s="33"/>
      <c r="I17" s="25">
        <v>0</v>
      </c>
      <c r="J17" s="25" t="s">
        <v>217</v>
      </c>
      <c r="K17" s="30"/>
    </row>
    <row r="18" spans="1:11" ht="32.25" customHeight="1" x14ac:dyDescent="0.25">
      <c r="A18" s="8" t="str">
        <f t="shared" si="0"/>
        <v>openBankingBrazil/&lt;brand&gt;/companies/personalLoans/interestRates/indexer</v>
      </c>
      <c r="B18" s="31" t="s">
        <v>37</v>
      </c>
      <c r="C18" s="31" t="s">
        <v>38</v>
      </c>
      <c r="D18" s="8" t="s">
        <v>13</v>
      </c>
      <c r="E18" s="35">
        <v>30</v>
      </c>
      <c r="F18" s="9" t="s">
        <v>33</v>
      </c>
      <c r="G18" s="9" t="s">
        <v>15</v>
      </c>
      <c r="H18" s="33"/>
      <c r="I18" s="25">
        <v>0</v>
      </c>
      <c r="J18" s="25" t="s">
        <v>217</v>
      </c>
      <c r="K18" s="30"/>
    </row>
    <row r="19" spans="1:11" ht="45" x14ac:dyDescent="0.25">
      <c r="A19" s="8" t="str">
        <f t="shared" si="0"/>
        <v>openBankingBrazil/&lt;brand&gt;/companies/personalLoans/interestRates/prePostTax</v>
      </c>
      <c r="B19" s="31" t="s">
        <v>39</v>
      </c>
      <c r="C19" s="31" t="s">
        <v>40</v>
      </c>
      <c r="D19" s="42" t="s">
        <v>13</v>
      </c>
      <c r="E19" s="35">
        <v>10</v>
      </c>
      <c r="F19" s="9" t="s">
        <v>33</v>
      </c>
      <c r="G19" s="9" t="s">
        <v>327</v>
      </c>
      <c r="H19" s="31" t="s">
        <v>313</v>
      </c>
      <c r="I19" s="25">
        <v>0</v>
      </c>
      <c r="J19" s="25" t="s">
        <v>217</v>
      </c>
      <c r="K19" s="30"/>
    </row>
    <row r="20" spans="1:11" ht="45" x14ac:dyDescent="0.25">
      <c r="A20" s="8" t="str">
        <f t="shared" si="0"/>
        <v>openBankingBrazil/&lt;brand&gt;/companies/personalLoans/interestRates/frequency</v>
      </c>
      <c r="B20" s="31" t="s">
        <v>41</v>
      </c>
      <c r="C20" s="31" t="s">
        <v>42</v>
      </c>
      <c r="D20" s="42" t="s">
        <v>13</v>
      </c>
      <c r="E20" s="32">
        <v>4</v>
      </c>
      <c r="F20" s="9" t="s">
        <v>33</v>
      </c>
      <c r="G20" s="9" t="s">
        <v>327</v>
      </c>
      <c r="H20" s="34" t="s">
        <v>309</v>
      </c>
      <c r="I20" s="25">
        <v>0</v>
      </c>
      <c r="J20" s="25" t="s">
        <v>217</v>
      </c>
      <c r="K20" s="30"/>
    </row>
    <row r="21" spans="1:11" ht="51" customHeight="1" x14ac:dyDescent="0.25">
      <c r="A21" s="8" t="str">
        <f t="shared" si="0"/>
        <v>openBankingBrazil/&lt;brand&gt;/companies/personalLoans/interestRates/incomeRateInfo</v>
      </c>
      <c r="B21" s="31" t="s">
        <v>43</v>
      </c>
      <c r="C21" s="30" t="s">
        <v>44</v>
      </c>
      <c r="D21" s="42" t="s">
        <v>13</v>
      </c>
      <c r="E21" s="32">
        <v>2000</v>
      </c>
      <c r="F21" s="8" t="s">
        <v>33</v>
      </c>
      <c r="G21" s="9" t="s">
        <v>15</v>
      </c>
      <c r="H21" s="9"/>
      <c r="I21" s="25">
        <v>0</v>
      </c>
      <c r="J21" s="25" t="s">
        <v>217</v>
      </c>
      <c r="K21" s="30"/>
    </row>
    <row r="22" spans="1:11" ht="74.25" customHeight="1" x14ac:dyDescent="0.25">
      <c r="A22" s="46" t="str">
        <f>CONCATENATE("openBankingBrazil/&lt;brand&gt;/companies/personalLoans/interestRates/application/",B22)</f>
        <v>openBankingBrazil/&lt;brand&gt;/companies/personalLoans/interestRates/application/types</v>
      </c>
      <c r="B22" s="49" t="s">
        <v>20</v>
      </c>
      <c r="C22" s="45" t="s">
        <v>336</v>
      </c>
      <c r="D22" s="44" t="s">
        <v>13</v>
      </c>
      <c r="E22" s="47">
        <v>30</v>
      </c>
      <c r="F22" s="44" t="s">
        <v>14</v>
      </c>
      <c r="G22" s="44" t="s">
        <v>327</v>
      </c>
      <c r="H22" s="50" t="s">
        <v>328</v>
      </c>
      <c r="I22" s="47">
        <v>5</v>
      </c>
      <c r="J22" s="47">
        <v>5</v>
      </c>
      <c r="K22" s="45" t="s">
        <v>329</v>
      </c>
    </row>
    <row r="23" spans="1:11" ht="51" customHeight="1" x14ac:dyDescent="0.25">
      <c r="A23" s="46" t="str">
        <f>CONCATENATE("openBankingBrazil/&lt;brand&gt;/companies/personalLoans/interestRates/application/",B23)</f>
        <v>openBankingBrazil/&lt;brand&gt;/companies/personalLoans/interestRates/application/rate</v>
      </c>
      <c r="B23" s="49" t="s">
        <v>32</v>
      </c>
      <c r="C23" s="45" t="s">
        <v>335</v>
      </c>
      <c r="D23" s="44" t="s">
        <v>13</v>
      </c>
      <c r="E23" s="47">
        <v>7</v>
      </c>
      <c r="F23" s="44" t="s">
        <v>14</v>
      </c>
      <c r="G23" s="44" t="s">
        <v>34</v>
      </c>
      <c r="H23" s="50"/>
      <c r="I23" s="47">
        <v>5</v>
      </c>
      <c r="J23" s="47">
        <v>5</v>
      </c>
      <c r="K23" s="45" t="s">
        <v>329</v>
      </c>
    </row>
    <row r="24" spans="1:11" ht="45" x14ac:dyDescent="0.25">
      <c r="A24" s="44" t="str">
        <f>CONCATENATE("openBankingBrazil/&lt;brand&gt;/companies/personalLoans/interestRates/",B24)</f>
        <v>openBankingBrazil/&lt;brand&gt;/companies/personalLoans/interestRates/referenceValue</v>
      </c>
      <c r="B24" s="44" t="s">
        <v>340</v>
      </c>
      <c r="C24" s="45" t="s">
        <v>337</v>
      </c>
      <c r="D24" s="46" t="s">
        <v>13</v>
      </c>
      <c r="E24" s="47">
        <v>12</v>
      </c>
      <c r="F24" s="44" t="s">
        <v>14</v>
      </c>
      <c r="G24" s="44" t="s">
        <v>310</v>
      </c>
      <c r="H24" s="44"/>
      <c r="I24" s="47">
        <v>1</v>
      </c>
      <c r="J24" s="47">
        <v>1</v>
      </c>
      <c r="K24" s="45" t="s">
        <v>329</v>
      </c>
    </row>
    <row r="25" spans="1:11" ht="19.5" customHeight="1" x14ac:dyDescent="0.25">
      <c r="A25" s="44" t="str">
        <f>CONCATENATE("openBankingBrazil/&lt;brand&gt;/companies/personalLoans/interestRates/",B25)</f>
        <v>openBankingBrazil/&lt;brand&gt;/companies/personalLoans/interestRates/referenceCurrency</v>
      </c>
      <c r="B25" s="46" t="s">
        <v>341</v>
      </c>
      <c r="C25" s="45" t="s">
        <v>339</v>
      </c>
      <c r="D25" s="46" t="s">
        <v>13</v>
      </c>
      <c r="E25" s="48">
        <v>3</v>
      </c>
      <c r="F25" s="44" t="s">
        <v>14</v>
      </c>
      <c r="G25" s="44" t="s">
        <v>218</v>
      </c>
      <c r="H25" s="49" t="s">
        <v>338</v>
      </c>
      <c r="I25" s="47">
        <v>1</v>
      </c>
      <c r="J25" s="47">
        <v>1</v>
      </c>
      <c r="K25" s="45" t="s">
        <v>329</v>
      </c>
    </row>
    <row r="26" spans="1:11" ht="345" x14ac:dyDescent="0.25">
      <c r="A26" s="8" t="str">
        <f>CONCATENATE("openBankingBrazil/&lt;brand&gt;/companies/personalLoans/",B26)</f>
        <v>openBankingBrazil/&lt;brand&gt;/companies/personalLoans/requiredWarranties</v>
      </c>
      <c r="B26" s="31" t="s">
        <v>46</v>
      </c>
      <c r="C26" s="43" t="s">
        <v>330</v>
      </c>
      <c r="D26" s="42" t="s">
        <v>13</v>
      </c>
      <c r="E26" s="32">
        <v>50</v>
      </c>
      <c r="F26" s="9" t="s">
        <v>14</v>
      </c>
      <c r="G26" s="9"/>
      <c r="H26" s="31" t="s">
        <v>314</v>
      </c>
      <c r="I26" s="25">
        <v>1</v>
      </c>
      <c r="J26" s="25">
        <v>14</v>
      </c>
      <c r="K26" s="30"/>
    </row>
    <row r="27" spans="1:11" ht="30" x14ac:dyDescent="0.25">
      <c r="A27" s="8" t="str">
        <f>CONCATENATE("openBankingBrazil/&lt;brand&gt;/companies/personalLoans/",B27)</f>
        <v>openBankingBrazil/&lt;brand&gt;/companies/personalLoans/termsConditions</v>
      </c>
      <c r="B27" s="31" t="s">
        <v>311</v>
      </c>
      <c r="C27" s="31" t="s">
        <v>48</v>
      </c>
      <c r="D27" s="8" t="s">
        <v>13</v>
      </c>
      <c r="E27" s="32">
        <v>2000</v>
      </c>
      <c r="F27" s="9" t="s">
        <v>33</v>
      </c>
      <c r="G27" s="9" t="s">
        <v>15</v>
      </c>
      <c r="H27" s="33"/>
      <c r="I27" s="25">
        <v>0</v>
      </c>
      <c r="J27" s="25" t="s">
        <v>217</v>
      </c>
      <c r="K27" s="30"/>
    </row>
    <row r="28" spans="1:11" ht="14.25" customHeight="1" x14ac:dyDescent="0.25">
      <c r="B28" s="9"/>
      <c r="C28" s="30"/>
      <c r="E28" s="35"/>
      <c r="F28" s="9"/>
      <c r="G28" s="9"/>
      <c r="H28" s="33"/>
      <c r="I28" s="25"/>
      <c r="J28" s="25"/>
      <c r="K28" s="30"/>
    </row>
    <row r="29" spans="1:11" x14ac:dyDescent="0.25">
      <c r="B29" s="9"/>
      <c r="C29" s="31"/>
      <c r="F29" s="9"/>
      <c r="G29" s="9"/>
      <c r="H29" s="33"/>
      <c r="I29" s="25"/>
      <c r="J29" s="25"/>
      <c r="K29" s="30"/>
    </row>
    <row r="30" spans="1:11" x14ac:dyDescent="0.25">
      <c r="B30" s="9"/>
      <c r="C30" s="30"/>
      <c r="E30" s="35"/>
      <c r="F30" s="9"/>
      <c r="G30" s="9"/>
      <c r="H30" s="33"/>
      <c r="I30" s="25"/>
      <c r="J30" s="25"/>
      <c r="K30" s="30"/>
    </row>
    <row r="31" spans="1:11" x14ac:dyDescent="0.25">
      <c r="A31" s="9"/>
      <c r="B31" s="9"/>
      <c r="C31" s="9"/>
      <c r="D31" s="9"/>
      <c r="F31" s="9"/>
      <c r="G31" s="9"/>
      <c r="H31" s="33"/>
      <c r="I31" s="25"/>
      <c r="J31" s="25"/>
      <c r="K31" s="30"/>
    </row>
    <row r="32" spans="1:11" x14ac:dyDescent="0.25">
      <c r="A32" s="9"/>
      <c r="B32" s="9"/>
      <c r="C32" s="9"/>
      <c r="D32" s="9"/>
      <c r="F32" s="9"/>
      <c r="G32" s="9"/>
      <c r="H32" s="33"/>
      <c r="I32" s="25"/>
      <c r="J32" s="25"/>
      <c r="K32" s="30"/>
    </row>
    <row r="33" spans="4:8" x14ac:dyDescent="0.25">
      <c r="D33" s="9"/>
      <c r="F33" s="9"/>
      <c r="G33" s="9"/>
      <c r="H33" s="3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zoomScale="80" zoomScaleNormal="80" workbookViewId="0">
      <pane xSplit="2" ySplit="1" topLeftCell="C24" activePane="bottomRight" state="frozen"/>
      <selection pane="topRight" activeCell="C1" sqref="C1"/>
      <selection pane="bottomLeft" activeCell="A2" sqref="A2"/>
      <selection pane="bottomRight" activeCell="D9" sqref="D9:H11"/>
    </sheetView>
  </sheetViews>
  <sheetFormatPr defaultRowHeight="15" x14ac:dyDescent="0.25"/>
  <cols>
    <col min="1" max="1" width="89" style="8" customWidth="1"/>
    <col min="2" max="2" width="20.140625" style="8" customWidth="1"/>
    <col min="3" max="3" width="140.85546875" style="8" customWidth="1"/>
    <col min="4" max="4" width="12.5703125" style="8" customWidth="1"/>
    <col min="5" max="5" width="15.28515625" style="32" customWidth="1"/>
    <col min="6" max="6" width="12.5703125" style="8" customWidth="1"/>
    <col min="7" max="7" width="30.42578125" style="8" customWidth="1"/>
    <col min="8" max="8" width="75.8554687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320</v>
      </c>
      <c r="D3" s="9" t="s">
        <v>13</v>
      </c>
      <c r="E3" s="32">
        <v>30</v>
      </c>
      <c r="F3" s="9" t="s">
        <v>14</v>
      </c>
      <c r="G3" s="9" t="s">
        <v>15</v>
      </c>
      <c r="H3" s="9"/>
      <c r="I3" s="25">
        <v>1</v>
      </c>
      <c r="J3" s="25">
        <v>1</v>
      </c>
      <c r="K3" s="31" t="s">
        <v>16</v>
      </c>
    </row>
    <row r="4" spans="1:12" ht="45" customHeight="1" x14ac:dyDescent="0.25">
      <c r="A4" s="9" t="str">
        <f>CONCATENATE("openBankingBrazil/&lt;brand&gt;/companies/",B4)</f>
        <v>openBankingBrazil/&lt;brand&gt;/companies/cnpjNumber</v>
      </c>
      <c r="B4" s="30" t="s">
        <v>17</v>
      </c>
      <c r="C4" s="30" t="s">
        <v>318</v>
      </c>
      <c r="D4" s="9" t="s">
        <v>13</v>
      </c>
      <c r="E4" s="32">
        <v>14</v>
      </c>
      <c r="F4" s="9" t="s">
        <v>14</v>
      </c>
      <c r="G4" s="9" t="s">
        <v>18</v>
      </c>
      <c r="H4" s="30" t="s">
        <v>19</v>
      </c>
      <c r="I4" s="25">
        <v>1</v>
      </c>
      <c r="J4" s="25">
        <v>1</v>
      </c>
      <c r="K4" s="30" t="s">
        <v>16</v>
      </c>
    </row>
    <row r="5" spans="1:12" ht="351.75" customHeight="1" x14ac:dyDescent="0.25">
      <c r="A5" s="9" t="str">
        <f>CONCATENATE("openBankingBrazil/&lt;brand&gt;/companies/businessLoans/",B5)</f>
        <v>openBankingBrazil/&lt;brand&gt;/companies/businessLoans/types</v>
      </c>
      <c r="B5" s="30" t="s">
        <v>20</v>
      </c>
      <c r="C5" s="30" t="s">
        <v>325</v>
      </c>
      <c r="D5" s="36" t="s">
        <v>13</v>
      </c>
      <c r="E5" s="38">
        <v>100</v>
      </c>
      <c r="F5" s="9" t="s">
        <v>14</v>
      </c>
      <c r="G5" s="9"/>
      <c r="H5" s="37" t="s">
        <v>324</v>
      </c>
      <c r="I5" s="25">
        <v>1</v>
      </c>
      <c r="J5" s="25">
        <v>1</v>
      </c>
      <c r="K5" s="30"/>
      <c r="L5" s="27"/>
    </row>
    <row r="6" spans="1:12" ht="90.75" customHeight="1" x14ac:dyDescent="0.25">
      <c r="A6" s="8" t="str">
        <f>CONCATENATE("openBankingBrazil/&lt;brand&gt;/companies/businessLoans/fees/",B6)</f>
        <v>openBankingBrazil/&lt;brand&gt;/companies/businessLoans/fees/serviceName</v>
      </c>
      <c r="B6" s="8" t="s">
        <v>22</v>
      </c>
      <c r="C6" s="30" t="s">
        <v>305</v>
      </c>
      <c r="D6" s="8" t="s">
        <v>13</v>
      </c>
      <c r="E6" s="32">
        <v>50</v>
      </c>
      <c r="F6" s="9" t="s">
        <v>14</v>
      </c>
      <c r="G6" s="9" t="s">
        <v>15</v>
      </c>
      <c r="H6" s="30"/>
      <c r="I6" s="25">
        <v>1</v>
      </c>
      <c r="J6" s="25" t="s">
        <v>217</v>
      </c>
      <c r="K6" s="30"/>
    </row>
    <row r="7" spans="1:12" ht="75" customHeight="1" x14ac:dyDescent="0.25">
      <c r="A7" s="9" t="str">
        <f>CONCATENATE("openBankingBrazil/&lt;brand&gt;/companies/businessLoans/fees/",B7)</f>
        <v>openBankingBrazil/&lt;brand&gt;/companies/businessLoans/fees/serviceCode</v>
      </c>
      <c r="B7" s="9" t="s">
        <v>25</v>
      </c>
      <c r="C7" s="31" t="s">
        <v>306</v>
      </c>
      <c r="D7" s="8" t="s">
        <v>13</v>
      </c>
      <c r="E7" s="32">
        <v>30</v>
      </c>
      <c r="F7" s="9" t="s">
        <v>14</v>
      </c>
      <c r="G7" s="9" t="s">
        <v>15</v>
      </c>
      <c r="H7" s="9"/>
      <c r="I7" s="25">
        <v>1</v>
      </c>
      <c r="J7" s="25" t="s">
        <v>217</v>
      </c>
    </row>
    <row r="8" spans="1:12" ht="60" x14ac:dyDescent="0.25">
      <c r="A8" s="8" t="str">
        <f>CONCATENATE("openBankingBrazil/&lt;brand&gt;/companies/businessLoans/fees/",B8)</f>
        <v>openBankingBrazil/&lt;brand&gt;/companies/businessLoans/fees/chargingTriggerInfo</v>
      </c>
      <c r="B8" s="9" t="s">
        <v>214</v>
      </c>
      <c r="C8" s="30" t="s">
        <v>317</v>
      </c>
      <c r="D8" s="8" t="s">
        <v>13</v>
      </c>
      <c r="E8" s="32">
        <v>2000</v>
      </c>
      <c r="F8" s="9" t="s">
        <v>14</v>
      </c>
      <c r="G8" s="9" t="s">
        <v>15</v>
      </c>
      <c r="H8" s="9"/>
      <c r="I8" s="25">
        <v>1</v>
      </c>
      <c r="J8" s="25" t="s">
        <v>217</v>
      </c>
      <c r="K8" s="30"/>
    </row>
    <row r="9" spans="1:12" ht="75" x14ac:dyDescent="0.25">
      <c r="A9" s="8" t="str">
        <f>CONCATENATE("openBankingBrazil/&lt;brand&gt;/companies/businessLoans/fees/price/",B9)</f>
        <v>openBankingBrazil/&lt;brand&gt;/companies/businessLoans/fees/price/type</v>
      </c>
      <c r="B9" s="9" t="s">
        <v>308</v>
      </c>
      <c r="C9" s="30" t="s">
        <v>343</v>
      </c>
      <c r="D9" s="8" t="s">
        <v>13</v>
      </c>
      <c r="E9" s="32">
        <v>30</v>
      </c>
      <c r="F9" s="9" t="s">
        <v>14</v>
      </c>
      <c r="G9" s="9" t="s">
        <v>327</v>
      </c>
      <c r="H9" s="34" t="s">
        <v>328</v>
      </c>
      <c r="I9" s="41">
        <v>5</v>
      </c>
      <c r="J9" s="41">
        <v>5</v>
      </c>
      <c r="K9" s="37" t="s">
        <v>329</v>
      </c>
    </row>
    <row r="10" spans="1:12" ht="45" x14ac:dyDescent="0.25">
      <c r="A10" s="8" t="str">
        <f>CONCATENATE("openBankingBrazil/&lt;brand&gt;/companies/businessLoans/fees/price/",B10)</f>
        <v>openBankingBrazil/&lt;brand&gt;/companies/businessLoans/fees/price/value</v>
      </c>
      <c r="B10" s="9" t="s">
        <v>215</v>
      </c>
      <c r="C10" s="2" t="s">
        <v>344</v>
      </c>
      <c r="D10" s="8" t="s">
        <v>13</v>
      </c>
      <c r="E10" s="32">
        <v>12</v>
      </c>
      <c r="F10" s="9" t="s">
        <v>14</v>
      </c>
      <c r="G10" s="9" t="s">
        <v>310</v>
      </c>
      <c r="H10" s="9"/>
      <c r="I10" s="41">
        <v>5</v>
      </c>
      <c r="J10" s="41">
        <v>5</v>
      </c>
      <c r="K10" s="37" t="s">
        <v>329</v>
      </c>
    </row>
    <row r="11" spans="1:12" ht="30" x14ac:dyDescent="0.25">
      <c r="A11" s="8" t="str">
        <f>CONCATENATE("openBankingBrazil/&lt;brand&gt;/companies/businessLoans/fees/price/",B11)</f>
        <v>openBankingBrazil/&lt;brand&gt;/companies/businessLoans/fees/price/currency</v>
      </c>
      <c r="B11" s="9" t="s">
        <v>29</v>
      </c>
      <c r="C11" s="31" t="s">
        <v>30</v>
      </c>
      <c r="D11" s="8" t="s">
        <v>13</v>
      </c>
      <c r="E11" s="32">
        <v>3</v>
      </c>
      <c r="F11" s="9" t="s">
        <v>14</v>
      </c>
      <c r="G11" s="9" t="s">
        <v>218</v>
      </c>
      <c r="H11" s="31" t="s">
        <v>219</v>
      </c>
      <c r="I11" s="41">
        <v>5</v>
      </c>
      <c r="J11" s="41">
        <v>5</v>
      </c>
      <c r="K11" s="37" t="s">
        <v>329</v>
      </c>
    </row>
    <row r="12" spans="1:12" ht="45" x14ac:dyDescent="0.25">
      <c r="A12" s="46" t="str">
        <f>CONCATENATE("openBankingBrazil/&lt;brand&gt;/companies/businessLoans/fees/",B12)</f>
        <v>openBankingBrazil/&lt;brand&gt;/companies/businessLoans/fees/referenceValue</v>
      </c>
      <c r="B12" s="46" t="s">
        <v>340</v>
      </c>
      <c r="C12" s="45" t="s">
        <v>342</v>
      </c>
      <c r="D12" s="46" t="s">
        <v>13</v>
      </c>
      <c r="E12" s="47">
        <v>12</v>
      </c>
      <c r="F12" s="44" t="s">
        <v>14</v>
      </c>
      <c r="G12" s="44" t="s">
        <v>310</v>
      </c>
      <c r="H12" s="44"/>
      <c r="I12" s="47">
        <v>1</v>
      </c>
      <c r="J12" s="47">
        <v>1</v>
      </c>
      <c r="K12" s="45" t="s">
        <v>329</v>
      </c>
    </row>
    <row r="13" spans="1:12" ht="30" x14ac:dyDescent="0.25">
      <c r="A13" s="46" t="str">
        <f>CONCATENATE("openBankingBrazil/&lt;brand&gt;/companies/businessLoans/fees/",B13)</f>
        <v>openBankingBrazil/&lt;brand&gt;/companies/businessLoans/fees/referenceCurrency</v>
      </c>
      <c r="B13" s="46" t="s">
        <v>341</v>
      </c>
      <c r="C13" s="45" t="s">
        <v>339</v>
      </c>
      <c r="D13" s="46" t="s">
        <v>13</v>
      </c>
      <c r="E13" s="48">
        <v>3</v>
      </c>
      <c r="F13" s="44" t="s">
        <v>14</v>
      </c>
      <c r="G13" s="44" t="s">
        <v>218</v>
      </c>
      <c r="H13" s="49" t="s">
        <v>338</v>
      </c>
      <c r="I13" s="47">
        <v>1</v>
      </c>
      <c r="J13" s="47">
        <v>1</v>
      </c>
      <c r="K13" s="45" t="s">
        <v>329</v>
      </c>
    </row>
    <row r="14" spans="1:12" ht="45" x14ac:dyDescent="0.25">
      <c r="A14" s="8" t="str">
        <f>CONCATENATE("openBankingBrazil/&lt;brand&gt;/companies/businessLoans/fees/",B14)</f>
        <v>openBankingBrazil/&lt;brand&gt;/companies/businessLoans/fees/additionalInfo</v>
      </c>
      <c r="B14" s="9" t="s">
        <v>312</v>
      </c>
      <c r="C14" s="30" t="s">
        <v>223</v>
      </c>
      <c r="D14" s="8" t="s">
        <v>13</v>
      </c>
      <c r="E14" s="32">
        <v>80</v>
      </c>
      <c r="F14" s="8" t="s">
        <v>33</v>
      </c>
      <c r="G14" s="9" t="s">
        <v>15</v>
      </c>
      <c r="H14" s="31"/>
      <c r="I14" s="25">
        <v>0</v>
      </c>
      <c r="J14" s="25" t="s">
        <v>217</v>
      </c>
      <c r="K14" s="30" t="s">
        <v>220</v>
      </c>
    </row>
    <row r="15" spans="1:12" x14ac:dyDescent="0.25">
      <c r="A15" s="8" t="str">
        <f>CONCATENATE("openBankingBrazil/&lt;brand&gt;/companies/businessLoans/fees/",B15)</f>
        <v>openBankingBrazil/&lt;brand&gt;/companies/businessLoans/fees/changingUnit</v>
      </c>
      <c r="B15" s="9" t="s">
        <v>216</v>
      </c>
      <c r="C15" s="30" t="s">
        <v>224</v>
      </c>
      <c r="D15" s="8" t="s">
        <v>13</v>
      </c>
      <c r="E15" s="32">
        <v>50</v>
      </c>
      <c r="F15" s="9" t="s">
        <v>14</v>
      </c>
      <c r="G15" s="9" t="s">
        <v>15</v>
      </c>
      <c r="H15" s="31"/>
      <c r="I15" s="25">
        <v>1</v>
      </c>
      <c r="J15" s="25" t="s">
        <v>217</v>
      </c>
      <c r="K15" s="30" t="s">
        <v>221</v>
      </c>
    </row>
    <row r="16" spans="1:12" ht="30" x14ac:dyDescent="0.25">
      <c r="A16" s="8" t="str">
        <f t="shared" ref="A16:A21" si="0">CONCATENATE("openBankingBrazil/&lt;brand&gt;/companies/businessLoans/interestRates/",B16)</f>
        <v>openBankingBrazil/&lt;brand&gt;/companies/businessLoans/interestRates/rate</v>
      </c>
      <c r="B16" s="9" t="s">
        <v>32</v>
      </c>
      <c r="C16" s="31" t="s">
        <v>333</v>
      </c>
      <c r="D16" s="8" t="s">
        <v>13</v>
      </c>
      <c r="E16" s="32">
        <v>7</v>
      </c>
      <c r="F16" s="9" t="s">
        <v>33</v>
      </c>
      <c r="G16" s="8" t="s">
        <v>34</v>
      </c>
      <c r="H16" s="33"/>
      <c r="I16" s="25">
        <v>0</v>
      </c>
      <c r="J16" s="25" t="s">
        <v>24</v>
      </c>
      <c r="K16" s="30"/>
    </row>
    <row r="17" spans="1:11" ht="30" x14ac:dyDescent="0.25">
      <c r="A17" s="8" t="str">
        <f t="shared" si="0"/>
        <v>openBankingBrazil/&lt;brand&gt;/companies/businessLoans/interestRates/referencialRate</v>
      </c>
      <c r="B17" s="9" t="s">
        <v>35</v>
      </c>
      <c r="C17" s="31" t="s">
        <v>36</v>
      </c>
      <c r="D17" s="8" t="s">
        <v>13</v>
      </c>
      <c r="E17" s="35">
        <v>10</v>
      </c>
      <c r="F17" s="9" t="s">
        <v>33</v>
      </c>
      <c r="G17" s="8" t="s">
        <v>34</v>
      </c>
      <c r="H17" s="33"/>
      <c r="I17" s="25">
        <v>0</v>
      </c>
      <c r="J17" s="25" t="s">
        <v>24</v>
      </c>
      <c r="K17" s="30"/>
    </row>
    <row r="18" spans="1:11" ht="42" customHeight="1" x14ac:dyDescent="0.25">
      <c r="A18" s="8" t="str">
        <f t="shared" si="0"/>
        <v>openBankingBrazil/&lt;brand&gt;/companies/businessLoans/interestRates/indexer</v>
      </c>
      <c r="B18" s="31" t="s">
        <v>37</v>
      </c>
      <c r="C18" s="31" t="s">
        <v>38</v>
      </c>
      <c r="D18" s="8" t="s">
        <v>13</v>
      </c>
      <c r="E18" s="35">
        <v>30</v>
      </c>
      <c r="F18" s="9" t="s">
        <v>33</v>
      </c>
      <c r="G18" s="9" t="s">
        <v>15</v>
      </c>
      <c r="H18" s="33"/>
      <c r="I18" s="25">
        <v>0</v>
      </c>
      <c r="J18" s="25" t="s">
        <v>24</v>
      </c>
      <c r="K18" s="30"/>
    </row>
    <row r="19" spans="1:11" ht="45" x14ac:dyDescent="0.25">
      <c r="A19" s="8" t="str">
        <f t="shared" si="0"/>
        <v>openBankingBrazil/&lt;brand&gt;/companies/businessLoans/interestRates/prePostTax</v>
      </c>
      <c r="B19" s="31" t="s">
        <v>39</v>
      </c>
      <c r="C19" s="31" t="s">
        <v>40</v>
      </c>
      <c r="D19" s="42" t="s">
        <v>13</v>
      </c>
      <c r="E19" s="35">
        <v>10</v>
      </c>
      <c r="F19" s="9" t="s">
        <v>33</v>
      </c>
      <c r="G19" s="9" t="s">
        <v>327</v>
      </c>
      <c r="H19" s="31" t="s">
        <v>315</v>
      </c>
      <c r="I19" s="25">
        <v>0</v>
      </c>
      <c r="J19" s="25" t="s">
        <v>24</v>
      </c>
      <c r="K19" s="30"/>
    </row>
    <row r="20" spans="1:11" ht="55.5" customHeight="1" x14ac:dyDescent="0.25">
      <c r="A20" s="8" t="str">
        <f t="shared" si="0"/>
        <v>openBankingBrazil/&lt;brand&gt;/companies/businessLoans/interestRates/frequency</v>
      </c>
      <c r="B20" s="31" t="s">
        <v>41</v>
      </c>
      <c r="C20" s="31" t="s">
        <v>42</v>
      </c>
      <c r="D20" s="42" t="s">
        <v>13</v>
      </c>
      <c r="E20" s="32">
        <v>4</v>
      </c>
      <c r="F20" s="9" t="s">
        <v>33</v>
      </c>
      <c r="G20" s="9" t="s">
        <v>327</v>
      </c>
      <c r="H20" s="34" t="s">
        <v>309</v>
      </c>
      <c r="I20" s="25">
        <v>0</v>
      </c>
      <c r="J20" s="25" t="s">
        <v>24</v>
      </c>
      <c r="K20" s="30"/>
    </row>
    <row r="21" spans="1:11" ht="51" customHeight="1" x14ac:dyDescent="0.25">
      <c r="A21" s="8" t="str">
        <f t="shared" si="0"/>
        <v>openBankingBrazil/&lt;brand&gt;/companies/businessLoans/interestRates/incomeRateInfo</v>
      </c>
      <c r="B21" s="31" t="s">
        <v>43</v>
      </c>
      <c r="C21" s="30" t="s">
        <v>60</v>
      </c>
      <c r="D21" s="8" t="s">
        <v>13</v>
      </c>
      <c r="E21" s="32">
        <v>2000</v>
      </c>
      <c r="F21" s="8" t="s">
        <v>33</v>
      </c>
      <c r="G21" s="9" t="s">
        <v>15</v>
      </c>
      <c r="H21" s="9"/>
      <c r="I21" s="25">
        <v>0</v>
      </c>
      <c r="J21" s="25" t="s">
        <v>24</v>
      </c>
      <c r="K21" s="30"/>
    </row>
    <row r="22" spans="1:11" ht="78" customHeight="1" x14ac:dyDescent="0.25">
      <c r="A22" s="46" t="str">
        <f>CONCATENATE("openBankingBrazil/&lt;brand&gt;/companies/businessLoans/interestRates/application/",B22)</f>
        <v>openBankingBrazil/&lt;brand&gt;/companies/businessLoans/interestRates/application/types</v>
      </c>
      <c r="B22" s="49" t="s">
        <v>20</v>
      </c>
      <c r="C22" s="45" t="s">
        <v>336</v>
      </c>
      <c r="D22" s="40" t="s">
        <v>13</v>
      </c>
      <c r="E22" s="47">
        <v>30</v>
      </c>
      <c r="F22" s="44" t="s">
        <v>14</v>
      </c>
      <c r="G22" s="44" t="s">
        <v>327</v>
      </c>
      <c r="H22" s="50" t="s">
        <v>328</v>
      </c>
      <c r="I22" s="47">
        <v>5</v>
      </c>
      <c r="J22" s="47">
        <v>5</v>
      </c>
      <c r="K22" s="45" t="s">
        <v>329</v>
      </c>
    </row>
    <row r="23" spans="1:11" ht="51" customHeight="1" x14ac:dyDescent="0.25">
      <c r="A23" s="46" t="str">
        <f>CONCATENATE("openBankingBrazil/&lt;brand&gt;/companies/businessLoans/interestRates/application/",B23)</f>
        <v>openBankingBrazil/&lt;brand&gt;/companies/businessLoans/interestRates/application/rate</v>
      </c>
      <c r="B23" s="49" t="s">
        <v>32</v>
      </c>
      <c r="C23" s="45" t="s">
        <v>335</v>
      </c>
      <c r="D23" s="40" t="s">
        <v>13</v>
      </c>
      <c r="E23" s="47">
        <v>7</v>
      </c>
      <c r="F23" s="44" t="s">
        <v>14</v>
      </c>
      <c r="G23" s="44" t="s">
        <v>34</v>
      </c>
      <c r="H23" s="50"/>
      <c r="I23" s="47">
        <v>5</v>
      </c>
      <c r="J23" s="47">
        <v>5</v>
      </c>
      <c r="K23" s="45" t="s">
        <v>329</v>
      </c>
    </row>
    <row r="24" spans="1:11" ht="51" customHeight="1" x14ac:dyDescent="0.25">
      <c r="A24" s="44" t="str">
        <f>CONCATENATE("openBankingBrazil/&lt;brand&gt;/companies/businessLoans/interestRates/",B24)</f>
        <v>openBankingBrazil/&lt;brand&gt;/companies/businessLoans/interestRates/referenceValue</v>
      </c>
      <c r="B24" s="44" t="s">
        <v>340</v>
      </c>
      <c r="C24" s="45" t="s">
        <v>337</v>
      </c>
      <c r="D24" s="46" t="s">
        <v>13</v>
      </c>
      <c r="E24" s="47">
        <v>12</v>
      </c>
      <c r="F24" s="44" t="s">
        <v>14</v>
      </c>
      <c r="G24" s="44" t="s">
        <v>310</v>
      </c>
      <c r="H24" s="44"/>
      <c r="I24" s="47">
        <v>1</v>
      </c>
      <c r="J24" s="47">
        <v>1</v>
      </c>
      <c r="K24" s="45" t="s">
        <v>329</v>
      </c>
    </row>
    <row r="25" spans="1:11" ht="20.25" customHeight="1" x14ac:dyDescent="0.25">
      <c r="A25" s="44" t="str">
        <f>CONCATENATE("openBankingBrazil/&lt;brand&gt;/companies/businessLoans/interestRates/",B25)</f>
        <v>openBankingBrazil/&lt;brand&gt;/companies/businessLoans/interestRates/referenceCurrency</v>
      </c>
      <c r="B25" s="46" t="s">
        <v>341</v>
      </c>
      <c r="C25" s="45" t="s">
        <v>339</v>
      </c>
      <c r="D25" s="46" t="s">
        <v>13</v>
      </c>
      <c r="E25" s="48">
        <v>3</v>
      </c>
      <c r="F25" s="44" t="s">
        <v>14</v>
      </c>
      <c r="G25" s="44" t="s">
        <v>218</v>
      </c>
      <c r="H25" s="49" t="s">
        <v>338</v>
      </c>
      <c r="I25" s="47">
        <v>1</v>
      </c>
      <c r="J25" s="47">
        <v>1</v>
      </c>
      <c r="K25" s="45" t="s">
        <v>329</v>
      </c>
    </row>
    <row r="26" spans="1:11" ht="330" x14ac:dyDescent="0.25">
      <c r="A26" s="8" t="str">
        <f>CONCATENATE("openBankingBrazil/&lt;brand&gt;/companies/businessLoans/",B26)</f>
        <v>openBankingBrazil/&lt;brand&gt;/companies/businessLoans/requiredWarranties</v>
      </c>
      <c r="B26" s="31" t="s">
        <v>46</v>
      </c>
      <c r="C26" s="43" t="s">
        <v>332</v>
      </c>
      <c r="D26" s="42" t="s">
        <v>13</v>
      </c>
      <c r="E26" s="32">
        <v>50</v>
      </c>
      <c r="F26" s="9" t="s">
        <v>14</v>
      </c>
      <c r="G26" s="9"/>
      <c r="H26" s="31" t="s">
        <v>314</v>
      </c>
      <c r="I26" s="25">
        <v>1</v>
      </c>
      <c r="J26" s="25">
        <v>14</v>
      </c>
      <c r="K26" s="30"/>
    </row>
    <row r="27" spans="1:11" ht="30" x14ac:dyDescent="0.25">
      <c r="A27" s="8" t="str">
        <f>CONCATENATE("openBankingBrazil/&lt;brand&gt;/companies/businessLoans/",B27)</f>
        <v>openBankingBrazil/&lt;brand&gt;/companies/businessLoans/termsConditions</v>
      </c>
      <c r="B27" s="31" t="s">
        <v>311</v>
      </c>
      <c r="C27" s="31" t="s">
        <v>307</v>
      </c>
      <c r="D27" s="8" t="s">
        <v>13</v>
      </c>
      <c r="E27" s="32">
        <v>2000</v>
      </c>
      <c r="F27" s="9" t="s">
        <v>33</v>
      </c>
      <c r="G27" s="9" t="s">
        <v>15</v>
      </c>
      <c r="H27" s="33"/>
      <c r="I27" s="25">
        <v>0</v>
      </c>
      <c r="J27" s="25" t="s">
        <v>24</v>
      </c>
      <c r="K27" s="30"/>
    </row>
    <row r="28" spans="1:11" ht="14.25" customHeight="1" x14ac:dyDescent="0.25">
      <c r="B28" s="9"/>
      <c r="C28" s="30"/>
      <c r="E28" s="35"/>
      <c r="F28" s="9"/>
      <c r="G28" s="9"/>
      <c r="H28" s="33"/>
      <c r="I28" s="25"/>
      <c r="J28" s="25"/>
      <c r="K28" s="30"/>
    </row>
    <row r="29" spans="1:11" x14ac:dyDescent="0.25">
      <c r="B29" s="9"/>
      <c r="C29" s="31"/>
      <c r="F29" s="9"/>
      <c r="G29" s="9"/>
      <c r="H29" s="33"/>
      <c r="I29" s="25"/>
      <c r="J29" s="25"/>
      <c r="K29" s="30"/>
    </row>
    <row r="30" spans="1:11" x14ac:dyDescent="0.25">
      <c r="B30" s="9"/>
      <c r="C30" s="30"/>
      <c r="E30" s="35"/>
      <c r="F30" s="9"/>
      <c r="G30" s="9"/>
      <c r="H30" s="33"/>
      <c r="I30" s="25"/>
      <c r="J30" s="25"/>
      <c r="K30" s="30"/>
    </row>
    <row r="31" spans="1:11" x14ac:dyDescent="0.25">
      <c r="A31" s="9"/>
      <c r="B31" s="9"/>
      <c r="C31" s="9"/>
      <c r="D31" s="9"/>
      <c r="F31" s="9"/>
      <c r="G31" s="9"/>
      <c r="H31" s="33"/>
      <c r="I31" s="25"/>
      <c r="J31" s="25"/>
      <c r="K31" s="30"/>
    </row>
    <row r="32" spans="1:11" x14ac:dyDescent="0.25">
      <c r="A32" s="9"/>
      <c r="B32" s="9"/>
      <c r="C32" s="9"/>
      <c r="D32" s="9"/>
      <c r="F32" s="9"/>
      <c r="G32" s="9"/>
      <c r="H32" s="33"/>
      <c r="I32" s="25"/>
      <c r="J32" s="25"/>
      <c r="K32" s="30"/>
    </row>
    <row r="33" spans="4:8" x14ac:dyDescent="0.25">
      <c r="D33" s="9"/>
      <c r="F33" s="9"/>
      <c r="G33" s="9"/>
      <c r="H33"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4" bestFit="1" customWidth="1"/>
    <col min="11" max="11" width="46.85546875" style="2" customWidth="1"/>
    <col min="12" max="16384" width="9.140625" style="1"/>
  </cols>
  <sheetData>
    <row r="1" spans="1:12" x14ac:dyDescent="0.25">
      <c r="A1" s="13" t="s">
        <v>0</v>
      </c>
      <c r="B1" s="13" t="s">
        <v>1</v>
      </c>
      <c r="C1" s="13" t="s">
        <v>2</v>
      </c>
      <c r="D1" s="13" t="s">
        <v>3</v>
      </c>
      <c r="E1" s="13" t="s">
        <v>4</v>
      </c>
      <c r="F1" s="13" t="s">
        <v>5</v>
      </c>
      <c r="G1" s="13" t="s">
        <v>6</v>
      </c>
      <c r="H1" s="13" t="s">
        <v>7</v>
      </c>
      <c r="I1" s="13" t="s">
        <v>8</v>
      </c>
      <c r="J1" s="20" t="s">
        <v>9</v>
      </c>
      <c r="K1" s="21" t="s">
        <v>10</v>
      </c>
      <c r="L1" s="22"/>
    </row>
    <row r="2" spans="1:12" x14ac:dyDescent="0.25">
      <c r="A2" s="8" t="str">
        <f>CONCATENATE("openBankingBrazil/&lt;organisation&gt;/",B2)</f>
        <v>openBankingBrazil/&lt;organisation&gt;/name</v>
      </c>
      <c r="B2" s="1" t="s">
        <v>11</v>
      </c>
      <c r="C2" s="4" t="s">
        <v>12</v>
      </c>
      <c r="D2" s="1" t="s">
        <v>13</v>
      </c>
      <c r="E2" s="14">
        <v>30</v>
      </c>
      <c r="F2" s="1" t="s">
        <v>14</v>
      </c>
      <c r="G2" s="1" t="s">
        <v>15</v>
      </c>
      <c r="H2" s="3"/>
      <c r="I2" s="14">
        <v>1</v>
      </c>
      <c r="J2" s="14">
        <v>1</v>
      </c>
      <c r="K2" s="4" t="s">
        <v>16</v>
      </c>
      <c r="L2" s="23"/>
    </row>
    <row r="3" spans="1:12" ht="39.75" customHeight="1" x14ac:dyDescent="0.25">
      <c r="A3" s="9" t="str">
        <f>CONCATENATE("openBankingBrazil/&lt;organisation&gt;/companies/",B3)</f>
        <v>openBankingBrazil/&lt;organisation&gt;/companies/name</v>
      </c>
      <c r="B3" s="1" t="s">
        <v>11</v>
      </c>
      <c r="C3" s="4" t="s">
        <v>49</v>
      </c>
      <c r="D3" s="1" t="s">
        <v>13</v>
      </c>
      <c r="E3" s="14">
        <v>30</v>
      </c>
      <c r="F3" s="6" t="s">
        <v>14</v>
      </c>
      <c r="G3" s="6" t="s">
        <v>15</v>
      </c>
      <c r="H3" s="6"/>
      <c r="I3" s="14">
        <v>1</v>
      </c>
      <c r="J3" s="14">
        <v>1</v>
      </c>
      <c r="K3" s="2" t="s">
        <v>16</v>
      </c>
    </row>
    <row r="4" spans="1:12" ht="168" customHeight="1" x14ac:dyDescent="0.25">
      <c r="A4" s="9" t="str">
        <f>CONCATENATE("openBankingBrazil/&lt;organisation&gt;/companies/",B4)</f>
        <v>openBankingBrazil/&lt;organisation&gt;/companies/cnpjNumber</v>
      </c>
      <c r="B4" s="1" t="s">
        <v>17</v>
      </c>
      <c r="C4" s="2" t="s">
        <v>50</v>
      </c>
      <c r="D4" s="1" t="s">
        <v>13</v>
      </c>
      <c r="E4" s="14">
        <v>14</v>
      </c>
      <c r="F4" s="6" t="s">
        <v>14</v>
      </c>
      <c r="G4" s="6" t="s">
        <v>18</v>
      </c>
      <c r="H4" s="7" t="s">
        <v>51</v>
      </c>
      <c r="I4" s="14">
        <v>1</v>
      </c>
      <c r="J4" s="14">
        <v>1</v>
      </c>
      <c r="K4" s="4" t="s">
        <v>16</v>
      </c>
    </row>
    <row r="5" spans="1:12" ht="409.5" x14ac:dyDescent="0.25">
      <c r="A5" s="9" t="str">
        <f>CONCATENATE("openBankingBrazil/&lt;organisation&gt;/companies/businessLoans/",B5)</f>
        <v>openBankingBrazil/&lt;organisation&gt;/companies/businessLoans/types</v>
      </c>
      <c r="B5" s="1" t="s">
        <v>20</v>
      </c>
      <c r="C5" s="2" t="s">
        <v>52</v>
      </c>
      <c r="D5" s="2" t="s">
        <v>21</v>
      </c>
      <c r="E5" s="16">
        <v>50</v>
      </c>
      <c r="F5" s="3" t="s">
        <v>14</v>
      </c>
      <c r="G5" s="3"/>
      <c r="H5" s="4"/>
      <c r="I5" s="14">
        <v>1</v>
      </c>
      <c r="J5" s="14">
        <v>1</v>
      </c>
      <c r="K5" s="4"/>
      <c r="L5" s="23"/>
    </row>
    <row r="6" spans="1:12" ht="43.5" customHeight="1" x14ac:dyDescent="0.25">
      <c r="A6" s="8" t="str">
        <f>CONCATENATE("openBankingBrazil/&lt;organisation&gt;/companies/businessLoans/fees/",B6)</f>
        <v>openBankingBrazil/&lt;organisation&gt;/companies/businessLoans/fees/serviceName</v>
      </c>
      <c r="B6" s="1" t="s">
        <v>22</v>
      </c>
      <c r="C6" s="4" t="s">
        <v>23</v>
      </c>
      <c r="D6" s="1" t="s">
        <v>13</v>
      </c>
      <c r="E6" s="3">
        <v>50</v>
      </c>
      <c r="F6" s="3" t="s">
        <v>14</v>
      </c>
      <c r="G6" s="6" t="s">
        <v>15</v>
      </c>
      <c r="H6" s="4"/>
      <c r="I6" s="14">
        <v>1</v>
      </c>
      <c r="J6" s="14" t="s">
        <v>24</v>
      </c>
      <c r="K6" s="4"/>
    </row>
    <row r="7" spans="1:12" ht="43.5" customHeight="1" x14ac:dyDescent="0.25">
      <c r="A7" s="9" t="str">
        <f>CONCATENATE("openBankingBrazil/&lt;organisations&gt;/companies/businessLoans/fees/",B7)</f>
        <v>openBankingBrazil/&lt;organisations&gt;/companies/businessLoans/fees/serviceCode</v>
      </c>
      <c r="B7" s="1" t="s">
        <v>25</v>
      </c>
      <c r="C7" s="5" t="s">
        <v>53</v>
      </c>
      <c r="D7" s="1" t="s">
        <v>13</v>
      </c>
      <c r="E7" s="3">
        <v>30</v>
      </c>
      <c r="F7" s="3" t="s">
        <v>14</v>
      </c>
      <c r="G7" s="6" t="s">
        <v>15</v>
      </c>
      <c r="H7" s="3"/>
      <c r="I7" s="14">
        <v>1</v>
      </c>
      <c r="J7" s="14" t="s">
        <v>24</v>
      </c>
    </row>
    <row r="8" spans="1:12" x14ac:dyDescent="0.25">
      <c r="A8" s="8" t="str">
        <f>CONCATENATE("openBankingBrazil/&lt;organisation&gt;/companies/businessLoans/fees/",B8)</f>
        <v>openBankingBrazil/&lt;organisation&gt;/companies/businessLoans/fees/chargeTriggerInfo</v>
      </c>
      <c r="B8" s="1" t="s">
        <v>26</v>
      </c>
      <c r="C8" s="4" t="s">
        <v>54</v>
      </c>
      <c r="D8" s="1" t="s">
        <v>13</v>
      </c>
      <c r="E8" s="3">
        <v>2000</v>
      </c>
      <c r="F8" s="3" t="s">
        <v>33</v>
      </c>
      <c r="G8" s="6" t="s">
        <v>15</v>
      </c>
      <c r="H8" s="3"/>
      <c r="I8" s="14">
        <v>1</v>
      </c>
      <c r="J8" s="14" t="s">
        <v>24</v>
      </c>
      <c r="K8" s="4"/>
    </row>
    <row r="9" spans="1:12" x14ac:dyDescent="0.25">
      <c r="A9" s="8" t="str">
        <f>CONCATENATE("openBankingBrazil/&lt;organisation&gt;/companies/businessLoans/fees/",B9)</f>
        <v>openBankingBrazil/&lt;organisation&gt;/companies/businessLoans/fees/maxPrice</v>
      </c>
      <c r="B9" s="1" t="s">
        <v>27</v>
      </c>
      <c r="C9" s="4" t="s">
        <v>55</v>
      </c>
      <c r="D9" s="1" t="s">
        <v>13</v>
      </c>
      <c r="E9" s="3">
        <v>12</v>
      </c>
      <c r="F9" s="3" t="s">
        <v>14</v>
      </c>
      <c r="G9" s="12" t="s">
        <v>28</v>
      </c>
      <c r="H9" s="3"/>
      <c r="I9" s="14">
        <v>1</v>
      </c>
      <c r="J9" s="14" t="s">
        <v>24</v>
      </c>
      <c r="K9" s="4"/>
    </row>
    <row r="10" spans="1:12" x14ac:dyDescent="0.25">
      <c r="A10" s="8" t="str">
        <f>CONCATENATE("openBankingBrazil/&lt;organisation&gt;/companies/businessLoans/Fees/",B10)</f>
        <v>openBankingBrazil/&lt;organisation&gt;/companies/businessLoans/Fees/currency</v>
      </c>
      <c r="B10" s="1" t="s">
        <v>29</v>
      </c>
      <c r="C10" s="4" t="s">
        <v>30</v>
      </c>
      <c r="D10" s="1" t="s">
        <v>21</v>
      </c>
      <c r="E10" s="3">
        <v>3</v>
      </c>
      <c r="F10" s="1" t="s">
        <v>14</v>
      </c>
      <c r="G10" s="18" t="s">
        <v>31</v>
      </c>
      <c r="H10" s="3"/>
      <c r="I10" s="14">
        <v>1</v>
      </c>
      <c r="J10" s="14" t="s">
        <v>24</v>
      </c>
      <c r="K10" s="4"/>
    </row>
    <row r="11" spans="1:12" x14ac:dyDescent="0.25">
      <c r="A11" s="8" t="str">
        <f>CONCATENATE("openBankingBrazil/&lt;organisation&gt;/companies/businessLoans/interestRates/",B11)</f>
        <v>openBankingBrazil/&lt;organisation&gt;/companies/businessLoans/interestRates/rate</v>
      </c>
      <c r="B11" s="1" t="s">
        <v>32</v>
      </c>
      <c r="C11" s="4" t="s">
        <v>56</v>
      </c>
      <c r="D11" s="1" t="s">
        <v>13</v>
      </c>
      <c r="E11" s="3">
        <v>7</v>
      </c>
      <c r="F11" s="1" t="s">
        <v>14</v>
      </c>
      <c r="G11" s="12" t="s">
        <v>57</v>
      </c>
      <c r="H11" s="3"/>
      <c r="I11" s="14"/>
      <c r="J11" s="14"/>
      <c r="K11" s="4"/>
    </row>
    <row r="12" spans="1:12" ht="59.25" customHeight="1" x14ac:dyDescent="0.25">
      <c r="A12" s="8" t="str">
        <f>CONCATENATE("openBankingBrazil/&lt;organisation&gt;/companies/businessLoans/interestRates/",B12)</f>
        <v>openBankingBrazil/&lt;organisation&gt;/companies/businessLoans/interestRates/referencialRate</v>
      </c>
      <c r="B12" s="1" t="s">
        <v>35</v>
      </c>
      <c r="C12" s="4" t="s">
        <v>36</v>
      </c>
      <c r="D12" s="1" t="s">
        <v>13</v>
      </c>
      <c r="E12" s="3">
        <v>10</v>
      </c>
      <c r="F12" s="1" t="s">
        <v>14</v>
      </c>
      <c r="G12" s="12" t="s">
        <v>57</v>
      </c>
      <c r="H12" s="3"/>
      <c r="I12" s="14"/>
      <c r="J12" s="14"/>
      <c r="K12" s="4"/>
    </row>
    <row r="13" spans="1:12" ht="55.5" customHeight="1" x14ac:dyDescent="0.25">
      <c r="A13" s="8" t="str">
        <f t="shared" ref="A13:A16" si="0">CONCATENATE("openBankingBrazil/&lt;organisation&gt;/companies/businessLoans/interestRates/",B13)</f>
        <v>openBankingBrazil/&lt;organisation&gt;/companies/businessLoans/interestRates/indexer</v>
      </c>
      <c r="B13" s="1" t="s">
        <v>37</v>
      </c>
      <c r="C13" s="4" t="s">
        <v>38</v>
      </c>
      <c r="D13" s="1" t="s">
        <v>21</v>
      </c>
      <c r="E13" s="3">
        <v>30</v>
      </c>
      <c r="F13" s="1" t="s">
        <v>14</v>
      </c>
      <c r="G13" s="3"/>
      <c r="H13" s="3"/>
      <c r="I13" s="14"/>
      <c r="J13" s="14"/>
      <c r="K13" s="4"/>
    </row>
    <row r="14" spans="1:12" ht="81.75" customHeight="1" x14ac:dyDescent="0.25">
      <c r="A14" s="8" t="str">
        <f t="shared" si="0"/>
        <v>openBankingBrazil/&lt;organisation&gt;/companies/businessLoans/interestRates/prePostTax</v>
      </c>
      <c r="B14" s="1" t="s">
        <v>39</v>
      </c>
      <c r="C14" s="4" t="s">
        <v>40</v>
      </c>
      <c r="D14" s="1" t="s">
        <v>21</v>
      </c>
      <c r="E14" s="3">
        <v>1</v>
      </c>
      <c r="F14" s="1" t="s">
        <v>14</v>
      </c>
      <c r="G14" s="12" t="s">
        <v>58</v>
      </c>
      <c r="H14" s="3"/>
      <c r="I14" s="14"/>
      <c r="J14" s="14"/>
      <c r="K14" s="4"/>
    </row>
    <row r="15" spans="1:12" ht="32.25" customHeight="1" x14ac:dyDescent="0.25">
      <c r="A15" s="8" t="str">
        <f t="shared" si="0"/>
        <v>openBankingBrazil/&lt;organisation&gt;/companies/businessLoans/interestRates/frequency</v>
      </c>
      <c r="B15" s="1" t="s">
        <v>41</v>
      </c>
      <c r="C15" s="2" t="s">
        <v>59</v>
      </c>
      <c r="D15" s="17" t="s">
        <v>21</v>
      </c>
      <c r="E15" s="3">
        <v>30</v>
      </c>
      <c r="F15" s="1" t="s">
        <v>14</v>
      </c>
      <c r="G15" s="3"/>
      <c r="H15" s="3"/>
      <c r="I15" s="14"/>
      <c r="J15" s="14"/>
      <c r="K15" s="4"/>
    </row>
    <row r="16" spans="1:12" ht="30.75" customHeight="1" x14ac:dyDescent="0.25">
      <c r="A16" s="8" t="str">
        <f t="shared" si="0"/>
        <v>openBankingBrazil/&lt;organisation&gt;/companies/businessLoans/interestRates/incomeRateInfo</v>
      </c>
      <c r="B16" s="1" t="s">
        <v>43</v>
      </c>
      <c r="C16" s="4" t="s">
        <v>60</v>
      </c>
      <c r="D16" s="1" t="s">
        <v>13</v>
      </c>
      <c r="E16" s="3">
        <v>1000</v>
      </c>
      <c r="F16" s="1" t="s">
        <v>45</v>
      </c>
      <c r="G16" s="6" t="s">
        <v>15</v>
      </c>
      <c r="H16" s="3"/>
      <c r="I16" s="14"/>
      <c r="J16" s="14"/>
      <c r="K16" s="4"/>
    </row>
    <row r="17" spans="1:11" ht="212.25" customHeight="1" x14ac:dyDescent="0.25">
      <c r="A17" s="8" t="str">
        <f>CONCATENATE("openBankingBrazil/&lt;organisation&gt;/companies/businessLoans/",B17)</f>
        <v>openBankingBrazil/&lt;organisation&gt;/companies/businessLoans/requiredWarranties</v>
      </c>
      <c r="B17" s="1" t="s">
        <v>46</v>
      </c>
      <c r="C17" s="2" t="s">
        <v>61</v>
      </c>
      <c r="D17" s="17" t="s">
        <v>21</v>
      </c>
      <c r="E17" s="18">
        <v>50</v>
      </c>
      <c r="F17" s="3" t="s">
        <v>14</v>
      </c>
      <c r="G17" s="18" t="s">
        <v>15</v>
      </c>
      <c r="H17" s="19" t="s">
        <v>62</v>
      </c>
      <c r="I17" s="14">
        <v>1</v>
      </c>
      <c r="J17" s="14">
        <v>14</v>
      </c>
      <c r="K17" s="4"/>
    </row>
    <row r="18" spans="1:11" ht="63" customHeight="1" x14ac:dyDescent="0.25">
      <c r="A18" s="8" t="str">
        <f>CONCATENATE("openBankingBrazil/&lt;organisation&gt;/companies/businessLoans/",B18)</f>
        <v>openBankingBrazil/&lt;organisation&gt;/companies/businessLoans/termsCondictions</v>
      </c>
      <c r="B18" s="1" t="s">
        <v>47</v>
      </c>
      <c r="C18" s="2" t="s">
        <v>63</v>
      </c>
      <c r="D18" s="1" t="s">
        <v>13</v>
      </c>
      <c r="E18" s="3">
        <v>2000</v>
      </c>
      <c r="F18" s="3" t="s">
        <v>45</v>
      </c>
      <c r="G18" s="6" t="s">
        <v>15</v>
      </c>
      <c r="H18" s="15"/>
      <c r="I18" s="14"/>
      <c r="J18" s="14"/>
      <c r="K18" s="4"/>
    </row>
    <row r="19" spans="1:11" x14ac:dyDescent="0.25">
      <c r="C19" s="4"/>
      <c r="E19" s="4"/>
      <c r="F19" s="3"/>
      <c r="G19" s="3"/>
      <c r="H19" s="15"/>
      <c r="I19" s="14"/>
      <c r="J19" s="14"/>
      <c r="K19" s="4"/>
    </row>
    <row r="20" spans="1:11" x14ac:dyDescent="0.25">
      <c r="B20" s="3"/>
      <c r="C20" s="2"/>
      <c r="E20" s="3"/>
      <c r="F20" s="3"/>
      <c r="G20" s="3"/>
      <c r="H20" s="15"/>
      <c r="I20" s="14"/>
      <c r="J20" s="14"/>
      <c r="K20" s="4"/>
    </row>
    <row r="21" spans="1:11" ht="14.25" customHeight="1" x14ac:dyDescent="0.25">
      <c r="B21" s="3"/>
      <c r="C21" s="4"/>
      <c r="E21" s="4"/>
      <c r="F21" s="3"/>
      <c r="G21" s="3"/>
      <c r="H21" s="15"/>
      <c r="I21" s="14"/>
      <c r="J21" s="14"/>
      <c r="K21" s="4"/>
    </row>
    <row r="22" spans="1:11" x14ac:dyDescent="0.25">
      <c r="A22" s="3"/>
      <c r="B22" s="3"/>
      <c r="C22" s="3"/>
      <c r="D22" s="3"/>
      <c r="E22" s="3"/>
      <c r="F22" s="3"/>
      <c r="G22" s="3"/>
      <c r="H22" s="15"/>
      <c r="I22" s="14"/>
      <c r="J22" s="14"/>
      <c r="K22" s="4"/>
    </row>
    <row r="23" spans="1:11" x14ac:dyDescent="0.25">
      <c r="A23" s="3"/>
      <c r="B23" s="3"/>
      <c r="C23" s="3"/>
      <c r="D23" s="3"/>
      <c r="E23" s="3"/>
      <c r="F23" s="3"/>
      <c r="G23" s="3"/>
      <c r="H23" s="15"/>
      <c r="I23" s="14"/>
      <c r="J23" s="14"/>
      <c r="K23" s="4"/>
    </row>
    <row r="24" spans="1:11" x14ac:dyDescent="0.25">
      <c r="D24" s="3"/>
      <c r="E24" s="3"/>
      <c r="F24" s="3"/>
      <c r="G24" s="3"/>
      <c r="H2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64</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row r="11" spans="1:1" x14ac:dyDescent="0.25">
      <c r="A11" t="s">
        <v>73</v>
      </c>
    </row>
    <row r="12" spans="1:1" x14ac:dyDescent="0.25">
      <c r="A12" t="s">
        <v>74</v>
      </c>
    </row>
    <row r="13" spans="1:1" x14ac:dyDescent="0.25">
      <c r="A13" t="s">
        <v>75</v>
      </c>
    </row>
    <row r="14" spans="1:1" x14ac:dyDescent="0.25">
      <c r="A14" t="s">
        <v>76</v>
      </c>
    </row>
    <row r="15" spans="1:1" x14ac:dyDescent="0.25">
      <c r="A15" t="s">
        <v>77</v>
      </c>
    </row>
    <row r="16" spans="1:1" x14ac:dyDescent="0.25">
      <c r="A16" t="s">
        <v>78</v>
      </c>
    </row>
    <row r="17" spans="1:1" x14ac:dyDescent="0.25">
      <c r="A17" t="s">
        <v>79</v>
      </c>
    </row>
    <row r="18" spans="1:1" x14ac:dyDescent="0.25">
      <c r="A18" t="s">
        <v>80</v>
      </c>
    </row>
    <row r="19" spans="1:1" x14ac:dyDescent="0.25">
      <c r="A19" t="s">
        <v>81</v>
      </c>
    </row>
    <row r="20" spans="1:1" x14ac:dyDescent="0.25">
      <c r="A20" t="s">
        <v>82</v>
      </c>
    </row>
    <row r="21" spans="1:1" x14ac:dyDescent="0.25">
      <c r="A21" t="s">
        <v>83</v>
      </c>
    </row>
    <row r="22" spans="1:1" x14ac:dyDescent="0.25">
      <c r="A22" t="s">
        <v>84</v>
      </c>
    </row>
    <row r="23" spans="1:1" x14ac:dyDescent="0.25">
      <c r="A2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2" customWidth="1"/>
    <col min="2" max="2" width="85" customWidth="1"/>
  </cols>
  <sheetData>
    <row r="1" spans="1:2" ht="48.75" customHeight="1" x14ac:dyDescent="0.25">
      <c r="A1" s="12" t="s">
        <v>86</v>
      </c>
      <c r="B1" s="11" t="s">
        <v>87</v>
      </c>
    </row>
    <row r="2" spans="1:2" ht="45" x14ac:dyDescent="0.25">
      <c r="A2" s="12" t="s">
        <v>88</v>
      </c>
      <c r="B2" s="10" t="s">
        <v>89</v>
      </c>
    </row>
    <row r="3" spans="1:2" x14ac:dyDescent="0.25">
      <c r="A3" s="12" t="s">
        <v>90</v>
      </c>
    </row>
    <row r="4" spans="1:2" x14ac:dyDescent="0.25">
      <c r="A4" s="12" t="s">
        <v>91</v>
      </c>
    </row>
    <row r="5" spans="1:2" x14ac:dyDescent="0.25">
      <c r="A5" s="12" t="s">
        <v>92</v>
      </c>
    </row>
    <row r="6" spans="1:2" x14ac:dyDescent="0.25">
      <c r="A6" s="12" t="s">
        <v>93</v>
      </c>
    </row>
    <row r="7" spans="1:2" x14ac:dyDescent="0.25">
      <c r="A7" s="12" t="s">
        <v>94</v>
      </c>
    </row>
    <row r="8" spans="1:2" x14ac:dyDescent="0.25">
      <c r="A8" s="12" t="s">
        <v>95</v>
      </c>
    </row>
    <row r="9" spans="1:2" x14ac:dyDescent="0.25">
      <c r="A9" s="12" t="s">
        <v>96</v>
      </c>
    </row>
    <row r="10" spans="1:2" x14ac:dyDescent="0.25">
      <c r="A10" s="12" t="s">
        <v>97</v>
      </c>
    </row>
    <row r="11" spans="1:2" x14ac:dyDescent="0.25">
      <c r="A11" s="12" t="s">
        <v>98</v>
      </c>
    </row>
    <row r="12" spans="1:2" x14ac:dyDescent="0.25">
      <c r="A12" s="12" t="s">
        <v>99</v>
      </c>
    </row>
    <row r="13" spans="1:2" x14ac:dyDescent="0.25">
      <c r="A13" s="12" t="s">
        <v>100</v>
      </c>
    </row>
    <row r="14" spans="1:2" x14ac:dyDescent="0.25">
      <c r="A14" s="12" t="s">
        <v>101</v>
      </c>
    </row>
    <row r="15" spans="1:2" x14ac:dyDescent="0.25">
      <c r="A15" s="12" t="s">
        <v>102</v>
      </c>
    </row>
    <row r="16" spans="1:2" x14ac:dyDescent="0.25">
      <c r="A16" s="12" t="s">
        <v>103</v>
      </c>
    </row>
    <row r="17" spans="1:1" x14ac:dyDescent="0.25">
      <c r="A17" s="12" t="s">
        <v>104</v>
      </c>
    </row>
    <row r="18" spans="1:1" x14ac:dyDescent="0.25">
      <c r="A18" s="12" t="s">
        <v>105</v>
      </c>
    </row>
    <row r="19" spans="1:1" x14ac:dyDescent="0.25">
      <c r="A19" s="12" t="s">
        <v>106</v>
      </c>
    </row>
    <row r="20" spans="1:1" x14ac:dyDescent="0.25">
      <c r="A20" s="12" t="s">
        <v>107</v>
      </c>
    </row>
    <row r="21" spans="1:1" x14ac:dyDescent="0.25">
      <c r="A21" s="12" t="s">
        <v>108</v>
      </c>
    </row>
    <row r="22" spans="1:1" x14ac:dyDescent="0.25">
      <c r="A22" s="12" t="s">
        <v>109</v>
      </c>
    </row>
    <row r="23" spans="1:1" x14ac:dyDescent="0.25">
      <c r="A23" s="12" t="s">
        <v>110</v>
      </c>
    </row>
    <row r="24" spans="1:1" x14ac:dyDescent="0.25">
      <c r="A24" s="12" t="s">
        <v>111</v>
      </c>
    </row>
    <row r="25" spans="1:1" x14ac:dyDescent="0.25">
      <c r="A25" s="12" t="s">
        <v>112</v>
      </c>
    </row>
    <row r="26" spans="1:1" x14ac:dyDescent="0.25">
      <c r="A26" s="12" t="s">
        <v>113</v>
      </c>
    </row>
    <row r="27" spans="1:1" x14ac:dyDescent="0.25">
      <c r="A27" s="12" t="s">
        <v>114</v>
      </c>
    </row>
    <row r="28" spans="1:1" x14ac:dyDescent="0.25">
      <c r="A28" s="12" t="s">
        <v>115</v>
      </c>
    </row>
    <row r="29" spans="1:1" x14ac:dyDescent="0.25">
      <c r="A29" s="12" t="s">
        <v>116</v>
      </c>
    </row>
    <row r="30" spans="1:1" x14ac:dyDescent="0.25">
      <c r="A30" s="12" t="s">
        <v>117</v>
      </c>
    </row>
    <row r="31" spans="1:1" x14ac:dyDescent="0.25">
      <c r="A31" s="12" t="s">
        <v>118</v>
      </c>
    </row>
    <row r="32" spans="1:1" x14ac:dyDescent="0.25">
      <c r="A32" s="12">
        <v>4</v>
      </c>
    </row>
    <row r="33" spans="1:1" x14ac:dyDescent="0.25">
      <c r="A33" s="12" t="s">
        <v>119</v>
      </c>
    </row>
    <row r="34" spans="1:1" x14ac:dyDescent="0.25">
      <c r="A34" s="12" t="s">
        <v>120</v>
      </c>
    </row>
    <row r="35" spans="1:1" x14ac:dyDescent="0.25">
      <c r="A35" s="12" t="s">
        <v>121</v>
      </c>
    </row>
    <row r="36" spans="1:1" x14ac:dyDescent="0.25">
      <c r="A36" s="12" t="s">
        <v>122</v>
      </c>
    </row>
    <row r="37" spans="1:1" x14ac:dyDescent="0.25">
      <c r="A37" s="12" t="s">
        <v>123</v>
      </c>
    </row>
    <row r="38" spans="1:1" x14ac:dyDescent="0.25">
      <c r="A38" s="12" t="s">
        <v>124</v>
      </c>
    </row>
    <row r="39" spans="1:1" x14ac:dyDescent="0.25">
      <c r="A39" s="12" t="s">
        <v>125</v>
      </c>
    </row>
    <row r="40" spans="1:1" x14ac:dyDescent="0.25">
      <c r="A40" s="12" t="s">
        <v>126</v>
      </c>
    </row>
    <row r="41" spans="1:1" x14ac:dyDescent="0.25">
      <c r="A41" s="12" t="s">
        <v>127</v>
      </c>
    </row>
    <row r="42" spans="1:1" x14ac:dyDescent="0.25">
      <c r="A42" s="12" t="s">
        <v>128</v>
      </c>
    </row>
    <row r="43" spans="1:1" x14ac:dyDescent="0.25">
      <c r="A43" s="12" t="s">
        <v>129</v>
      </c>
    </row>
    <row r="44" spans="1:1" x14ac:dyDescent="0.25">
      <c r="A44" s="12" t="s">
        <v>130</v>
      </c>
    </row>
    <row r="45" spans="1:1" x14ac:dyDescent="0.25">
      <c r="A45" s="12" t="s">
        <v>131</v>
      </c>
    </row>
    <row r="46" spans="1:1" x14ac:dyDescent="0.25">
      <c r="A46" s="12" t="s">
        <v>132</v>
      </c>
    </row>
    <row r="47" spans="1:1" x14ac:dyDescent="0.25">
      <c r="A47" s="12" t="s">
        <v>133</v>
      </c>
    </row>
    <row r="48" spans="1:1" x14ac:dyDescent="0.25">
      <c r="A48" s="12" t="s">
        <v>134</v>
      </c>
    </row>
    <row r="49" spans="1:1" x14ac:dyDescent="0.25">
      <c r="A49" s="12" t="s">
        <v>135</v>
      </c>
    </row>
    <row r="50" spans="1:1" x14ac:dyDescent="0.25">
      <c r="A50" s="12" t="s">
        <v>136</v>
      </c>
    </row>
    <row r="51" spans="1:1" x14ac:dyDescent="0.25">
      <c r="A51" s="12" t="s">
        <v>137</v>
      </c>
    </row>
    <row r="52" spans="1:1" x14ac:dyDescent="0.25">
      <c r="A52" s="12" t="s">
        <v>138</v>
      </c>
    </row>
    <row r="53" spans="1:1" x14ac:dyDescent="0.25">
      <c r="A53" s="12" t="s">
        <v>139</v>
      </c>
    </row>
    <row r="54" spans="1:1" x14ac:dyDescent="0.25">
      <c r="A54" s="12" t="s">
        <v>140</v>
      </c>
    </row>
    <row r="55" spans="1:1" x14ac:dyDescent="0.25">
      <c r="A55" s="12" t="s">
        <v>133</v>
      </c>
    </row>
    <row r="56" spans="1:1" x14ac:dyDescent="0.25">
      <c r="A56" s="12" t="s">
        <v>141</v>
      </c>
    </row>
    <row r="57" spans="1:1" x14ac:dyDescent="0.25">
      <c r="A57" s="12" t="s">
        <v>142</v>
      </c>
    </row>
    <row r="58" spans="1:1" x14ac:dyDescent="0.25">
      <c r="A58" s="12" t="s">
        <v>143</v>
      </c>
    </row>
    <row r="59" spans="1:1" x14ac:dyDescent="0.25">
      <c r="A59" s="12" t="s">
        <v>144</v>
      </c>
    </row>
    <row r="60" spans="1:1" x14ac:dyDescent="0.25">
      <c r="A60" s="12" t="s">
        <v>145</v>
      </c>
    </row>
    <row r="61" spans="1:1" x14ac:dyDescent="0.25">
      <c r="A61" s="12" t="e" cm="1">
        <f t="array" ref="A61">- Crédito pessoal consignado para servidores públicos: Operações de Crédito pessoal consignado</f>
        <v>#NAME?</v>
      </c>
    </row>
    <row r="62" spans="1:1" x14ac:dyDescent="0.25">
      <c r="A62" s="12" t="s">
        <v>146</v>
      </c>
    </row>
    <row r="63" spans="1:1" x14ac:dyDescent="0.25">
      <c r="A63" s="12" t="e" cm="1">
        <f t="array" ref="A63">- Crédito pessoal consignado para trabalhadores do setor privado: Operações de Crédito</f>
        <v>#NAME?</v>
      </c>
    </row>
    <row r="64" spans="1:1" x14ac:dyDescent="0.25">
      <c r="A64" s="12" t="s">
        <v>147</v>
      </c>
    </row>
    <row r="65" spans="1:1" x14ac:dyDescent="0.25">
      <c r="A65" s="12">
        <v>5</v>
      </c>
    </row>
    <row r="66" spans="1:1" x14ac:dyDescent="0.25">
      <c r="A66" s="12" t="e" cm="1">
        <f t="array" ref="A66">- Crédito pessoal consignado para beneficiários do INSS: Operações de Crédito pessoal</f>
        <v>#NAME?</v>
      </c>
    </row>
    <row r="67" spans="1:1" x14ac:dyDescent="0.25">
      <c r="A67" s="12" t="s">
        <v>148</v>
      </c>
    </row>
    <row r="68" spans="1:1" x14ac:dyDescent="0.25">
      <c r="A68" s="12" t="s">
        <v>149</v>
      </c>
    </row>
    <row r="69" spans="1:1" x14ac:dyDescent="0.25">
      <c r="A69" s="12" t="s">
        <v>150</v>
      </c>
    </row>
    <row r="70" spans="1:1" x14ac:dyDescent="0.25">
      <c r="A70" s="12" t="s">
        <v>151</v>
      </c>
    </row>
    <row r="71" spans="1:1" x14ac:dyDescent="0.25">
      <c r="A71" s="12" t="s">
        <v>152</v>
      </c>
    </row>
    <row r="72" spans="1:1" x14ac:dyDescent="0.25">
      <c r="A72" s="12" t="s">
        <v>153</v>
      </c>
    </row>
    <row r="73" spans="1:1" x14ac:dyDescent="0.25">
      <c r="A73" s="12" t="s">
        <v>154</v>
      </c>
    </row>
    <row r="74" spans="1:1" x14ac:dyDescent="0.25">
      <c r="A74" s="12" t="s">
        <v>155</v>
      </c>
    </row>
    <row r="75" spans="1:1" x14ac:dyDescent="0.25">
      <c r="A75" s="12" t="s">
        <v>156</v>
      </c>
    </row>
    <row r="76" spans="1:1" x14ac:dyDescent="0.25">
      <c r="A76" s="12" t="s">
        <v>157</v>
      </c>
    </row>
    <row r="77" spans="1:1" x14ac:dyDescent="0.25">
      <c r="A77" s="12" t="s">
        <v>158</v>
      </c>
    </row>
    <row r="78" spans="1:1" x14ac:dyDescent="0.25">
      <c r="A78" s="12" t="s">
        <v>159</v>
      </c>
    </row>
    <row r="79" spans="1:1" x14ac:dyDescent="0.25">
      <c r="A79" s="12" t="s">
        <v>160</v>
      </c>
    </row>
    <row r="80" spans="1:1" x14ac:dyDescent="0.25">
      <c r="A80" s="12" t="s">
        <v>161</v>
      </c>
    </row>
    <row r="81" spans="1:1" x14ac:dyDescent="0.25">
      <c r="A81" s="12" t="s">
        <v>162</v>
      </c>
    </row>
    <row r="82" spans="1:1" x14ac:dyDescent="0.25">
      <c r="A82" s="12" t="s">
        <v>163</v>
      </c>
    </row>
    <row r="83" spans="1:1" x14ac:dyDescent="0.25">
      <c r="A83" s="12" t="s">
        <v>164</v>
      </c>
    </row>
    <row r="84" spans="1:1" x14ac:dyDescent="0.25">
      <c r="A84" s="12" t="s">
        <v>165</v>
      </c>
    </row>
    <row r="85" spans="1:1" x14ac:dyDescent="0.25">
      <c r="A85" s="12" t="s">
        <v>166</v>
      </c>
    </row>
    <row r="86" spans="1:1" x14ac:dyDescent="0.25">
      <c r="A86" s="12" t="s">
        <v>167</v>
      </c>
    </row>
    <row r="87" spans="1:1" x14ac:dyDescent="0.25">
      <c r="A87" s="12" t="s">
        <v>168</v>
      </c>
    </row>
    <row r="88" spans="1:1" x14ac:dyDescent="0.25">
      <c r="A88" s="12" t="s">
        <v>169</v>
      </c>
    </row>
    <row r="89" spans="1:1" x14ac:dyDescent="0.25">
      <c r="A89" s="12" t="s">
        <v>170</v>
      </c>
    </row>
    <row r="90" spans="1:1" x14ac:dyDescent="0.25">
      <c r="A90" s="12" t="s">
        <v>171</v>
      </c>
    </row>
    <row r="91" spans="1:1" x14ac:dyDescent="0.25">
      <c r="A91" s="12" t="s">
        <v>172</v>
      </c>
    </row>
    <row r="92" spans="1:1" x14ac:dyDescent="0.25">
      <c r="A92" s="12" t="s">
        <v>173</v>
      </c>
    </row>
    <row r="93" spans="1:1" x14ac:dyDescent="0.25">
      <c r="A93" s="12" t="s">
        <v>174</v>
      </c>
    </row>
    <row r="94" spans="1:1" x14ac:dyDescent="0.25">
      <c r="A94" s="12" t="s">
        <v>175</v>
      </c>
    </row>
    <row r="95" spans="1:1" x14ac:dyDescent="0.25">
      <c r="A95" s="12" t="s">
        <v>176</v>
      </c>
    </row>
    <row r="96" spans="1:1" x14ac:dyDescent="0.25">
      <c r="A96" s="12" t="s">
        <v>177</v>
      </c>
    </row>
    <row r="97" spans="1:1" x14ac:dyDescent="0.25">
      <c r="A97" s="12" t="s">
        <v>178</v>
      </c>
    </row>
    <row r="98" spans="1:1" x14ac:dyDescent="0.25">
      <c r="A98" s="12">
        <v>6</v>
      </c>
    </row>
    <row r="99" spans="1:1" x14ac:dyDescent="0.25">
      <c r="A99" s="12" t="s">
        <v>179</v>
      </c>
    </row>
    <row r="100" spans="1:1" x14ac:dyDescent="0.25">
      <c r="A100" s="12" t="s">
        <v>180</v>
      </c>
    </row>
    <row r="101" spans="1:1" x14ac:dyDescent="0.25">
      <c r="A101" s="12" t="s">
        <v>181</v>
      </c>
    </row>
    <row r="102" spans="1:1" x14ac:dyDescent="0.25">
      <c r="A102" s="12" t="s">
        <v>182</v>
      </c>
    </row>
    <row r="103" spans="1:1" x14ac:dyDescent="0.25">
      <c r="A103" s="12" t="s">
        <v>183</v>
      </c>
    </row>
    <row r="104" spans="1:1" x14ac:dyDescent="0.25">
      <c r="A104" s="12" t="s">
        <v>184</v>
      </c>
    </row>
    <row r="105" spans="1:1" x14ac:dyDescent="0.25">
      <c r="A105" s="12" t="s">
        <v>185</v>
      </c>
    </row>
    <row r="106" spans="1:1" x14ac:dyDescent="0.25">
      <c r="A106" s="12" t="s">
        <v>186</v>
      </c>
    </row>
    <row r="107" spans="1:1" x14ac:dyDescent="0.25">
      <c r="A107" s="12" t="s">
        <v>187</v>
      </c>
    </row>
    <row r="108" spans="1:1" x14ac:dyDescent="0.25">
      <c r="A108" s="12" t="s">
        <v>188</v>
      </c>
    </row>
    <row r="109" spans="1:1" x14ac:dyDescent="0.25">
      <c r="A109" s="12" t="s">
        <v>189</v>
      </c>
    </row>
    <row r="110" spans="1:1" x14ac:dyDescent="0.25">
      <c r="A110" s="12" t="s">
        <v>190</v>
      </c>
    </row>
    <row r="111" spans="1:1" x14ac:dyDescent="0.25">
      <c r="A111" s="12" t="s">
        <v>191</v>
      </c>
    </row>
    <row r="112" spans="1:1" x14ac:dyDescent="0.25">
      <c r="A112" s="12" t="s">
        <v>192</v>
      </c>
    </row>
    <row r="113" spans="1:1" x14ac:dyDescent="0.25">
      <c r="A113" s="12" t="s">
        <v>193</v>
      </c>
    </row>
    <row r="114" spans="1:1" x14ac:dyDescent="0.25">
      <c r="A114" s="12" t="s">
        <v>190</v>
      </c>
    </row>
    <row r="115" spans="1:1" x14ac:dyDescent="0.25">
      <c r="A115" s="12" t="s">
        <v>194</v>
      </c>
    </row>
    <row r="116" spans="1:1" x14ac:dyDescent="0.25">
      <c r="A116" s="12" t="s">
        <v>195</v>
      </c>
    </row>
    <row r="117" spans="1:1" x14ac:dyDescent="0.25">
      <c r="A117" s="12" t="s">
        <v>196</v>
      </c>
    </row>
    <row r="118" spans="1:1" x14ac:dyDescent="0.25">
      <c r="A118" s="12" t="s">
        <v>197</v>
      </c>
    </row>
    <row r="119" spans="1:1" x14ac:dyDescent="0.25">
      <c r="A119" s="12" t="s">
        <v>198</v>
      </c>
    </row>
    <row r="120" spans="1:1" x14ac:dyDescent="0.25">
      <c r="A120" s="12" t="s">
        <v>199</v>
      </c>
    </row>
    <row r="121" spans="1:1" x14ac:dyDescent="0.25">
      <c r="A121" s="12" t="s">
        <v>200</v>
      </c>
    </row>
    <row r="122" spans="1:1" x14ac:dyDescent="0.25">
      <c r="A122" s="12" t="s">
        <v>201</v>
      </c>
    </row>
    <row r="123" spans="1:1" x14ac:dyDescent="0.25">
      <c r="A123" s="12" t="s">
        <v>202</v>
      </c>
    </row>
    <row r="124" spans="1:1" x14ac:dyDescent="0.25">
      <c r="A124" s="12" t="s">
        <v>203</v>
      </c>
    </row>
    <row r="125" spans="1:1" x14ac:dyDescent="0.25">
      <c r="A125" s="12" t="s">
        <v>204</v>
      </c>
    </row>
    <row r="126" spans="1:1" x14ac:dyDescent="0.25">
      <c r="A126" s="12" t="s">
        <v>205</v>
      </c>
    </row>
    <row r="127" spans="1:1" x14ac:dyDescent="0.25">
      <c r="A127" s="12" t="s">
        <v>206</v>
      </c>
    </row>
    <row r="128" spans="1:1" x14ac:dyDescent="0.25">
      <c r="A128" s="12" t="s">
        <v>207</v>
      </c>
    </row>
    <row r="129" spans="1:1" x14ac:dyDescent="0.25">
      <c r="A129" s="12" t="s">
        <v>208</v>
      </c>
    </row>
    <row r="130" spans="1:1" x14ac:dyDescent="0.25">
      <c r="A130" s="12" t="s">
        <v>209</v>
      </c>
    </row>
    <row r="131" spans="1:1" x14ac:dyDescent="0.25">
      <c r="A131" s="12" t="s">
        <v>210</v>
      </c>
    </row>
    <row r="132" spans="1:1" x14ac:dyDescent="0.25">
      <c r="A132" s="12" t="s">
        <v>211</v>
      </c>
    </row>
    <row r="133" spans="1:1" x14ac:dyDescent="0.25">
      <c r="A133" s="12">
        <v>7</v>
      </c>
    </row>
    <row r="134" spans="1:1" x14ac:dyDescent="0.25">
      <c r="A134" s="12" t="s">
        <v>212</v>
      </c>
    </row>
    <row r="135" spans="1:1" x14ac:dyDescent="0.25">
      <c r="A135" s="12"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51" t="s">
        <v>304</v>
      </c>
      <c r="B1" s="51"/>
    </row>
    <row r="2" spans="1:2" x14ac:dyDescent="0.25">
      <c r="A2" t="s">
        <v>226</v>
      </c>
      <c r="B2" t="s">
        <v>252</v>
      </c>
    </row>
    <row r="3" spans="1:2" x14ac:dyDescent="0.25">
      <c r="B3" t="s">
        <v>253</v>
      </c>
    </row>
    <row r="4" spans="1:2" x14ac:dyDescent="0.25">
      <c r="B4" t="s">
        <v>254</v>
      </c>
    </row>
    <row r="5" spans="1:2" x14ac:dyDescent="0.25">
      <c r="B5" t="s">
        <v>255</v>
      </c>
    </row>
    <row r="6" spans="1:2" x14ac:dyDescent="0.25">
      <c r="B6" t="s">
        <v>256</v>
      </c>
    </row>
    <row r="7" spans="1:2" x14ac:dyDescent="0.25">
      <c r="B7" t="s">
        <v>257</v>
      </c>
    </row>
    <row r="8" spans="1:2" x14ac:dyDescent="0.25">
      <c r="B8" t="s">
        <v>258</v>
      </c>
    </row>
    <row r="9" spans="1:2" x14ac:dyDescent="0.25">
      <c r="B9" t="s">
        <v>259</v>
      </c>
    </row>
    <row r="10" spans="1:2" x14ac:dyDescent="0.25">
      <c r="B10" t="s">
        <v>260</v>
      </c>
    </row>
    <row r="11" spans="1:2" x14ac:dyDescent="0.25">
      <c r="A11" t="s">
        <v>227</v>
      </c>
      <c r="B11" t="s">
        <v>261</v>
      </c>
    </row>
    <row r="12" spans="1:2" x14ac:dyDescent="0.25">
      <c r="B12" t="s">
        <v>262</v>
      </c>
    </row>
    <row r="13" spans="1:2" x14ac:dyDescent="0.25">
      <c r="B13" t="s">
        <v>263</v>
      </c>
    </row>
    <row r="14" spans="1:2" x14ac:dyDescent="0.25">
      <c r="B14" t="s">
        <v>264</v>
      </c>
    </row>
    <row r="15" spans="1:2" x14ac:dyDescent="0.25">
      <c r="B15" t="s">
        <v>265</v>
      </c>
    </row>
    <row r="16" spans="1:2" x14ac:dyDescent="0.25">
      <c r="B16" t="s">
        <v>266</v>
      </c>
    </row>
    <row r="17" spans="1:2" x14ac:dyDescent="0.25">
      <c r="B17" t="s">
        <v>267</v>
      </c>
    </row>
    <row r="18" spans="1:2" x14ac:dyDescent="0.25">
      <c r="B18" t="s">
        <v>268</v>
      </c>
    </row>
    <row r="19" spans="1:2" x14ac:dyDescent="0.25">
      <c r="B19" t="s">
        <v>269</v>
      </c>
    </row>
    <row r="20" spans="1:2" x14ac:dyDescent="0.25">
      <c r="B20" t="s">
        <v>270</v>
      </c>
    </row>
    <row r="21" spans="1:2" x14ac:dyDescent="0.25">
      <c r="B21" t="s">
        <v>271</v>
      </c>
    </row>
    <row r="22" spans="1:2" x14ac:dyDescent="0.25">
      <c r="A22" t="s">
        <v>228</v>
      </c>
      <c r="B22" t="s">
        <v>272</v>
      </c>
    </row>
    <row r="23" spans="1:2" x14ac:dyDescent="0.25">
      <c r="B23" t="s">
        <v>273</v>
      </c>
    </row>
    <row r="24" spans="1:2" x14ac:dyDescent="0.25">
      <c r="B24" t="s">
        <v>283</v>
      </c>
    </row>
    <row r="25" spans="1:2" x14ac:dyDescent="0.25">
      <c r="B25" t="s">
        <v>284</v>
      </c>
    </row>
    <row r="26" spans="1:2" x14ac:dyDescent="0.25">
      <c r="B26" t="s">
        <v>285</v>
      </c>
    </row>
    <row r="27" spans="1:2" x14ac:dyDescent="0.25">
      <c r="B27" t="s">
        <v>286</v>
      </c>
    </row>
    <row r="28" spans="1:2" x14ac:dyDescent="0.25">
      <c r="B28" t="s">
        <v>287</v>
      </c>
    </row>
    <row r="29" spans="1:2" x14ac:dyDescent="0.25">
      <c r="B29" t="s">
        <v>288</v>
      </c>
    </row>
    <row r="30" spans="1:2" x14ac:dyDescent="0.25">
      <c r="A30" t="s">
        <v>229</v>
      </c>
      <c r="B30" t="s">
        <v>277</v>
      </c>
    </row>
    <row r="31" spans="1:2" x14ac:dyDescent="0.25">
      <c r="B31" t="s">
        <v>278</v>
      </c>
    </row>
    <row r="32" spans="1:2" x14ac:dyDescent="0.25">
      <c r="B32" t="s">
        <v>279</v>
      </c>
    </row>
    <row r="33" spans="1:2" x14ac:dyDescent="0.25">
      <c r="B33" t="s">
        <v>280</v>
      </c>
    </row>
    <row r="34" spans="1:2" x14ac:dyDescent="0.25">
      <c r="B34" t="s">
        <v>281</v>
      </c>
    </row>
    <row r="35" spans="1:2" x14ac:dyDescent="0.25">
      <c r="B35" t="s">
        <v>282</v>
      </c>
    </row>
    <row r="36" spans="1:2" x14ac:dyDescent="0.25">
      <c r="A36" t="s">
        <v>230</v>
      </c>
      <c r="B36" t="s">
        <v>276</v>
      </c>
    </row>
    <row r="37" spans="1:2" x14ac:dyDescent="0.25">
      <c r="B37" t="s">
        <v>275</v>
      </c>
    </row>
    <row r="38" spans="1:2" x14ac:dyDescent="0.25">
      <c r="B38" t="s">
        <v>274</v>
      </c>
    </row>
    <row r="39" spans="1:2" x14ac:dyDescent="0.25">
      <c r="B39" t="s">
        <v>289</v>
      </c>
    </row>
    <row r="40" spans="1:2" ht="16.5" customHeight="1" x14ac:dyDescent="0.25">
      <c r="A40" s="12" t="s">
        <v>231</v>
      </c>
      <c r="B40" s="11" t="s">
        <v>290</v>
      </c>
    </row>
    <row r="41" spans="1:2" ht="16.5" customHeight="1" x14ac:dyDescent="0.25">
      <c r="B41" s="11" t="s">
        <v>292</v>
      </c>
    </row>
    <row r="42" spans="1:2" x14ac:dyDescent="0.25">
      <c r="B42" s="12" t="s">
        <v>291</v>
      </c>
    </row>
    <row r="43" spans="1:2" x14ac:dyDescent="0.25">
      <c r="B43" s="12" t="s">
        <v>293</v>
      </c>
    </row>
    <row r="44" spans="1:2" x14ac:dyDescent="0.25">
      <c r="A44" t="s">
        <v>232</v>
      </c>
      <c r="B44" t="s">
        <v>232</v>
      </c>
    </row>
    <row r="45" spans="1:2" x14ac:dyDescent="0.25">
      <c r="A45" t="s">
        <v>233</v>
      </c>
      <c r="B45" t="s">
        <v>294</v>
      </c>
    </row>
    <row r="46" spans="1:2" x14ac:dyDescent="0.25">
      <c r="B46" t="s">
        <v>295</v>
      </c>
    </row>
    <row r="47" spans="1:2" x14ac:dyDescent="0.25">
      <c r="B47" t="s">
        <v>296</v>
      </c>
    </row>
    <row r="48" spans="1:2" x14ac:dyDescent="0.25">
      <c r="B48" t="s">
        <v>297</v>
      </c>
    </row>
    <row r="49" spans="1:2" x14ac:dyDescent="0.25">
      <c r="B49" t="s">
        <v>298</v>
      </c>
    </row>
    <row r="50" spans="1:2" x14ac:dyDescent="0.25">
      <c r="B50" t="s">
        <v>299</v>
      </c>
    </row>
    <row r="51" spans="1:2" x14ac:dyDescent="0.25">
      <c r="B51" t="s">
        <v>300</v>
      </c>
    </row>
    <row r="52" spans="1:2" x14ac:dyDescent="0.25">
      <c r="B52" t="s">
        <v>301</v>
      </c>
    </row>
    <row r="53" spans="1:2" x14ac:dyDescent="0.25">
      <c r="B53" t="s">
        <v>302</v>
      </c>
    </row>
    <row r="54" spans="1:2" x14ac:dyDescent="0.25">
      <c r="B54" t="s">
        <v>303</v>
      </c>
    </row>
    <row r="55" spans="1:2" x14ac:dyDescent="0.25">
      <c r="B55" t="s">
        <v>234</v>
      </c>
    </row>
    <row r="56" spans="1:2" ht="17.25" customHeight="1" x14ac:dyDescent="0.25">
      <c r="A56" s="12" t="s">
        <v>235</v>
      </c>
      <c r="B56" s="11" t="s">
        <v>242</v>
      </c>
    </row>
    <row r="57" spans="1:2" x14ac:dyDescent="0.25">
      <c r="B57" t="s">
        <v>243</v>
      </c>
    </row>
    <row r="58" spans="1:2" x14ac:dyDescent="0.25">
      <c r="B58" t="s">
        <v>244</v>
      </c>
    </row>
    <row r="59" spans="1:2" x14ac:dyDescent="0.25">
      <c r="B59" t="s">
        <v>245</v>
      </c>
    </row>
    <row r="60" spans="1:2" x14ac:dyDescent="0.25">
      <c r="A60" t="s">
        <v>236</v>
      </c>
      <c r="B60" t="s">
        <v>240</v>
      </c>
    </row>
    <row r="61" spans="1:2" x14ac:dyDescent="0.25">
      <c r="B61" t="s">
        <v>241</v>
      </c>
    </row>
    <row r="62" spans="1:2" x14ac:dyDescent="0.25">
      <c r="A62" t="s">
        <v>237</v>
      </c>
      <c r="B62" t="s">
        <v>238</v>
      </c>
    </row>
    <row r="63" spans="1:2" x14ac:dyDescent="0.25">
      <c r="B63" t="s">
        <v>239</v>
      </c>
    </row>
    <row r="64" spans="1:2" ht="15" customHeight="1" x14ac:dyDescent="0.25">
      <c r="A64" s="12" t="s">
        <v>246</v>
      </c>
      <c r="B64" s="11" t="s">
        <v>247</v>
      </c>
    </row>
    <row r="65" spans="1:2" ht="33" customHeight="1" x14ac:dyDescent="0.25">
      <c r="B65" s="11" t="s">
        <v>248</v>
      </c>
    </row>
    <row r="66" spans="1:2" x14ac:dyDescent="0.25">
      <c r="B66" t="s">
        <v>249</v>
      </c>
    </row>
    <row r="67" spans="1:2" x14ac:dyDescent="0.25">
      <c r="B67" t="s">
        <v>250</v>
      </c>
    </row>
    <row r="68" spans="1:2" x14ac:dyDescent="0.25">
      <c r="A68" t="s">
        <v>251</v>
      </c>
      <c r="B68" t="s">
        <v>251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2020-07-23T20:54:47Z</dcterms:modified>
  <cp:category/>
  <cp:contentStatus/>
</cp:coreProperties>
</file>