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16" documentId="13_ncr:1_{79F22B63-E5D1-4A80-8FE7-2C88F5FE9507}" xr6:coauthVersionLast="41" xr6:coauthVersionMax="41" xr10:uidLastSave="{FF84DFAC-FCDA-48A2-A52D-DCD1E73F998B}"/>
  <bookViews>
    <workbookView xWindow="-120" yWindow="-120" windowWidth="20730" windowHeight="11160" xr2:uid="{00000000-000D-0000-FFFF-FFFF00000000}"/>
  </bookViews>
  <sheets>
    <sheet name="ContaPgtoPagoPF" sheetId="4" r:id="rId1"/>
    <sheet name="ContaPgtoPagoPJ " sheetId="6" r:id="rId2"/>
  </sheets>
  <definedNames>
    <definedName name="_xlnm._FilterDatabase" localSheetId="0" hidden="1">ContaPgtoPagoPF!$A$1:$L$37</definedName>
    <definedName name="_xlnm._FilterDatabase" localSheetId="1" hidden="1">'ContaPgtoPagoPJ '!$A$1:$L$31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6" l="1"/>
  <c r="A22" i="6"/>
  <c r="A17" i="6"/>
  <c r="A31" i="4"/>
  <c r="A28" i="4"/>
  <c r="A23" i="4" l="1"/>
  <c r="A15" i="4" l="1"/>
  <c r="A24" i="6" l="1"/>
  <c r="A23" i="6"/>
  <c r="A21" i="6"/>
  <c r="A20" i="6"/>
  <c r="A30" i="4"/>
  <c r="A29" i="4"/>
  <c r="A27" i="4"/>
  <c r="A26" i="4"/>
  <c r="A16" i="4" l="1"/>
  <c r="A17" i="4"/>
  <c r="A18" i="4"/>
  <c r="A19" i="4"/>
  <c r="A20" i="4"/>
  <c r="A21" i="4"/>
  <c r="A22" i="4"/>
  <c r="A24" i="4"/>
  <c r="A25" i="4"/>
  <c r="A32" i="4"/>
  <c r="A33" i="4"/>
  <c r="A34" i="4"/>
  <c r="A35" i="4"/>
  <c r="A36" i="4"/>
  <c r="A37" i="4"/>
  <c r="A27" i="6" l="1"/>
  <c r="A6" i="6" l="1"/>
  <c r="A14" i="4" l="1"/>
  <c r="A12" i="4"/>
  <c r="A13" i="4"/>
  <c r="A8" i="6" l="1"/>
  <c r="A8" i="4"/>
  <c r="A31" i="6"/>
  <c r="A30" i="6"/>
  <c r="A29" i="6"/>
  <c r="A28" i="6"/>
  <c r="A26" i="6"/>
  <c r="A19" i="6"/>
  <c r="A18" i="6"/>
  <c r="A16" i="6"/>
  <c r="A15" i="6"/>
  <c r="A14" i="6"/>
  <c r="A13" i="6"/>
  <c r="A12" i="6"/>
  <c r="A11" i="6"/>
  <c r="A10" i="6"/>
  <c r="A9" i="6"/>
  <c r="A7" i="6"/>
  <c r="A5" i="6"/>
  <c r="A4" i="6"/>
  <c r="A3" i="6"/>
  <c r="A2" i="6"/>
  <c r="A11" i="4"/>
  <c r="A10" i="4"/>
  <c r="A9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<sst xmlns="http://schemas.openxmlformats.org/spreadsheetml/2006/main" count="406" uniqueCount="107">
  <si>
    <t>Xpath</t>
  </si>
  <si>
    <t>Nome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</si>
  <si>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</si>
  <si>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</si>
  <si>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</si>
  <si>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</si>
  <si>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</si>
  <si>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</si>
  <si>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</si>
  <si>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</si>
  <si>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</si>
  <si>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</si>
  <si>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</si>
  <si>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</si>
  <si>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</si>
  <si>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</si>
  <si>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</si>
  <si>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^(\d{14})$</t>
  </si>
  <si>
    <t>N</t>
  </si>
  <si>
    <t>productType</t>
  </si>
  <si>
    <t>Booleano</t>
  </si>
  <si>
    <t>^([0-1]{1})$</t>
  </si>
  <si>
    <t>Informações de Termos e condições do programa de fidelidade/recompensa. Pode ser informada a URL referente ao endereço onde constam as condições informadas.</t>
  </si>
  <si>
    <t>Opcional</t>
  </si>
  <si>
    <t>code</t>
  </si>
  <si>
    <t>currency</t>
  </si>
  <si>
    <t xml:space="preserve">Moeda referente ao valor da Tarifa, segundo modelo ISO-4217. p. ex. 'BRL' </t>
  </si>
  <si>
    <t>^([A-Z]{3})$</t>
  </si>
  <si>
    <t>(-?[1-9]?\d{1,2}){1}(\,\d{1,2}){1} - pode ser N/A</t>
  </si>
  <si>
    <t>minimumFeeRate</t>
  </si>
  <si>
    <t>Percentual para pagamento mínimo sobre o saldo devedor da fatura. P.ex. '25,00%'</t>
  </si>
  <si>
    <t>(-?[1-9]?\d{1,2}){1}(\,\d{1,2}){1}</t>
  </si>
  <si>
    <t>additionalInfo</t>
  </si>
  <si>
    <t>Campo aberto para detalhamento de taxas de juros.</t>
  </si>
  <si>
    <t>elegibilityCriteriaInfo</t>
  </si>
  <si>
    <t>Informação sobre as condições e critérios de elegibilidade do emissor do cartão. Pode ser informada a URL referente ao endereço onde constam as condições informadas.</t>
  </si>
  <si>
    <t>closingProcessInfo</t>
  </si>
  <si>
    <t>Descrição dos procedimentos para encerramento da conta pós paga. Pode ser informada a URL referente ao endereço onde constam as condições informadas.</t>
  </si>
  <si>
    <t>chargingTriggerInfo</t>
  </si>
  <si>
    <t>chargingUnit</t>
  </si>
  <si>
    <t>este campo sempre deverá estar preenchido</t>
  </si>
  <si>
    <t>Este campo deve estar obrigatoriamente preenchido se não houver conteúdo para o item priceInfo</t>
  </si>
  <si>
    <t>value</t>
  </si>
  <si>
    <t>^(\d{1,9}\,\d{2}){1}$</t>
  </si>
  <si>
    <t xml:space="preserve">Moeda referente ao valor máximo da tarifa, segundo modelo ISO-4217. p. ex. 'BRL' </t>
  </si>
  <si>
    <t>^(\W{3}){1}$</t>
  </si>
  <si>
    <t>moeda (ISO-4217)</t>
  </si>
  <si>
    <t>Descrição de como é composto o valor da tarifa. p.ex. '0,5% do valor do orçamento'</t>
  </si>
  <si>
    <t>Este campo deve estar obrigatoriamente preenchido se não houver conteúdo para os itens: value, currency e type</t>
  </si>
  <si>
    <t>Nomes das Tarifas cobradas sobre Serviços relacionados à Modalidade informada de Contas de Pagamento Pós-Pagas para pessoa jurídica. p.ex. '2ª via do Cartão de crédito'
Para as pessoas jurídicas, não há uma regulamentação específica sobre os serviços a serem prestados, como há para pessoas físicas.</t>
  </si>
  <si>
    <t>Fatores geradores de cobrança que incidem sobre as Modalidades inforrmadas de Contas de Pagamento Pós-Pagas para pessoa jurídica.
Para as pessoas jurídicas, não há uma regulamentação específica sobre os serviços a serem prestados, como há para pessoas físicas.p.ex. 'Confecção e emissão de novo cartão de Crédito, restrito a casos de pedidos de reposição formulados pelo detentor do cartão, decorrente de perda, roubo, furto, danificação e outros motivos não imputáveis à instituição emitente'</t>
  </si>
  <si>
    <t>Sigla de identificação do serviço relacionado à Modalidade de Contas de Pagamento Pós-Pagas para pessoa jurídica informada. P.ex. p.ex. '2a VIA CARTÃO CRÉDITO' 
Para as pessoas jurídicas, não há uma regulamentação específica sobre os serviços a serem prestados, como há para pessoas físicas.</t>
  </si>
  <si>
    <t>Nomes das Tarifas cobradas sobre Serviços relacionados à Modalidade de Contas de Pagamento Pós-Pagas para pessoa física e que não estejam na resolução 3.919 do BACEN. p.ex. 'Cartão adicional'
Caso não haja outro serviço, que não os prioritários, a estrutura de dados de outros serviços pode vir vazia, mas deve retornar ao menos uma.</t>
  </si>
  <si>
    <t>Sigla de identificação do serviço relacionado à Modalidade informada de Contas de Pagamento Pós-Pagas para pessoa física e que não esteja, assim como o serviço, relacionada na resolução 3.919 do BACEN. p.ex. 'ANUIDADE DIFERENCIADA'
Caso não haja outro serviço, que não os prioritários, a estrutura de dados de outros serviços pode vir vazia, mas deve retornar ao menos uma.</t>
  </si>
  <si>
    <t>Fatores geradores de cobrança que incidem sobre as Modalidades de Contas de Pagamento Pós-Pagas para pessoa física e que não estejam relacionados a serviços previstos na resolução 3.919 do BACEN. 
Caso não haja outro serviço, que não os prioritários, a estrutura de dados de outros serviços pode vir vazia, mas deve retornar ao menos uma.</t>
  </si>
  <si>
    <t>Descrição de como é composto o valor da tarifa. p.ex. ' 50% vlr. anuidade do cartão titular'</t>
  </si>
  <si>
    <t>Unidade ou forma de cobrança. P.ex. 'Por ano'</t>
  </si>
  <si>
    <t>Classic Nacional
Classic Internacional
Gold
Platinum
Infinite
Electron
Standard Nacional
Standard Internacional</t>
  </si>
  <si>
    <t>VISA 
MasterCard 
American Express 
Diners Club 
Hipercard 
Bandeira própria 
Cheque Eletrônico 
Elo 
Outras</t>
  </si>
  <si>
    <t>Saque a crédito
Outros</t>
  </si>
  <si>
    <t>ANUIDADENacional
ANUIDADEInt .
2ª via-CARTÃOCRÉDITO
RETIRADA-País
RETIRADA-exterior
PAGAMENTOCONTAS
AVAL.EMERG.CRÉDITO</t>
  </si>
  <si>
    <t>Número completo do CNPJ da instituição responsável pelas contas de pagamento pós-pagas (cartões de crédito) para pessoas Físicas - o CNPJ corresponde ao número de inscrição no Cadastro de Pessoa Jurídica. 
Deve-se ter apenas os números do CNPJ, sem máscara.</t>
  </si>
  <si>
    <t>Lista de outras operações de crédito. P.ex. 'saque a crédito'</t>
  </si>
  <si>
    <t>\W*</t>
  </si>
  <si>
    <t>hasRewardProgram</t>
  </si>
  <si>
    <t>rewardProgramInfo</t>
  </si>
  <si>
    <r>
      <t>Categoria atribuída a um cartão de pagamento, sob uma certa denominação, que lhe agrega um conjunto de vantagens, diferenciando-o de acordo com o perfil do portador.
p.ex. 'Classic Nacional', 'Classic Internacional'
Essa categoria é definida pelo BACEN e está contida no documento de nome '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'</t>
    </r>
  </si>
  <si>
    <t>Sigla de identificação do serviço relacionado à Modalidade de Contas de Pagamento Pós-Pagas para pessoa física informada. P.ex. '1 ANUIDADENacional'
Estas siglas são previstas na resolução 3.919 do BACEN.</t>
  </si>
  <si>
    <t>Indicador da existência de programa de fidelidade/recompensa associado à conta.
 Falso
 Verdadeiro</t>
  </si>
  <si>
    <t>Falso
Verdadeiro</t>
  </si>
  <si>
    <t>Campo Texto para descrever outras operações de crédito marcadas como 'Outros'</t>
  </si>
  <si>
    <t>Denominação/Identificação do nome da conta.
P.ex. 'Cartão Universtiário Bem-Vindo'</t>
  </si>
  <si>
    <t>Texto livre para especificar categoria de bandeira marcada como 'Outras'</t>
  </si>
  <si>
    <r>
      <t>Categoria atribuída a um cartão de pagamento, sob uma certa denominação, que lhe agrega um conjunto de vantagens, diferenciando-o de acordo com o perfil do portador.
p.ex.'Classic Nacional', 'Classic Internacional'.
Essa categoria é definida pelo BACEN e está contida no documento de nome "</t>
    </r>
    <r>
      <rPr>
        <i/>
        <sz val="11"/>
        <rFont val="Calibri"/>
        <family val="2"/>
        <scheme val="minor"/>
      </rPr>
      <t>Elaboração e Remessa de Informações Relativas aos Cartões de Pagamento  Emissores</t>
    </r>
    <r>
      <rPr>
        <sz val="11"/>
        <rFont val="Calibri"/>
        <family val="2"/>
        <scheme val="minor"/>
      </rPr>
      <t>".</t>
    </r>
  </si>
  <si>
    <t>Indicador da existência de programa de fidelidade/recompensa associado à conta.
Falso
Verdadeiro</t>
  </si>
  <si>
    <t>Se o campo 'code' vier selecionado com 'Outros' é obrigatório o preenchimento do additonalInfo</t>
  </si>
  <si>
    <t>Se o campo code vier selecionado com 'Outros' é obrigatório o preenchimento do 'additonalInfo'</t>
  </si>
  <si>
    <t>Nome da Marca proprietária da companhia responsável pelas contas de pagamento pós-pagas (cartão de crédito).p.ex.'Organização A'</t>
  </si>
  <si>
    <t>creditCardNetwork</t>
  </si>
  <si>
    <t>Categoria de Bandeiras de Cartões de Crédito.
Bandeira é a detentora de todos os direitos e deveres da utilização da marca estampada no cartão, inclusive as bandeiras pertencentes aos emissores. p.ex. "American Express", "Diners Club".
Essas bandeiras estão definidas em documento do BACEN de nome "Elaboração e Remessa de Informações Relativas aos Cartões de Pagamento  Emissores".</t>
  </si>
  <si>
    <t xml:space="preserve">Nome da Instituição, pertencente à Marca, responsável pelas contas de pagamento pós-pagas (cartões de crédito) Ex. 'Empresa da Organização A' </t>
  </si>
  <si>
    <t>Nome da Marca reportada pelo participante do Open Banking. O conceito a que se refere a 'marca' utilizada está em definição pelos participantes.</t>
  </si>
  <si>
    <t>Se no campo 'creditCardNetwork' vier selecionado o campo 'Outras' é mandatório que esteja preenchido o 'additonalInfo' com o nome da bandeira</t>
  </si>
  <si>
    <t>Este campo deve estar obrigatoriamente preenchido</t>
  </si>
  <si>
    <t>Caso o campo "hasRewardProgram"  indique que há programa de recompensa (Verdadeiro), a informação de termos e condições deve ser preenchida</t>
  </si>
  <si>
    <t>Caso o campo "hasRewardProgram"  indique que há programa de recompensa (Verdadeiro), a informação de termos e condições deve ser preenchida.</t>
  </si>
  <si>
    <t>Campo aberto para detalhamento de taxas de juros</t>
  </si>
  <si>
    <t>Informação sobre as condições e critérios de elegibilidade do emissor do cartão. Pode ser informada a URL referente ao endereço onde constam as condições informadas</t>
  </si>
  <si>
    <t>Números de 0 a 9.</t>
  </si>
  <si>
    <t>rate</t>
  </si>
  <si>
    <t>Percentual para pagamento mínimo sobre o saldo devedor da fatura. p.ex. '25,00%'</t>
  </si>
  <si>
    <t>Valor médio da tarifa cobrada, relativa ao serviço prioritário,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</si>
  <si>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Valor médio da tarifa cobrada referente aos Outros Serviços. p.ex.'30.00'</t>
  </si>
  <si>
    <t>Percentual que corresponde a taxa média aplicada para utilização de Crédito Rotativo, no intervalo informado. p.ex. '9,87%'
(representação de uma porcentagem Ex: 0.15 (O valor ao lado representa 15%. O valor 1 representa 100%))</t>
  </si>
  <si>
    <t>frequency</t>
  </si>
  <si>
    <t>Percentual que corresponde a taxa média aplicada para pagamento parcelado do saldo devedor quando não realizado pagamento integral da fatura, no período informado. p.ex. '4,10%'.
(representação de uma porcentagem Ex: 0.15 (O valor ao lado representa 15%. O valor 1 representa 100%))</t>
  </si>
  <si>
    <t>Frequência de clientes em cada faixa de valor. Representa uma porcentagem Ex: 0.15 (O valor ao lado representa 15%. O valor 1 representa 100%)</t>
  </si>
  <si>
    <t>Faixas para cobrança de valores de tarifas para Outros Serviços informados: 1ª Faixa de valores, 2ª faixa de valores, 3ª faixa de valores, 4ª faixa de valores</t>
  </si>
  <si>
    <t>interval</t>
  </si>
  <si>
    <t>Valor médio da tarifa cobrada, relativa ao serviço, para o tipo de faixa informada. p.ex. 45.00
(representa um valor monetário. Ex: 1547368.92 (O valor ao lado, considerando que a moeda seja BRL, significa R$ 1.547.368,92). O único separador presente deverá ser o . (ponto) para casa decimal. Não deve haver separador de milhar)</t>
  </si>
  <si>
    <t>Faixas para cobrança da taxa de utilização do crédito rotativo, no intervalo informado: 1ª Faixa de valores, 2ª faixa de valores, 3ª faixa de valores, 4ª faixa de valores</t>
  </si>
  <si>
    <t>Faixas para cobrança de valores de tarifas por serviço prioritário informado: 1ª Faixa de valores, 2ª faixa de valores, 3ª faixa de valores, 4ª faixa de valores</t>
  </si>
  <si>
    <t>Faixas para cobrança da taxa aplicada quando há parcelamento do saldo devedor: 1ª Faixa de valores, 2ª faixa de valores, 3ª faixa de valores, 4ª faixa de valores</t>
  </si>
  <si>
    <t>Faixas para cobrança de valores de tarifas por serviço informado: 1ª Faixa de valores, 2ª faixa de valores, 3ª faixa de valores, 4ª faixa de valores</t>
  </si>
  <si>
    <r>
      <t xml:space="preserve">VISA 
MasterCard 
American Express 
Diners Club 
Hipercard 
Bandeira própria 
Cheque Eletrônico 
Elo 
</t>
    </r>
    <r>
      <rPr>
        <sz val="11"/>
        <color theme="1"/>
        <rFont val="Calibri"/>
        <family val="2"/>
        <scheme val="minor"/>
      </rPr>
      <t>Outras</t>
    </r>
  </si>
  <si>
    <r>
      <t xml:space="preserve">Saque a crédito
</t>
    </r>
    <r>
      <rPr>
        <sz val="11"/>
        <color theme="1"/>
        <rFont val="Calibri"/>
        <family val="2"/>
        <scheme val="minor"/>
      </rPr>
      <t>Outros</t>
    </r>
  </si>
  <si>
    <t>1ª faixa de valores'
'2ª faixa de valores'
'3ª faixa de valores'
'4ª faixa de valores'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</si>
</sst>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quotePrefix="1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6" fillId="0" borderId="1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b.gov.br/Ftp/download/Descri%E7%E3o%20dos%20Servi%E7os%20Priorit%E1ri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49.710937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81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80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45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1" t="s">
        <v>61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88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CONCATENATE("openBankingBrazil/&lt;brand&gt;/companies/personalCreditCards/",B5)</f>
        <v>openBankingBrazil/&lt;brand&gt;/companies/personalCreditCards/name</v>
      </c>
      <c r="B5" s="18" t="s">
        <v>11</v>
      </c>
      <c r="C5" s="20" t="s">
        <v>71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CONCATENATE("openBankingBrazil/&lt;brand&gt;/companies/personalCreditCards/identification/",B6)</f>
        <v>openBankingBrazil/&lt;brand&gt;/companies/personalCreditCards/identification/productType</v>
      </c>
      <c r="B6" s="18" t="s">
        <v>19</v>
      </c>
      <c r="C6" s="20" t="s">
        <v>66</v>
      </c>
      <c r="D6" s="22" t="s">
        <v>12</v>
      </c>
      <c r="E6" s="23">
        <v>100</v>
      </c>
      <c r="F6" s="18" t="s">
        <v>13</v>
      </c>
      <c r="G6" s="16" t="s">
        <v>63</v>
      </c>
      <c r="H6" s="20" t="s">
        <v>57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CONCATENATE("openBankingBrazil/&lt;brand&gt;/companies/personalCreditCards/identification/",B7)</f>
        <v>openBankingBrazil/&lt;brand&gt;/companies/personalCreditCards/identification/creditCardNetwork</v>
      </c>
      <c r="B7" s="22" t="s">
        <v>78</v>
      </c>
      <c r="C7" s="24" t="s">
        <v>79</v>
      </c>
      <c r="D7" s="22" t="s">
        <v>12</v>
      </c>
      <c r="E7" s="23">
        <v>100</v>
      </c>
      <c r="F7" s="18" t="s">
        <v>13</v>
      </c>
      <c r="G7" s="16" t="s">
        <v>63</v>
      </c>
      <c r="H7" s="24" t="s">
        <v>104</v>
      </c>
      <c r="I7" s="19">
        <v>1</v>
      </c>
      <c r="J7" s="19">
        <v>1</v>
      </c>
      <c r="K7" s="20"/>
    </row>
    <row r="8" spans="1:12" ht="60" x14ac:dyDescent="0.25">
      <c r="A8" s="16" t="str">
        <f>CONCATENATE("openBankingBrazil/&lt;brand&gt;/companies/personalCreditCards/identification/",B8)</f>
        <v>openBankingBrazil/&lt;brand&gt;/companies/personalCreditCards/identification/additionalInfo</v>
      </c>
      <c r="B8" s="22" t="s">
        <v>32</v>
      </c>
      <c r="C8" s="24" t="s">
        <v>72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82</v>
      </c>
    </row>
    <row r="9" spans="1:12" ht="45" x14ac:dyDescent="0.25">
      <c r="A9" s="16" t="str">
        <f>CONCATENATE("openBankingBrazil/&lt;brand&gt;/companies/personalCreditCards/rewardsProgram/",B9)</f>
        <v>openBankingBrazil/&lt;brand&gt;/companies/personalCreditCards/rewardsProgram/hasRewardProgram</v>
      </c>
      <c r="B9" s="18" t="s">
        <v>64</v>
      </c>
      <c r="C9" s="20" t="s">
        <v>68</v>
      </c>
      <c r="D9" s="18" t="s">
        <v>20</v>
      </c>
      <c r="E9" s="17"/>
      <c r="F9" s="18" t="s">
        <v>13</v>
      </c>
      <c r="G9" s="18"/>
      <c r="H9" s="20" t="s">
        <v>69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CONCATENATE("openBankingBrazil/&lt;brand&gt;/companies/personalCreditCards/rewardsProgram/",B10)</f>
        <v>openBankingBrazil/&lt;brand&gt;/companies/personalCreditCards/rewardsProgram/rewardProgramInfo</v>
      </c>
      <c r="B10" s="18" t="s">
        <v>65</v>
      </c>
      <c r="C10" s="20" t="s">
        <v>22</v>
      </c>
      <c r="D10" s="18" t="s">
        <v>12</v>
      </c>
      <c r="E10" s="17">
        <v>2000</v>
      </c>
      <c r="F10" s="18" t="s">
        <v>23</v>
      </c>
      <c r="G10" s="16"/>
      <c r="H10" s="18"/>
      <c r="I10" s="19">
        <v>0</v>
      </c>
      <c r="J10" s="19">
        <v>1</v>
      </c>
      <c r="K10" s="20" t="s">
        <v>84</v>
      </c>
    </row>
    <row r="11" spans="1:12" ht="105" x14ac:dyDescent="0.25">
      <c r="A11" s="16" t="str">
        <f>CONCATENATE("openBankingBrazil/&lt;brand&gt;/companies/personalCreditCards/fees/priorityServices/",B11)</f>
        <v>openBankingBrazil/&lt;brand&gt;/companies/personalCreditCards/fees/priorityServices/code</v>
      </c>
      <c r="B11" s="16" t="s">
        <v>24</v>
      </c>
      <c r="C11" s="21" t="s">
        <v>67</v>
      </c>
      <c r="D11" s="35" t="s">
        <v>12</v>
      </c>
      <c r="E11" s="17">
        <v>30</v>
      </c>
      <c r="F11" s="18" t="s">
        <v>13</v>
      </c>
      <c r="G11" s="18"/>
      <c r="H11" s="28" t="s">
        <v>60</v>
      </c>
      <c r="I11" s="26">
        <v>1</v>
      </c>
      <c r="J11" s="26">
        <v>7</v>
      </c>
      <c r="K11" s="27"/>
    </row>
    <row r="12" spans="1:12" ht="60" x14ac:dyDescent="0.25">
      <c r="A12" s="16" t="str">
        <f>CONCATENATE("openBankingBrazil/&lt;brand&gt;/companies/personalCreditCards/fees/priorityServices/price/",B12)</f>
        <v>openBankingBrazil/&lt;brand&gt;/companies/personalCreditCards/fees/priorityServices/price/interval</v>
      </c>
      <c r="B12" s="24" t="s">
        <v>98</v>
      </c>
      <c r="C12" s="20" t="s">
        <v>101</v>
      </c>
      <c r="D12" s="16" t="s">
        <v>12</v>
      </c>
      <c r="E12" s="17">
        <v>30</v>
      </c>
      <c r="F12" s="18" t="s">
        <v>13</v>
      </c>
      <c r="G12" s="18" t="s">
        <v>63</v>
      </c>
      <c r="H12" s="29" t="s">
        <v>106</v>
      </c>
      <c r="I12" s="19">
        <v>4</v>
      </c>
      <c r="J12" s="19">
        <v>4</v>
      </c>
      <c r="K12" s="20" t="s">
        <v>83</v>
      </c>
    </row>
    <row r="13" spans="1:12" ht="60" x14ac:dyDescent="0.25">
      <c r="A13" s="16" t="str">
        <f>CONCATENATE("openBankingBrazil/&lt;brand&gt;/companies/personalCreditCards/fees/priorityServices/price/",B13)</f>
        <v>openBankingBrazil/&lt;brand&gt;/companies/personalCreditCards/fees/priorityServices/price/value</v>
      </c>
      <c r="B13" s="16" t="s">
        <v>42</v>
      </c>
      <c r="C13" s="21" t="s">
        <v>91</v>
      </c>
      <c r="D13" s="18" t="s">
        <v>12</v>
      </c>
      <c r="E13" s="17">
        <v>12</v>
      </c>
      <c r="F13" s="18" t="s">
        <v>13</v>
      </c>
      <c r="G13" s="18" t="s">
        <v>43</v>
      </c>
      <c r="H13" s="18"/>
      <c r="I13" s="19">
        <v>4</v>
      </c>
      <c r="J13" s="19">
        <v>4</v>
      </c>
      <c r="K13" s="20" t="s">
        <v>83</v>
      </c>
    </row>
    <row r="14" spans="1:12" ht="30" x14ac:dyDescent="0.25">
      <c r="A14" s="16" t="str">
        <f>CONCATENATE("openBankingBrazil/&lt;brand&gt;/companies/personalCreditCards/fees/priorityServices/price/",B14)</f>
        <v>openBankingBrazil/&lt;brand&gt;/companies/personalCreditCards/fees/priorityServices/price/currency</v>
      </c>
      <c r="B14" s="16" t="s">
        <v>25</v>
      </c>
      <c r="C14" s="21" t="s">
        <v>26</v>
      </c>
      <c r="D14" s="18" t="s">
        <v>12</v>
      </c>
      <c r="E14" s="17">
        <v>3</v>
      </c>
      <c r="F14" s="18" t="s">
        <v>13</v>
      </c>
      <c r="G14" s="18" t="s">
        <v>27</v>
      </c>
      <c r="H14" s="18"/>
      <c r="I14" s="19">
        <v>4</v>
      </c>
      <c r="J14" s="19">
        <v>4</v>
      </c>
      <c r="K14" s="20" t="s">
        <v>83</v>
      </c>
    </row>
    <row r="15" spans="1:12" ht="33" x14ac:dyDescent="0.25">
      <c r="A15" s="16" t="str">
        <f>CONCATENATE("openBankingBrazil/&lt;brand&gt;/companies/personalCreditCards/fees/priorityServices/price/",B15)</f>
        <v>openBankingBrazil/&lt;brand&gt;/companies/personalCreditCards/fees/priorityServices/price/frequency</v>
      </c>
      <c r="B15" s="16" t="s">
        <v>94</v>
      </c>
      <c r="C15" s="37" t="s">
        <v>96</v>
      </c>
      <c r="D15" s="18" t="s">
        <v>12</v>
      </c>
      <c r="E15" s="17">
        <v>7</v>
      </c>
      <c r="F15" s="18" t="s">
        <v>13</v>
      </c>
      <c r="G15" s="18" t="s">
        <v>31</v>
      </c>
      <c r="H15" s="18"/>
      <c r="I15" s="19">
        <v>4</v>
      </c>
      <c r="J15" s="19">
        <v>4</v>
      </c>
      <c r="K15" s="20" t="s">
        <v>83</v>
      </c>
    </row>
    <row r="16" spans="1:12" x14ac:dyDescent="0.25">
      <c r="A16" s="16" t="str">
        <f>CONCATENATE("openBankingBrazil/&lt;brand&gt;/companies/personalCreditCards/fees/priorityServices/",B16)</f>
        <v>openBankingBrazil/&lt;brand&gt;/companies/personalCreditCards/fees/priorityServices/chargingUnit</v>
      </c>
      <c r="B16" s="20" t="s">
        <v>39</v>
      </c>
      <c r="C16" s="20" t="s">
        <v>56</v>
      </c>
      <c r="D16" s="16" t="s">
        <v>12</v>
      </c>
      <c r="E16" s="17">
        <v>50</v>
      </c>
      <c r="F16" s="18" t="s">
        <v>13</v>
      </c>
      <c r="G16" s="18" t="s">
        <v>14</v>
      </c>
      <c r="H16" s="21"/>
      <c r="I16" s="19">
        <v>1</v>
      </c>
      <c r="J16" s="19">
        <v>7</v>
      </c>
      <c r="K16" s="20" t="s">
        <v>40</v>
      </c>
    </row>
    <row r="17" spans="1:11" ht="60" x14ac:dyDescent="0.25">
      <c r="A17" s="16" t="str">
        <f>CONCATENATE("openBankingBrazil/&lt;brand&gt;/companies/personalCreditCards/fees/otherServices/",B17)</f>
        <v>openBankingBrazil/&lt;brand&gt;/companies/personalCreditCards/fees/otherServices/name</v>
      </c>
      <c r="B17" s="16" t="s">
        <v>11</v>
      </c>
      <c r="C17" s="21" t="s">
        <v>52</v>
      </c>
      <c r="D17" s="18" t="s">
        <v>12</v>
      </c>
      <c r="E17" s="17">
        <v>50</v>
      </c>
      <c r="F17" s="18" t="s">
        <v>13</v>
      </c>
      <c r="G17" s="18"/>
      <c r="H17" s="21"/>
      <c r="I17" s="26">
        <v>1</v>
      </c>
      <c r="J17" s="26" t="s">
        <v>18</v>
      </c>
      <c r="K17" s="27"/>
    </row>
    <row r="18" spans="1:11" ht="75" x14ac:dyDescent="0.25">
      <c r="A18" s="16" t="str">
        <f>CONCATENATE("openBankingBrazil/&lt;brand&gt;/companies/personalCreditCards/fees/otherServices/",B18)</f>
        <v>openBankingBrazil/&lt;brand&gt;/companies/personalCreditCards/fees/otherServices/code</v>
      </c>
      <c r="B18" s="16" t="s">
        <v>24</v>
      </c>
      <c r="C18" s="21" t="s">
        <v>53</v>
      </c>
      <c r="D18" s="18" t="s">
        <v>12</v>
      </c>
      <c r="E18" s="17">
        <v>30</v>
      </c>
      <c r="F18" s="18" t="s">
        <v>13</v>
      </c>
      <c r="G18" s="18"/>
      <c r="H18" s="28"/>
      <c r="I18" s="26">
        <v>1</v>
      </c>
      <c r="J18" s="26" t="s">
        <v>18</v>
      </c>
      <c r="K18" s="27"/>
    </row>
    <row r="19" spans="1:11" ht="60" x14ac:dyDescent="0.25">
      <c r="A19" s="16" t="str">
        <f>CONCATENATE("openBankingBrazil/&lt;brand&gt;/companies/personalCreditCards/fees/otherServices/",B19)</f>
        <v>openBankingBrazil/&lt;brand&gt;/companies/personalCreditCards/fees/otherServices/chargingTriggerInfo</v>
      </c>
      <c r="B19" s="16" t="s">
        <v>38</v>
      </c>
      <c r="C19" s="20" t="s">
        <v>54</v>
      </c>
      <c r="D19" s="18" t="s">
        <v>12</v>
      </c>
      <c r="E19" s="17">
        <v>300</v>
      </c>
      <c r="F19" s="18" t="s">
        <v>13</v>
      </c>
      <c r="G19" s="16"/>
      <c r="H19" s="21"/>
      <c r="I19" s="26">
        <v>1</v>
      </c>
      <c r="J19" s="26" t="s">
        <v>18</v>
      </c>
      <c r="K19" s="20"/>
    </row>
    <row r="20" spans="1:11" ht="60" x14ac:dyDescent="0.25">
      <c r="A20" s="16" t="str">
        <f>CONCATENATE("openBankingBrazil/&lt;brand&gt;/companies/personalCreditCards/fees/otherServices/price/",B20)</f>
        <v>openBankingBrazil/&lt;brand&gt;/companies/personalCreditCards/fees/otherServices/price/interval</v>
      </c>
      <c r="B20" s="24" t="s">
        <v>98</v>
      </c>
      <c r="C20" s="20" t="s">
        <v>97</v>
      </c>
      <c r="D20" s="16" t="s">
        <v>12</v>
      </c>
      <c r="E20" s="17">
        <v>30</v>
      </c>
      <c r="F20" s="18" t="s">
        <v>13</v>
      </c>
      <c r="G20" s="18" t="s">
        <v>63</v>
      </c>
      <c r="H20" s="29" t="s">
        <v>106</v>
      </c>
      <c r="I20" s="19">
        <v>4</v>
      </c>
      <c r="J20" s="19">
        <v>4</v>
      </c>
      <c r="K20" s="20" t="s">
        <v>83</v>
      </c>
    </row>
    <row r="21" spans="1:11" ht="30" x14ac:dyDescent="0.25">
      <c r="A21" s="16" t="str">
        <f>CONCATENATE("openBankingBrazil/&lt;brand&gt;/companies/personalCreditCards/fees/otherServices/price/",B21)</f>
        <v>openBankingBrazil/&lt;brand&gt;/companies/personalCreditCards/fees/otherServices/price/value</v>
      </c>
      <c r="B21" s="20" t="s">
        <v>42</v>
      </c>
      <c r="C21" s="20" t="s">
        <v>92</v>
      </c>
      <c r="D21" s="16" t="s">
        <v>12</v>
      </c>
      <c r="E21" s="17">
        <v>12</v>
      </c>
      <c r="F21" s="18" t="s">
        <v>13</v>
      </c>
      <c r="G21" s="18" t="s">
        <v>43</v>
      </c>
      <c r="H21" s="18"/>
      <c r="I21" s="19">
        <v>4</v>
      </c>
      <c r="J21" s="19">
        <v>4</v>
      </c>
      <c r="K21" s="20" t="s">
        <v>83</v>
      </c>
    </row>
    <row r="22" spans="1:11" ht="30" x14ac:dyDescent="0.25">
      <c r="A22" s="16" t="str">
        <f>CONCATENATE("openBankingBrazil/&lt;brand&gt;/companies/personalCreditCards/fees/otherServices/price/",B22)</f>
        <v>openBankingBrazil/&lt;brand&gt;/companies/personalCreditCards/fees/otherServices/price/currency</v>
      </c>
      <c r="B22" s="20" t="s">
        <v>25</v>
      </c>
      <c r="C22" s="20" t="s">
        <v>44</v>
      </c>
      <c r="D22" s="16" t="s">
        <v>12</v>
      </c>
      <c r="E22" s="17">
        <v>3</v>
      </c>
      <c r="F22" s="18" t="s">
        <v>13</v>
      </c>
      <c r="G22" s="18" t="s">
        <v>45</v>
      </c>
      <c r="H22" s="21" t="s">
        <v>46</v>
      </c>
      <c r="I22" s="19">
        <v>4</v>
      </c>
      <c r="J22" s="19">
        <v>4</v>
      </c>
      <c r="K22" s="20" t="s">
        <v>83</v>
      </c>
    </row>
    <row r="23" spans="1:11" ht="33" x14ac:dyDescent="0.25">
      <c r="A23" s="16" t="str">
        <f>CONCATENATE("openBankingBrazil/&lt;brand&gt;/companies/personalCreditCards/fees/otherServices/price/",B23)</f>
        <v>openBankingBrazil/&lt;brand&gt;/companies/personalCreditCards/fees/otherServices/price/frequency</v>
      </c>
      <c r="B23" s="20" t="s">
        <v>94</v>
      </c>
      <c r="C23" s="37" t="s">
        <v>96</v>
      </c>
      <c r="D23" s="18" t="s">
        <v>12</v>
      </c>
      <c r="E23" s="17">
        <v>7</v>
      </c>
      <c r="F23" s="18" t="s">
        <v>13</v>
      </c>
      <c r="G23" s="18" t="s">
        <v>31</v>
      </c>
      <c r="H23" s="18"/>
      <c r="I23" s="19">
        <v>4</v>
      </c>
      <c r="J23" s="19">
        <v>4</v>
      </c>
      <c r="K23" s="20" t="s">
        <v>83</v>
      </c>
    </row>
    <row r="24" spans="1:11" ht="45" x14ac:dyDescent="0.25">
      <c r="A24" s="16" t="str">
        <f>CONCATENATE("openBankingBrazil/&lt;brand&gt;/companies/personalCreditCards/fees/otherServices/",B24)</f>
        <v>openBankingBrazil/&lt;brand&gt;/companies/personalCreditCards/fees/otherServices/additionalInfo</v>
      </c>
      <c r="B24" s="20" t="s">
        <v>32</v>
      </c>
      <c r="C24" s="20" t="s">
        <v>55</v>
      </c>
      <c r="D24" s="16" t="s">
        <v>12</v>
      </c>
      <c r="E24" s="17">
        <v>80</v>
      </c>
      <c r="F24" s="16" t="s">
        <v>23</v>
      </c>
      <c r="G24" s="18" t="s">
        <v>14</v>
      </c>
      <c r="H24" s="21"/>
      <c r="I24" s="19">
        <v>0</v>
      </c>
      <c r="J24" s="19" t="s">
        <v>18</v>
      </c>
      <c r="K24" s="20" t="s">
        <v>48</v>
      </c>
    </row>
    <row r="25" spans="1:11" x14ac:dyDescent="0.25">
      <c r="A25" s="16" t="str">
        <f>CONCATENATE("openBankingBrazil/&lt;brand&gt;/companies/personalCreditCards/fees/otherServices/",B25)</f>
        <v>openBankingBrazil/&lt;brand&gt;/companies/personalCreditCards/fees/otherServices/chargingUnit</v>
      </c>
      <c r="B25" s="20" t="s">
        <v>39</v>
      </c>
      <c r="C25" s="20" t="s">
        <v>56</v>
      </c>
      <c r="D25" s="16" t="s">
        <v>12</v>
      </c>
      <c r="E25" s="17">
        <v>50</v>
      </c>
      <c r="F25" s="18" t="s">
        <v>13</v>
      </c>
      <c r="G25" s="18" t="s">
        <v>14</v>
      </c>
      <c r="H25" s="21"/>
      <c r="I25" s="19">
        <v>1</v>
      </c>
      <c r="J25" s="19" t="s">
        <v>18</v>
      </c>
      <c r="K25" s="20" t="s">
        <v>40</v>
      </c>
    </row>
    <row r="26" spans="1:11" ht="60" x14ac:dyDescent="0.25">
      <c r="A26" s="16" t="str">
        <f>CONCATENATE("openBankingBrazil/&lt;brand&gt;/companies/personalCreditCards/interestRates/feeRate/price/",B26)</f>
        <v>openBankingBrazil/&lt;brand&gt;/companies/personalCreditCards/interestRates/feeRate/price/interval</v>
      </c>
      <c r="B26" s="24" t="s">
        <v>98</v>
      </c>
      <c r="C26" s="20" t="s">
        <v>100</v>
      </c>
      <c r="D26" s="16" t="s">
        <v>12</v>
      </c>
      <c r="E26" s="16">
        <v>30</v>
      </c>
      <c r="F26" s="16" t="s">
        <v>13</v>
      </c>
      <c r="G26" s="16" t="s">
        <v>63</v>
      </c>
      <c r="H26" s="29" t="s">
        <v>106</v>
      </c>
      <c r="I26" s="19">
        <v>4</v>
      </c>
      <c r="J26" s="19">
        <v>4</v>
      </c>
      <c r="K26" s="20" t="s">
        <v>83</v>
      </c>
    </row>
    <row r="27" spans="1:11" ht="45" x14ac:dyDescent="0.25">
      <c r="A27" s="16" t="str">
        <f>CONCATENATE("openBankingBrazil/&lt;brand&gt;/companies/personalCreditCards/interestRates/feeRate/price/",B27)</f>
        <v>openBankingBrazil/&lt;brand&gt;/companies/personalCreditCards/interestRates/feeRate/price/rate</v>
      </c>
      <c r="B27" s="18" t="s">
        <v>89</v>
      </c>
      <c r="C27" s="20" t="s">
        <v>93</v>
      </c>
      <c r="D27" s="18" t="s">
        <v>12</v>
      </c>
      <c r="E27" s="17">
        <v>7</v>
      </c>
      <c r="F27" s="18" t="s">
        <v>13</v>
      </c>
      <c r="G27" s="16" t="s">
        <v>28</v>
      </c>
      <c r="H27" s="30"/>
      <c r="I27" s="19">
        <v>4</v>
      </c>
      <c r="J27" s="19">
        <v>4</v>
      </c>
      <c r="K27" s="20" t="s">
        <v>83</v>
      </c>
    </row>
    <row r="28" spans="1:11" ht="33" x14ac:dyDescent="0.25">
      <c r="A28" s="16" t="str">
        <f>CONCATENATE("openBankingBrazil/&lt;brand&gt;/companies/personalCreditCards/interestRates/feeRate/price/",B28)</f>
        <v>openBankingBrazil/&lt;brand&gt;/companies/personalCreditCards/interestRates/feeRate/price/frequency</v>
      </c>
      <c r="B28" s="18" t="s">
        <v>94</v>
      </c>
      <c r="C28" s="37" t="s">
        <v>96</v>
      </c>
      <c r="D28" s="18" t="s">
        <v>12</v>
      </c>
      <c r="E28" s="17">
        <v>7</v>
      </c>
      <c r="F28" s="18" t="s">
        <v>13</v>
      </c>
      <c r="G28" s="18" t="s">
        <v>31</v>
      </c>
      <c r="H28" s="18"/>
      <c r="I28" s="19">
        <v>4</v>
      </c>
      <c r="J28" s="19">
        <v>4</v>
      </c>
      <c r="K28" s="20" t="s">
        <v>83</v>
      </c>
    </row>
    <row r="29" spans="1:11" ht="60" x14ac:dyDescent="0.25">
      <c r="A29" s="16" t="str">
        <f>CONCATENATE("openBankingBrazil/&lt;brand&gt;/companies/personalCreditCards/interestRates/instalmentRate/price/",B29)</f>
        <v>openBankingBrazil/&lt;brand&gt;/companies/personalCreditCards/interestRates/instalmentRate/price/interval</v>
      </c>
      <c r="B29" s="24" t="s">
        <v>98</v>
      </c>
      <c r="C29" s="20" t="s">
        <v>102</v>
      </c>
      <c r="D29" s="16" t="s">
        <v>12</v>
      </c>
      <c r="E29" s="16">
        <v>30</v>
      </c>
      <c r="F29" s="16" t="s">
        <v>13</v>
      </c>
      <c r="G29" s="16" t="s">
        <v>63</v>
      </c>
      <c r="H29" s="29" t="s">
        <v>106</v>
      </c>
      <c r="I29" s="19">
        <v>4</v>
      </c>
      <c r="J29" s="19">
        <v>4</v>
      </c>
      <c r="K29" s="20" t="s">
        <v>83</v>
      </c>
    </row>
    <row r="30" spans="1:11" ht="45" x14ac:dyDescent="0.25">
      <c r="A30" s="16" t="str">
        <f>CONCATENATE("openBankingBrazil/&lt;brand&gt;/companies/personalCreditCards/interestRates/instalmentRate/price/",B30)</f>
        <v>openBankingBrazil/&lt;brand&gt;/companies/personalCreditCards/interestRates/instalmentRate/price/rate</v>
      </c>
      <c r="B30" s="16" t="s">
        <v>89</v>
      </c>
      <c r="C30" s="21" t="s">
        <v>95</v>
      </c>
      <c r="D30" s="18" t="s">
        <v>12</v>
      </c>
      <c r="E30" s="31">
        <v>7</v>
      </c>
      <c r="F30" s="18" t="s">
        <v>13</v>
      </c>
      <c r="G30" s="16" t="s">
        <v>28</v>
      </c>
      <c r="H30" s="18"/>
      <c r="I30" s="19">
        <v>4</v>
      </c>
      <c r="J30" s="19">
        <v>4</v>
      </c>
      <c r="K30" s="20" t="s">
        <v>83</v>
      </c>
    </row>
    <row r="31" spans="1:11" ht="33" x14ac:dyDescent="0.25">
      <c r="A31" s="16" t="str">
        <f>CONCATENATE("openBankingBrazil/&lt;brand&gt;/companies/personalCreditCards/interestRates/instalmentRate/price/",B31)</f>
        <v>openBankingBrazil/&lt;brand&gt;/companies/personalCreditCards/interestRates/instalmentRate/price/frequency</v>
      </c>
      <c r="B31" s="16" t="s">
        <v>94</v>
      </c>
      <c r="C31" s="37" t="s">
        <v>96</v>
      </c>
      <c r="D31" s="18" t="s">
        <v>12</v>
      </c>
      <c r="E31" s="17">
        <v>7</v>
      </c>
      <c r="F31" s="18" t="s">
        <v>13</v>
      </c>
      <c r="G31" s="18" t="s">
        <v>31</v>
      </c>
      <c r="H31" s="18"/>
      <c r="I31" s="19">
        <v>4</v>
      </c>
      <c r="J31" s="19">
        <v>4</v>
      </c>
      <c r="K31" s="20" t="s">
        <v>83</v>
      </c>
    </row>
    <row r="32" spans="1:11" ht="30" x14ac:dyDescent="0.25">
      <c r="A32" s="16" t="str">
        <f>CONCATENATE("openBankingBrazil/&lt;brand&gt;/companies/personalCreditCards/interestRates/",B32)</f>
        <v>openBankingBrazil/&lt;brand&gt;/companies/personalCreditCards/interestRates/code</v>
      </c>
      <c r="B32" s="16" t="s">
        <v>24</v>
      </c>
      <c r="C32" s="29" t="s">
        <v>62</v>
      </c>
      <c r="D32" s="22" t="s">
        <v>12</v>
      </c>
      <c r="E32" s="23">
        <v>30</v>
      </c>
      <c r="F32" s="22" t="s">
        <v>13</v>
      </c>
      <c r="G32" s="22"/>
      <c r="H32" s="32" t="s">
        <v>105</v>
      </c>
      <c r="I32" s="19">
        <v>1</v>
      </c>
      <c r="J32" s="19">
        <v>1</v>
      </c>
      <c r="K32" s="20"/>
    </row>
    <row r="33" spans="1:11" ht="30" x14ac:dyDescent="0.25">
      <c r="A33" s="16" t="str">
        <f>CONCATENATE("openBankingBrazil/&lt;brand&gt;/companies/personalCreditCards/interestRates/",B33)</f>
        <v>openBankingBrazil/&lt;brand&gt;/companies/personalCreditCards/interestRates/additionalInfo</v>
      </c>
      <c r="B33" s="16" t="s">
        <v>32</v>
      </c>
      <c r="C33" s="29" t="s">
        <v>70</v>
      </c>
      <c r="D33" s="22" t="s">
        <v>12</v>
      </c>
      <c r="E33" s="23">
        <v>50</v>
      </c>
      <c r="F33" s="22" t="s">
        <v>23</v>
      </c>
      <c r="G33" s="22" t="s">
        <v>14</v>
      </c>
      <c r="H33" s="25"/>
      <c r="I33" s="19">
        <v>0</v>
      </c>
      <c r="J33" s="19">
        <v>1</v>
      </c>
      <c r="K33" s="29" t="s">
        <v>75</v>
      </c>
    </row>
    <row r="34" spans="1:11" x14ac:dyDescent="0.25">
      <c r="A34" s="18" t="str">
        <f>CONCATENATE("openBankingBrazil/&lt;brand&gt;/companies/personalCreditCards/termsConditions/",B34)</f>
        <v>openBankingBrazil/&lt;brand&gt;/companies/personalCreditCards/termsConditions/minimumFeeRate</v>
      </c>
      <c r="B34" s="16" t="s">
        <v>29</v>
      </c>
      <c r="C34" s="21" t="s">
        <v>90</v>
      </c>
      <c r="D34" s="18" t="s">
        <v>12</v>
      </c>
      <c r="E34" s="17">
        <v>7</v>
      </c>
      <c r="F34" s="18" t="s">
        <v>13</v>
      </c>
      <c r="G34" s="16" t="s">
        <v>31</v>
      </c>
      <c r="H34" s="18"/>
      <c r="I34" s="19">
        <v>1</v>
      </c>
      <c r="J34" s="19">
        <v>1</v>
      </c>
      <c r="K34" s="20"/>
    </row>
    <row r="35" spans="1:11" x14ac:dyDescent="0.25">
      <c r="A35" s="18" t="str">
        <f>CONCATENATE("openBankingBrazil/&lt;brand&gt;/companies/personalCreditCards/termsConditions/",B35)</f>
        <v>openBankingBrazil/&lt;brand&gt;/companies/personalCreditCards/termsConditions/additionalInfo</v>
      </c>
      <c r="B35" s="18" t="s">
        <v>32</v>
      </c>
      <c r="C35" s="21" t="s">
        <v>33</v>
      </c>
      <c r="D35" s="18" t="s">
        <v>12</v>
      </c>
      <c r="E35" s="17">
        <v>500</v>
      </c>
      <c r="F35" s="18" t="s">
        <v>23</v>
      </c>
      <c r="G35" s="16"/>
      <c r="H35" s="18"/>
      <c r="I35" s="19">
        <v>0</v>
      </c>
      <c r="J35" s="19">
        <v>1</v>
      </c>
      <c r="K35" s="20"/>
    </row>
    <row r="36" spans="1:11" s="7" customFormat="1" ht="30" x14ac:dyDescent="0.25">
      <c r="A36" s="18" t="str">
        <f>CONCATENATE("openBankingBrazil/&lt;brand&gt;/companies/personalCreditCards/termsConditions/",B36)</f>
        <v>openBankingBrazil/&lt;brand&gt;/companies/personalCreditCards/termsConditions/elegibilityCriteriaInfo</v>
      </c>
      <c r="B36" s="18" t="s">
        <v>34</v>
      </c>
      <c r="C36" s="20" t="s">
        <v>35</v>
      </c>
      <c r="D36" s="18" t="s">
        <v>12</v>
      </c>
      <c r="E36" s="17">
        <v>2000</v>
      </c>
      <c r="F36" s="18" t="s">
        <v>13</v>
      </c>
      <c r="G36" s="16"/>
      <c r="H36" s="27"/>
      <c r="I36" s="19">
        <v>1</v>
      </c>
      <c r="J36" s="19">
        <v>1</v>
      </c>
      <c r="K36" s="27"/>
    </row>
    <row r="37" spans="1:11" s="7" customFormat="1" ht="30" x14ac:dyDescent="0.25">
      <c r="A37" s="18" t="str">
        <f>CONCATENATE("openBankingBrazil/&lt;brand&gt;/companies/personalCreditCards/termsConditions/",B37)</f>
        <v>openBankingBrazil/&lt;brand&gt;/companies/personalCreditCards/termsConditions/closingProcessInfo</v>
      </c>
      <c r="B37" s="18" t="s">
        <v>36</v>
      </c>
      <c r="C37" s="20" t="s">
        <v>37</v>
      </c>
      <c r="D37" s="18" t="s">
        <v>12</v>
      </c>
      <c r="E37" s="17">
        <v>2000</v>
      </c>
      <c r="F37" s="18" t="s">
        <v>13</v>
      </c>
      <c r="G37" s="16"/>
      <c r="H37" s="34"/>
      <c r="I37" s="19">
        <v>1</v>
      </c>
      <c r="J37" s="19">
        <v>1</v>
      </c>
      <c r="K37" s="20"/>
    </row>
    <row r="38" spans="1:11" s="7" customFormat="1" x14ac:dyDescent="0.25">
      <c r="A38" s="10"/>
      <c r="B38" s="2"/>
      <c r="C38" s="9"/>
      <c r="D38" s="10"/>
      <c r="E38" s="10"/>
      <c r="F38" s="10"/>
      <c r="G38" s="10"/>
      <c r="H38" s="10"/>
      <c r="I38" s="14"/>
      <c r="J38" s="14"/>
      <c r="K38" s="5"/>
    </row>
    <row r="39" spans="1:11" s="7" customFormat="1" x14ac:dyDescent="0.25">
      <c r="A39" s="2"/>
      <c r="B39" s="2"/>
      <c r="C39" s="5"/>
      <c r="D39" s="2"/>
      <c r="E39" s="2"/>
      <c r="F39" s="2"/>
      <c r="G39" s="2"/>
      <c r="H39" s="2"/>
      <c r="I39" s="13"/>
      <c r="J39" s="13"/>
      <c r="K39" s="5"/>
    </row>
    <row r="40" spans="1:11" x14ac:dyDescent="0.25">
      <c r="A40" s="3"/>
      <c r="B40" s="3"/>
      <c r="C40" s="6"/>
      <c r="D40" s="3"/>
      <c r="E40" s="3"/>
      <c r="F40" s="3"/>
      <c r="H40" s="4"/>
      <c r="I40" s="12"/>
      <c r="J40" s="12"/>
      <c r="K40" s="4"/>
    </row>
    <row r="41" spans="1:11" x14ac:dyDescent="0.25">
      <c r="A41" s="3"/>
      <c r="B41" s="3"/>
      <c r="C41" s="4"/>
      <c r="D41" s="3"/>
      <c r="E41" s="3"/>
      <c r="F41" s="3"/>
      <c r="G41" s="11"/>
      <c r="H41" s="3"/>
      <c r="I41" s="12"/>
      <c r="J41" s="12"/>
      <c r="K41" s="4"/>
    </row>
    <row r="42" spans="1:11" x14ac:dyDescent="0.25">
      <c r="A42" s="3"/>
      <c r="B42" s="3"/>
      <c r="C42" s="4"/>
      <c r="D42" s="3"/>
      <c r="E42" s="3"/>
      <c r="F42" s="3"/>
      <c r="G42" s="11"/>
      <c r="H42" s="3"/>
      <c r="I42" s="12"/>
      <c r="J42" s="12"/>
      <c r="K42" s="4"/>
    </row>
    <row r="43" spans="1:11" x14ac:dyDescent="0.25">
      <c r="A43" s="3"/>
      <c r="B43" s="3"/>
      <c r="C43" s="4"/>
      <c r="D43" s="3"/>
      <c r="E43" s="3"/>
      <c r="F43" s="3"/>
      <c r="G43" s="3"/>
      <c r="H43" s="4"/>
      <c r="I43" s="12"/>
      <c r="J43" s="12"/>
      <c r="K43" s="4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12"/>
      <c r="J44" s="12"/>
      <c r="K44" s="4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12"/>
      <c r="J45" s="12"/>
      <c r="K45" s="4"/>
    </row>
  </sheetData>
  <pageMargins left="0.7" right="0.7" top="0.75" bottom="0.75" header="0.3" footer="0.3"/>
  <pageSetup paperSize="9" orientation="portrait" r:id="rId1"/>
  <headerFooter>
    <oddHeader>&amp;R&amp;"Calibri"&amp;10&amp;K000000#interna&amp;1#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1.28515625" style="1" bestFit="1" customWidth="1"/>
    <col min="5" max="5" width="8.140625" style="1" bestFit="1" customWidth="1"/>
    <col min="6" max="6" width="14.140625" style="1" bestFit="1" customWidth="1"/>
    <col min="7" max="7" width="38.140625" style="1" customWidth="1"/>
    <col min="8" max="8" width="52" style="1" customWidth="1"/>
    <col min="9" max="9" width="19.28515625" style="1" bestFit="1" customWidth="1"/>
    <col min="10" max="10" width="19.5703125" style="8" bestFit="1" customWidth="1"/>
    <col min="11" max="11" width="46.85546875" style="6" customWidth="1"/>
    <col min="12" max="16384" width="9.140625" style="1"/>
  </cols>
  <sheetData>
    <row r="1" spans="1:12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27" t="s">
        <v>10</v>
      </c>
      <c r="L1" s="15"/>
    </row>
    <row r="2" spans="1:12" ht="30" x14ac:dyDescent="0.25">
      <c r="A2" s="16" t="str">
        <f>CONCATENATE("openBankingBrazil/&lt;brand&gt;/",B2)</f>
        <v>openBankingBrazil/&lt;brand&gt;/name</v>
      </c>
      <c r="B2" s="16" t="s">
        <v>11</v>
      </c>
      <c r="C2" s="20" t="s">
        <v>77</v>
      </c>
      <c r="D2" s="16" t="s">
        <v>12</v>
      </c>
      <c r="E2" s="17">
        <v>30</v>
      </c>
      <c r="F2" s="16" t="s">
        <v>13</v>
      </c>
      <c r="G2" s="16" t="s">
        <v>14</v>
      </c>
      <c r="H2" s="18"/>
      <c r="I2" s="19">
        <v>1</v>
      </c>
      <c r="J2" s="19">
        <v>1</v>
      </c>
      <c r="K2" s="20" t="s">
        <v>15</v>
      </c>
      <c r="L2" s="10"/>
    </row>
    <row r="3" spans="1:12" s="7" customFormat="1" ht="30" x14ac:dyDescent="0.25">
      <c r="A3" s="18" t="str">
        <f>CONCATENATE("openBankingBrazil/&lt;brand&gt;/companies/",B3)</f>
        <v>openBankingBrazil/&lt;brand&gt;/companies/name</v>
      </c>
      <c r="B3" s="18" t="s">
        <v>11</v>
      </c>
      <c r="C3" s="20" t="s">
        <v>81</v>
      </c>
      <c r="D3" s="18" t="s">
        <v>12</v>
      </c>
      <c r="E3" s="17">
        <v>30</v>
      </c>
      <c r="F3" s="18" t="s">
        <v>13</v>
      </c>
      <c r="G3" s="18" t="s">
        <v>14</v>
      </c>
      <c r="H3" s="18"/>
      <c r="I3" s="19">
        <v>1</v>
      </c>
      <c r="J3" s="19">
        <v>1</v>
      </c>
      <c r="K3" s="21" t="s">
        <v>15</v>
      </c>
    </row>
    <row r="4" spans="1:12" s="7" customFormat="1" ht="30" x14ac:dyDescent="0.25">
      <c r="A4" s="18" t="str">
        <f>CONCATENATE("openBankingBrazil/&lt;brand&gt;/companies/",B4)</f>
        <v>openBankingBrazil/&lt;brand&gt;/companies/cnpjNumber</v>
      </c>
      <c r="B4" s="18" t="s">
        <v>16</v>
      </c>
      <c r="C4" s="20" t="s">
        <v>80</v>
      </c>
      <c r="D4" s="18" t="s">
        <v>12</v>
      </c>
      <c r="E4" s="17">
        <v>14</v>
      </c>
      <c r="F4" s="18" t="s">
        <v>13</v>
      </c>
      <c r="G4" s="18" t="s">
        <v>17</v>
      </c>
      <c r="H4" s="20" t="s">
        <v>88</v>
      </c>
      <c r="I4" s="19">
        <v>1</v>
      </c>
      <c r="J4" s="19">
        <v>1</v>
      </c>
      <c r="K4" s="20" t="s">
        <v>15</v>
      </c>
    </row>
    <row r="5" spans="1:12" ht="30" x14ac:dyDescent="0.25">
      <c r="A5" s="16" t="str">
        <f>CONCATENATE("openBankingBrazil/&lt;brand&gt;/companies/businessCreditCards/",B5)</f>
        <v>openBankingBrazil/&lt;brand&gt;/companies/businessCreditCards/name</v>
      </c>
      <c r="B5" s="18" t="s">
        <v>11</v>
      </c>
      <c r="C5" s="20" t="s">
        <v>71</v>
      </c>
      <c r="D5" s="18" t="s">
        <v>12</v>
      </c>
      <c r="E5" s="17">
        <v>50</v>
      </c>
      <c r="F5" s="18" t="s">
        <v>13</v>
      </c>
      <c r="G5" s="16" t="s">
        <v>14</v>
      </c>
      <c r="H5" s="20"/>
      <c r="I5" s="19">
        <v>1</v>
      </c>
      <c r="J5" s="19" t="s">
        <v>18</v>
      </c>
      <c r="K5" s="20"/>
    </row>
    <row r="6" spans="1:12" ht="120" x14ac:dyDescent="0.25">
      <c r="A6" s="16" t="str">
        <f>CONCATENATE("openBankingBrazil/&lt;brand&gt;/companies/businessCreditCards/identification/",B6)</f>
        <v>openBankingBrazil/&lt;brand&gt;/companies/businessCreditCards/identification/productType</v>
      </c>
      <c r="B6" s="18" t="s">
        <v>19</v>
      </c>
      <c r="C6" s="20" t="s">
        <v>73</v>
      </c>
      <c r="D6" s="22" t="s">
        <v>12</v>
      </c>
      <c r="E6" s="23">
        <v>100</v>
      </c>
      <c r="F6" s="18" t="s">
        <v>13</v>
      </c>
      <c r="G6" s="18"/>
      <c r="H6" s="20" t="s">
        <v>57</v>
      </c>
      <c r="I6" s="19">
        <v>1</v>
      </c>
      <c r="J6" s="19">
        <v>1</v>
      </c>
      <c r="K6" s="21"/>
    </row>
    <row r="7" spans="1:12" ht="135" x14ac:dyDescent="0.25">
      <c r="A7" s="16" t="str">
        <f>CONCATENATE("openBankingBrazil/&lt;brand&gt;/companies/businessCreditCards/identification/",B7)</f>
        <v>openBankingBrazil/&lt;brand&gt;/companies/businessCreditCards/identification/creditCardNetwork</v>
      </c>
      <c r="B7" s="22" t="s">
        <v>78</v>
      </c>
      <c r="C7" s="24" t="s">
        <v>79</v>
      </c>
      <c r="D7" s="22" t="s">
        <v>12</v>
      </c>
      <c r="E7" s="23">
        <v>100</v>
      </c>
      <c r="F7" s="18" t="s">
        <v>13</v>
      </c>
      <c r="G7" s="18"/>
      <c r="H7" s="20" t="s">
        <v>58</v>
      </c>
      <c r="I7" s="19">
        <v>1</v>
      </c>
      <c r="J7" s="19">
        <v>1</v>
      </c>
      <c r="K7" s="20"/>
    </row>
    <row r="8" spans="1:12" ht="60" x14ac:dyDescent="0.25">
      <c r="A8" s="25" t="str">
        <f>CONCATENATE("openBankingBrazil/&lt;brand&gt;/companies/businessCreditCards/identification/",B8)</f>
        <v>openBankingBrazil/&lt;brand&gt;/companies/businessCreditCards/identification/additionalInfo</v>
      </c>
      <c r="B8" s="22" t="s">
        <v>32</v>
      </c>
      <c r="C8" s="24" t="s">
        <v>72</v>
      </c>
      <c r="D8" s="22" t="s">
        <v>12</v>
      </c>
      <c r="E8" s="23">
        <v>50</v>
      </c>
      <c r="F8" s="18" t="s">
        <v>23</v>
      </c>
      <c r="G8" s="16" t="s">
        <v>14</v>
      </c>
      <c r="H8" s="20"/>
      <c r="I8" s="19">
        <v>0</v>
      </c>
      <c r="J8" s="19">
        <v>1</v>
      </c>
      <c r="K8" s="20" t="s">
        <v>82</v>
      </c>
    </row>
    <row r="9" spans="1:12" ht="45" x14ac:dyDescent="0.25">
      <c r="A9" s="16" t="str">
        <f>CONCATENATE("openBankingBrazil/&lt;brand&gt;/companies/businessCreditCards/rewardsProgram/",B9)</f>
        <v>openBankingBrazil/&lt;brand&gt;/companies/businessCreditCards/rewardsProgram/hasRewardProgram</v>
      </c>
      <c r="B9" s="18" t="s">
        <v>64</v>
      </c>
      <c r="C9" s="20" t="s">
        <v>74</v>
      </c>
      <c r="D9" s="18" t="s">
        <v>20</v>
      </c>
      <c r="E9" s="17">
        <v>1</v>
      </c>
      <c r="F9" s="18" t="s">
        <v>13</v>
      </c>
      <c r="G9" s="18" t="s">
        <v>21</v>
      </c>
      <c r="H9" s="20" t="s">
        <v>69</v>
      </c>
      <c r="I9" s="19">
        <v>1</v>
      </c>
      <c r="J9" s="19">
        <v>1</v>
      </c>
      <c r="K9" s="20"/>
    </row>
    <row r="10" spans="1:12" ht="60" x14ac:dyDescent="0.25">
      <c r="A10" s="16" t="str">
        <f>CONCATENATE("openBankingBrazil/&lt;brand&gt;/companies/businessCreditCards/rewardsProgram/",B10)</f>
        <v>openBankingBrazil/&lt;brand&gt;/companies/businessCreditCards/rewardsProgram/rewardProgramInfo</v>
      </c>
      <c r="B10" s="18" t="s">
        <v>65</v>
      </c>
      <c r="C10" s="20" t="s">
        <v>22</v>
      </c>
      <c r="D10" s="18" t="s">
        <v>12</v>
      </c>
      <c r="E10" s="17">
        <v>2000</v>
      </c>
      <c r="F10" s="18" t="s">
        <v>23</v>
      </c>
      <c r="G10" s="16" t="s">
        <v>14</v>
      </c>
      <c r="H10" s="18"/>
      <c r="I10" s="19">
        <v>0</v>
      </c>
      <c r="J10" s="19">
        <v>1</v>
      </c>
      <c r="K10" s="20" t="s">
        <v>85</v>
      </c>
    </row>
    <row r="11" spans="1:12" ht="60" x14ac:dyDescent="0.25">
      <c r="A11" s="16" t="str">
        <f>CONCATENATE("openBankingBrazil/&lt;brand&gt;/companies/businessCreditCards/fees/services/",B11)</f>
        <v>openBankingBrazil/&lt;brand&gt;/companies/businessCreditCards/fees/services/name</v>
      </c>
      <c r="B11" s="16" t="s">
        <v>11</v>
      </c>
      <c r="C11" s="21" t="s">
        <v>49</v>
      </c>
      <c r="D11" s="18" t="s">
        <v>12</v>
      </c>
      <c r="E11" s="17">
        <v>50</v>
      </c>
      <c r="F11" s="18" t="s">
        <v>13</v>
      </c>
      <c r="G11" s="18"/>
      <c r="H11" s="21"/>
      <c r="I11" s="26">
        <v>1</v>
      </c>
      <c r="J11" s="26" t="s">
        <v>18</v>
      </c>
      <c r="K11" s="27"/>
    </row>
    <row r="12" spans="1:12" ht="60" x14ac:dyDescent="0.25">
      <c r="A12" s="16" t="str">
        <f>CONCATENATE("openBankingBrazil/&lt;brand&gt;/companies/businessCreditCards/fees/services/",B12)</f>
        <v>openBankingBrazil/&lt;brand&gt;/companies/businessCreditCards/fees/services/code</v>
      </c>
      <c r="B12" s="16" t="s">
        <v>24</v>
      </c>
      <c r="C12" s="21" t="s">
        <v>51</v>
      </c>
      <c r="D12" s="18" t="s">
        <v>12</v>
      </c>
      <c r="E12" s="17">
        <v>30</v>
      </c>
      <c r="F12" s="18" t="s">
        <v>13</v>
      </c>
      <c r="G12" s="18"/>
      <c r="H12" s="28"/>
      <c r="I12" s="26">
        <v>1</v>
      </c>
      <c r="J12" s="26" t="s">
        <v>18</v>
      </c>
      <c r="K12" s="27"/>
    </row>
    <row r="13" spans="1:12" ht="90" x14ac:dyDescent="0.25">
      <c r="A13" s="16" t="str">
        <f>CONCATENATE("openBankingBrazil/&lt;brand&gt;/companies/businessCreditCards/fees/services/",B13)</f>
        <v>openBankingBrazil/&lt;brand&gt;/companies/businessCreditCards/fees/services/chargingTriggerInfo</v>
      </c>
      <c r="B13" s="16" t="s">
        <v>38</v>
      </c>
      <c r="C13" s="20" t="s">
        <v>50</v>
      </c>
      <c r="D13" s="18" t="s">
        <v>12</v>
      </c>
      <c r="E13" s="17">
        <v>300</v>
      </c>
      <c r="F13" s="18" t="s">
        <v>13</v>
      </c>
      <c r="G13" s="16"/>
      <c r="H13" s="21"/>
      <c r="I13" s="26">
        <v>1</v>
      </c>
      <c r="J13" s="26" t="s">
        <v>18</v>
      </c>
      <c r="K13" s="20"/>
    </row>
    <row r="14" spans="1:12" ht="60" x14ac:dyDescent="0.25">
      <c r="A14" s="16" t="str">
        <f>CONCATENATE("openBankingBrazil/&lt;brand&gt;/companies/businessCreditCards/fees/services/price/",B14)</f>
        <v>openBankingBrazil/&lt;brand&gt;/companies/businessCreditCards/fees/services/price/interval</v>
      </c>
      <c r="B14" s="20" t="s">
        <v>98</v>
      </c>
      <c r="C14" s="20" t="s">
        <v>103</v>
      </c>
      <c r="D14" s="16" t="s">
        <v>12</v>
      </c>
      <c r="E14" s="17">
        <v>30</v>
      </c>
      <c r="F14" s="18" t="s">
        <v>13</v>
      </c>
      <c r="G14" s="18" t="s">
        <v>63</v>
      </c>
      <c r="H14" s="29" t="s">
        <v>106</v>
      </c>
      <c r="I14" s="19">
        <v>4</v>
      </c>
      <c r="J14" s="19">
        <v>4</v>
      </c>
      <c r="K14" s="20" t="s">
        <v>83</v>
      </c>
    </row>
    <row r="15" spans="1:12" ht="60" x14ac:dyDescent="0.25">
      <c r="A15" s="16" t="str">
        <f>CONCATENATE("openBankingBrazil/&lt;brand&gt;/companies/businessCreditCards/fees/services/price/",B15)</f>
        <v>openBankingBrazil/&lt;brand&gt;/companies/businessCreditCards/fees/services/price/value</v>
      </c>
      <c r="B15" s="20" t="s">
        <v>42</v>
      </c>
      <c r="C15" s="21" t="s">
        <v>99</v>
      </c>
      <c r="D15" s="18" t="s">
        <v>12</v>
      </c>
      <c r="E15" s="17">
        <v>12</v>
      </c>
      <c r="F15" s="18" t="s">
        <v>13</v>
      </c>
      <c r="G15" s="18" t="s">
        <v>43</v>
      </c>
      <c r="H15" s="18"/>
      <c r="I15" s="19">
        <v>4</v>
      </c>
      <c r="J15" s="19">
        <v>4</v>
      </c>
      <c r="K15" s="20" t="s">
        <v>83</v>
      </c>
    </row>
    <row r="16" spans="1:12" ht="45" x14ac:dyDescent="0.25">
      <c r="A16" s="16" t="str">
        <f>CONCATENATE("openBankingBrazil/&lt;brand&gt;/companies/businessCreditCards/fees/services/price/",B16)</f>
        <v>openBankingBrazil/&lt;brand&gt;/companies/businessCreditCards/fees/services/price/currency</v>
      </c>
      <c r="B16" s="20" t="s">
        <v>25</v>
      </c>
      <c r="C16" s="20" t="s">
        <v>44</v>
      </c>
      <c r="D16" s="16" t="s">
        <v>12</v>
      </c>
      <c r="E16" s="17">
        <v>3</v>
      </c>
      <c r="F16" s="16" t="s">
        <v>13</v>
      </c>
      <c r="G16" s="18" t="s">
        <v>45</v>
      </c>
      <c r="H16" s="21" t="s">
        <v>46</v>
      </c>
      <c r="I16" s="19">
        <v>4</v>
      </c>
      <c r="J16" s="19">
        <v>4</v>
      </c>
      <c r="K16" s="20" t="s">
        <v>41</v>
      </c>
    </row>
    <row r="17" spans="1:11" ht="33" x14ac:dyDescent="0.25">
      <c r="A17" s="16" t="str">
        <f>CONCATENATE("openBankingBrazil/&lt;brand&gt;/companies/businessCreditCards/fees/services/price/",B17)</f>
        <v>openBankingBrazil/&lt;brand&gt;/companies/businessCreditCards/fees/services/price/frequency</v>
      </c>
      <c r="B17" s="16" t="s">
        <v>94</v>
      </c>
      <c r="C17" s="37" t="s">
        <v>96</v>
      </c>
      <c r="D17" s="18" t="s">
        <v>12</v>
      </c>
      <c r="E17" s="17">
        <v>7</v>
      </c>
      <c r="F17" s="18" t="s">
        <v>13</v>
      </c>
      <c r="G17" s="18" t="s">
        <v>31</v>
      </c>
      <c r="H17" s="18"/>
      <c r="I17" s="19">
        <v>4</v>
      </c>
      <c r="J17" s="19">
        <v>4</v>
      </c>
      <c r="K17" s="20" t="s">
        <v>83</v>
      </c>
    </row>
    <row r="18" spans="1:11" ht="45" x14ac:dyDescent="0.25">
      <c r="A18" s="16" t="str">
        <f>CONCATENATE("openBankingBrazil/&lt;brand&gt;/companies/businessCreditCards/fees/services/",B18)</f>
        <v>openBankingBrazil/&lt;brand&gt;/companies/businessCreditCards/fees/services/additionalInfo</v>
      </c>
      <c r="B18" s="24" t="s">
        <v>32</v>
      </c>
      <c r="C18" s="24" t="s">
        <v>47</v>
      </c>
      <c r="D18" s="25" t="s">
        <v>12</v>
      </c>
      <c r="E18" s="17">
        <v>80</v>
      </c>
      <c r="F18" s="16" t="s">
        <v>23</v>
      </c>
      <c r="G18" s="18" t="s">
        <v>14</v>
      </c>
      <c r="H18" s="21"/>
      <c r="I18" s="19">
        <v>0</v>
      </c>
      <c r="J18" s="19" t="s">
        <v>18</v>
      </c>
      <c r="K18" s="20" t="s">
        <v>48</v>
      </c>
    </row>
    <row r="19" spans="1:11" x14ac:dyDescent="0.25">
      <c r="A19" s="16" t="str">
        <f>CONCATENATE("openBankingBrazil/&lt;brand&gt;/companies/businessCreditCards/fees/services/",B19)</f>
        <v>openBankingBrazil/&lt;brand&gt;/companies/businessCreditCards/fees/services/chargingUnit</v>
      </c>
      <c r="B19" s="24" t="s">
        <v>39</v>
      </c>
      <c r="C19" s="24" t="s">
        <v>56</v>
      </c>
      <c r="D19" s="25" t="s">
        <v>12</v>
      </c>
      <c r="E19" s="17">
        <v>50</v>
      </c>
      <c r="F19" s="18" t="s">
        <v>13</v>
      </c>
      <c r="G19" s="18" t="s">
        <v>14</v>
      </c>
      <c r="H19" s="21"/>
      <c r="I19" s="19">
        <v>1</v>
      </c>
      <c r="J19" s="19" t="s">
        <v>18</v>
      </c>
      <c r="K19" s="20" t="s">
        <v>40</v>
      </c>
    </row>
    <row r="20" spans="1:11" ht="60" x14ac:dyDescent="0.25">
      <c r="A20" s="16" t="str">
        <f>CONCATENATE("openBankingBrazil/&lt;brand&gt;/companies/businessCreditCards/interestRates/feeRate/price/",B20)</f>
        <v>openBankingBrazil/&lt;brand&gt;/companies/businessCreditCards/interestRates/feeRate/price/interval</v>
      </c>
      <c r="B20" s="24" t="s">
        <v>98</v>
      </c>
      <c r="C20" s="20" t="s">
        <v>100</v>
      </c>
      <c r="D20" s="16" t="s">
        <v>12</v>
      </c>
      <c r="E20" s="16">
        <v>30</v>
      </c>
      <c r="F20" s="16" t="s">
        <v>13</v>
      </c>
      <c r="G20" s="16" t="s">
        <v>63</v>
      </c>
      <c r="H20" s="29" t="s">
        <v>106</v>
      </c>
      <c r="I20" s="19">
        <v>4</v>
      </c>
      <c r="J20" s="19">
        <v>4</v>
      </c>
      <c r="K20" s="20" t="s">
        <v>83</v>
      </c>
    </row>
    <row r="21" spans="1:11" ht="45" x14ac:dyDescent="0.25">
      <c r="A21" s="16" t="str">
        <f>CONCATENATE("openBankingBrazil/&lt;brand&gt;/companies/businessCreditCards/interestRates/feeRate/price/",B21)</f>
        <v>openBankingBrazil/&lt;brand&gt;/companies/businessCreditCards/interestRates/feeRate/price/rate</v>
      </c>
      <c r="B21" s="22" t="s">
        <v>89</v>
      </c>
      <c r="C21" s="20" t="s">
        <v>93</v>
      </c>
      <c r="D21" s="18" t="s">
        <v>12</v>
      </c>
      <c r="E21" s="17">
        <v>7</v>
      </c>
      <c r="F21" s="18" t="s">
        <v>13</v>
      </c>
      <c r="G21" s="16" t="s">
        <v>28</v>
      </c>
      <c r="H21" s="30"/>
      <c r="I21" s="19">
        <v>4</v>
      </c>
      <c r="J21" s="19">
        <v>4</v>
      </c>
      <c r="K21" s="20" t="s">
        <v>83</v>
      </c>
    </row>
    <row r="22" spans="1:11" ht="33" x14ac:dyDescent="0.25">
      <c r="A22" s="16" t="str">
        <f>CONCATENATE("openBankingBrazil/&lt;brand&gt;/companies/businessCreditCards/interestRates/feeRate/price/",B22)</f>
        <v>openBankingBrazil/&lt;brand&gt;/companies/businessCreditCards/interestRates/feeRate/price/frequency</v>
      </c>
      <c r="B22" s="20" t="s">
        <v>94</v>
      </c>
      <c r="C22" s="37" t="s">
        <v>96</v>
      </c>
      <c r="D22" s="18" t="s">
        <v>12</v>
      </c>
      <c r="E22" s="17">
        <v>7</v>
      </c>
      <c r="F22" s="18" t="s">
        <v>13</v>
      </c>
      <c r="G22" s="18" t="s">
        <v>31</v>
      </c>
      <c r="H22" s="18"/>
      <c r="I22" s="19">
        <v>4</v>
      </c>
      <c r="J22" s="19">
        <v>4</v>
      </c>
      <c r="K22" s="20" t="s">
        <v>83</v>
      </c>
    </row>
    <row r="23" spans="1:11" ht="60" x14ac:dyDescent="0.25">
      <c r="A23" s="16" t="str">
        <f>CONCATENATE("openBankingBrazil/&lt;brand&gt;/companies/businessCreditCards/interestRates/instalmentRate/price/",B23)</f>
        <v>openBankingBrazil/&lt;brand&gt;/companies/businessCreditCards/interestRates/instalmentRate/price/interval</v>
      </c>
      <c r="B23" s="24" t="s">
        <v>98</v>
      </c>
      <c r="C23" s="20" t="s">
        <v>102</v>
      </c>
      <c r="D23" s="16" t="s">
        <v>12</v>
      </c>
      <c r="E23" s="16">
        <v>30</v>
      </c>
      <c r="F23" s="16" t="s">
        <v>13</v>
      </c>
      <c r="G23" s="16" t="s">
        <v>63</v>
      </c>
      <c r="H23" s="29" t="s">
        <v>106</v>
      </c>
      <c r="I23" s="19">
        <v>4</v>
      </c>
      <c r="J23" s="19">
        <v>4</v>
      </c>
      <c r="K23" s="20" t="s">
        <v>83</v>
      </c>
    </row>
    <row r="24" spans="1:11" ht="45" x14ac:dyDescent="0.25">
      <c r="A24" s="16" t="str">
        <f>CONCATENATE("openBankingBrazil/&lt;brand&gt;/companies/businessCreditCards/interestRates/instalmentRate/price/",B24)</f>
        <v>openBankingBrazil/&lt;brand&gt;/companies/businessCreditCards/interestRates/instalmentRate/price/rate</v>
      </c>
      <c r="B24" s="25" t="s">
        <v>89</v>
      </c>
      <c r="C24" s="21" t="s">
        <v>95</v>
      </c>
      <c r="D24" s="18" t="s">
        <v>12</v>
      </c>
      <c r="E24" s="31">
        <v>7</v>
      </c>
      <c r="F24" s="18" t="s">
        <v>13</v>
      </c>
      <c r="G24" s="16" t="s">
        <v>28</v>
      </c>
      <c r="H24" s="18"/>
      <c r="I24" s="19">
        <v>4</v>
      </c>
      <c r="J24" s="19">
        <v>4</v>
      </c>
      <c r="K24" s="20" t="s">
        <v>83</v>
      </c>
    </row>
    <row r="25" spans="1:11" ht="33" x14ac:dyDescent="0.25">
      <c r="A25" s="16" t="str">
        <f>CONCATENATE("openBankingBrazil/&lt;brand&gt;/companies/businessCreditCards/interestRates/instalmentRate/price/",B25)</f>
        <v>openBankingBrazil/&lt;brand&gt;/companies/businessCreditCards/interestRates/instalmentRate/price/frequency</v>
      </c>
      <c r="B25" s="16" t="s">
        <v>94</v>
      </c>
      <c r="C25" s="37" t="s">
        <v>96</v>
      </c>
      <c r="D25" s="18" t="s">
        <v>12</v>
      </c>
      <c r="E25" s="17">
        <v>7</v>
      </c>
      <c r="F25" s="18" t="s">
        <v>13</v>
      </c>
      <c r="G25" s="18" t="s">
        <v>31</v>
      </c>
      <c r="H25" s="18"/>
      <c r="I25" s="19">
        <v>4</v>
      </c>
      <c r="J25" s="19">
        <v>4</v>
      </c>
      <c r="K25" s="20" t="s">
        <v>83</v>
      </c>
    </row>
    <row r="26" spans="1:11" ht="30" x14ac:dyDescent="0.25">
      <c r="A26" s="16" t="str">
        <f>CONCATENATE("openBankingBrazil/&lt;brand&gt;/companies/businessCreditCards/interestRates/",B26)</f>
        <v>openBankingBrazil/&lt;brand&gt;/companies/businessCreditCards/interestRates/code</v>
      </c>
      <c r="B26" s="25" t="s">
        <v>24</v>
      </c>
      <c r="C26" s="32" t="s">
        <v>62</v>
      </c>
      <c r="D26" s="22" t="s">
        <v>12</v>
      </c>
      <c r="E26" s="17">
        <v>30</v>
      </c>
      <c r="F26" s="18" t="s">
        <v>13</v>
      </c>
      <c r="G26" s="18"/>
      <c r="H26" s="29" t="s">
        <v>59</v>
      </c>
      <c r="I26" s="19">
        <v>1</v>
      </c>
      <c r="J26" s="19">
        <v>1</v>
      </c>
      <c r="K26" s="20"/>
    </row>
    <row r="27" spans="1:11" ht="30" x14ac:dyDescent="0.25">
      <c r="A27" s="16" t="str">
        <f>CONCATENATE("openBankingBrazil/&lt;brand&gt;/companies/businessCreditCards/interestRates/",B27)</f>
        <v>openBankingBrazil/&lt;brand&gt;/companies/businessCreditCards/interestRates/additionalInfo</v>
      </c>
      <c r="B27" s="25" t="s">
        <v>32</v>
      </c>
      <c r="C27" s="32" t="s">
        <v>70</v>
      </c>
      <c r="D27" s="22" t="s">
        <v>12</v>
      </c>
      <c r="E27" s="17">
        <v>50</v>
      </c>
      <c r="F27" s="18" t="s">
        <v>23</v>
      </c>
      <c r="G27" s="18" t="s">
        <v>14</v>
      </c>
      <c r="H27" s="16"/>
      <c r="I27" s="19">
        <v>0</v>
      </c>
      <c r="J27" s="19">
        <v>1</v>
      </c>
      <c r="K27" s="29" t="s">
        <v>76</v>
      </c>
    </row>
    <row r="28" spans="1:11" x14ac:dyDescent="0.25">
      <c r="A28" s="18" t="str">
        <f>CONCATENATE("openBankingBrazil/&lt;brand&gt;/companies/businessCreditCards/termsConditions/",B28)</f>
        <v>openBankingBrazil/&lt;brand&gt;/companies/businessCreditCards/termsConditions/minimumFeeRate</v>
      </c>
      <c r="B28" s="25" t="s">
        <v>29</v>
      </c>
      <c r="C28" s="33" t="s">
        <v>30</v>
      </c>
      <c r="D28" s="22" t="s">
        <v>12</v>
      </c>
      <c r="E28" s="17">
        <v>7</v>
      </c>
      <c r="F28" s="18" t="s">
        <v>13</v>
      </c>
      <c r="G28" s="16" t="s">
        <v>31</v>
      </c>
      <c r="H28" s="18"/>
      <c r="I28" s="19">
        <v>1</v>
      </c>
      <c r="J28" s="19">
        <v>1</v>
      </c>
      <c r="K28" s="20"/>
    </row>
    <row r="29" spans="1:11" s="7" customFormat="1" x14ac:dyDescent="0.25">
      <c r="A29" s="18" t="str">
        <f>CONCATENATE("openBankingBrazil/&lt;brand&gt;/companies/businessCreditCards/termsConditions/",B29)</f>
        <v>openBankingBrazil/&lt;brand&gt;/companies/businessCreditCards/termsConditions/additionalInfo</v>
      </c>
      <c r="B29" s="18" t="s">
        <v>32</v>
      </c>
      <c r="C29" s="21" t="s">
        <v>86</v>
      </c>
      <c r="D29" s="18" t="s">
        <v>12</v>
      </c>
      <c r="E29" s="17">
        <v>500</v>
      </c>
      <c r="F29" s="18" t="s">
        <v>23</v>
      </c>
      <c r="G29" s="16"/>
      <c r="H29" s="18"/>
      <c r="I29" s="19">
        <v>0</v>
      </c>
      <c r="J29" s="19">
        <v>1</v>
      </c>
      <c r="K29" s="20"/>
    </row>
    <row r="30" spans="1:11" s="7" customFormat="1" ht="30" x14ac:dyDescent="0.25">
      <c r="A30" s="18" t="str">
        <f>CONCATENATE("openBankingBrazil/&lt;brand&gt;/companies/businessCreditCards/termsConditions/",B30)</f>
        <v>openBankingBrazil/&lt;brand&gt;/companies/businessCreditCards/termsConditions/elegibilityCriteriaInfo</v>
      </c>
      <c r="B30" s="18" t="s">
        <v>34</v>
      </c>
      <c r="C30" s="20" t="s">
        <v>87</v>
      </c>
      <c r="D30" s="18" t="s">
        <v>12</v>
      </c>
      <c r="E30" s="17">
        <v>2000</v>
      </c>
      <c r="F30" s="18" t="s">
        <v>13</v>
      </c>
      <c r="G30" s="16"/>
      <c r="H30" s="27"/>
      <c r="I30" s="19">
        <v>1</v>
      </c>
      <c r="J30" s="19">
        <v>1</v>
      </c>
      <c r="K30" s="27"/>
    </row>
    <row r="31" spans="1:11" s="7" customFormat="1" ht="30" x14ac:dyDescent="0.25">
      <c r="A31" s="18" t="str">
        <f>CONCATENATE("openBankingBrazil/&lt;brand&gt;/companies/businessCreditCards/termsConditions/",B31)</f>
        <v>openBankingBrazil/&lt;brand&gt;/companies/businessCreditCards/termsConditions/closingProcessInfo</v>
      </c>
      <c r="B31" s="18" t="s">
        <v>36</v>
      </c>
      <c r="C31" s="20" t="s">
        <v>37</v>
      </c>
      <c r="D31" s="18" t="s">
        <v>12</v>
      </c>
      <c r="E31" s="17">
        <v>2000</v>
      </c>
      <c r="F31" s="18" t="s">
        <v>13</v>
      </c>
      <c r="G31" s="16"/>
      <c r="H31" s="34"/>
      <c r="I31" s="19">
        <v>1</v>
      </c>
      <c r="J31" s="19">
        <v>1</v>
      </c>
      <c r="K31" s="20"/>
    </row>
    <row r="32" spans="1:11" s="7" customFormat="1" x14ac:dyDescent="0.25">
      <c r="A32" s="10"/>
      <c r="B32" s="2"/>
      <c r="C32" s="9"/>
      <c r="D32" s="10"/>
      <c r="E32" s="10"/>
      <c r="F32" s="10"/>
      <c r="G32" s="10"/>
      <c r="H32" s="10"/>
      <c r="I32" s="14"/>
      <c r="J32" s="14"/>
      <c r="K32" s="5"/>
    </row>
    <row r="33" spans="1:11" x14ac:dyDescent="0.25">
      <c r="A33" s="2"/>
      <c r="B33" s="2"/>
      <c r="C33" s="5"/>
      <c r="D33" s="2"/>
      <c r="E33" s="2"/>
      <c r="F33" s="2"/>
      <c r="G33" s="2"/>
      <c r="H33" s="2"/>
      <c r="I33" s="13"/>
      <c r="J33" s="13"/>
      <c r="K33" s="5"/>
    </row>
    <row r="34" spans="1:11" x14ac:dyDescent="0.25">
      <c r="A34" s="3"/>
      <c r="B34" s="3"/>
      <c r="C34" s="6"/>
      <c r="D34" s="3"/>
      <c r="E34" s="3"/>
      <c r="F34" s="3"/>
      <c r="H34" s="4"/>
      <c r="I34" s="12"/>
      <c r="J34" s="12"/>
      <c r="K34" s="4"/>
    </row>
    <row r="35" spans="1:11" x14ac:dyDescent="0.25">
      <c r="A35" s="3"/>
      <c r="B35" s="3"/>
      <c r="C35" s="4"/>
      <c r="D35" s="3"/>
      <c r="E35" s="3"/>
      <c r="F35" s="3"/>
      <c r="G35" s="11"/>
      <c r="H35" s="3"/>
      <c r="I35" s="12"/>
      <c r="J35" s="12"/>
      <c r="K35" s="4"/>
    </row>
    <row r="36" spans="1:11" x14ac:dyDescent="0.25">
      <c r="A36" s="3"/>
      <c r="B36" s="3"/>
      <c r="C36" s="4"/>
      <c r="D36" s="3"/>
      <c r="E36" s="3"/>
      <c r="F36" s="3"/>
      <c r="G36" s="11"/>
      <c r="H36" s="3"/>
      <c r="I36" s="12"/>
      <c r="J36" s="12"/>
      <c r="K36" s="4"/>
    </row>
    <row r="37" spans="1:11" x14ac:dyDescent="0.25">
      <c r="A37" s="3"/>
      <c r="B37" s="3"/>
      <c r="C37" s="4"/>
      <c r="D37" s="3"/>
      <c r="E37" s="3"/>
      <c r="F37" s="3"/>
      <c r="G37" s="3"/>
      <c r="H37" s="4"/>
      <c r="I37" s="12"/>
      <c r="J37" s="12"/>
      <c r="K37" s="4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12"/>
      <c r="J38" s="12"/>
      <c r="K38" s="4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12"/>
      <c r="J39" s="12"/>
      <c r="K39" s="4"/>
    </row>
  </sheetData>
  <hyperlinks>
    <hyperlink ref="I13" r:id="rId1" display="https://www.bcb.gov.br/Ftp/download/Descri%E7%E3o%20dos%20Servi%E7os%20Priorit%E1rios.pdf" xr:uid="{00000000-0004-0000-0100-000000000000}"/>
  </hyperlinks>
  <pageMargins left="0.7" right="0.7" top="0.75" bottom="0.75" header="0.3" footer="0.3"/>
  <pageSetup paperSize="9" orientation="portrait" r:id="rId2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ContaPgtoPagoPF</vt:lpstr>
      <vt:lpstr>ContaPgtoPagoPJ 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2020-08-20T12:47:36Z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taniabaima@bb.com.br</vt:lpwstr>
  </property>
  <property fmtid="{D5CDD505-2E9C-101B-9397-08002B2CF9AE}" pid="5" name="MSIP_Label_40881dc9-f7f2-41de-a334-ceff3dc15b31_SetDate">
    <vt:lpwstr>2020-07-29T21:31:39.6124317Z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606d935b-528f-475d-a530-89626a8b8542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