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dxbpo\OneDrive - Banco Itaú SA\Documentos\AD\OpenBankingData\Febraban\DataOwner\DicionáriosOficiais\"/>
    </mc:Choice>
  </mc:AlternateContent>
  <xr:revisionPtr revIDLastSave="46" documentId="13_ncr:1_{9E20E4C6-DF8A-49C5-AE2B-DB5E2448CFCE}" xr6:coauthVersionLast="41" xr6:coauthVersionMax="41" xr10:uidLastSave="{D30E81C6-8FF2-497B-8983-4835CC496726}"/>
  <bookViews>
    <workbookView xWindow="-120" yWindow="-120" windowWidth="20730" windowHeight="11160" xr2:uid="{00000000-000D-0000-FFFF-FFFF00000000}"/>
  </bookViews>
  <sheets>
    <sheet name="ContaCorrentePF" sheetId="6" r:id="rId1"/>
    <sheet name="ContaCorrentePJ" sheetId="10" r:id="rId2"/>
  </sheets>
  <definedNames>
    <definedName name="_xlnm._FilterDatabase" localSheetId="0" hidden="1">ContaCorrentePF!$A$1:$R$46</definedName>
    <definedName name="_xlnm._FilterDatabase" localSheetId="1" hidden="1">ContaCorrentePJ!$A$1:$L$38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6" l="1"/>
  <c r="A8" i="6"/>
  <c r="A38" i="10" l="1"/>
  <c r="A12" i="10"/>
  <c r="A46" i="6" l="1"/>
  <c r="A20" i="6"/>
  <c r="A12" i="6"/>
  <c r="A5" i="6" l="1"/>
  <c r="A21" i="10" l="1"/>
  <c r="A22" i="10"/>
  <c r="A19" i="10"/>
  <c r="A20" i="10"/>
  <c r="A37" i="10" l="1"/>
  <c r="A36" i="10"/>
  <c r="A45" i="6" l="1"/>
  <c r="A44" i="6"/>
  <c r="A30" i="6" l="1"/>
  <c r="A29" i="6"/>
  <c r="A28" i="6"/>
  <c r="A27" i="6"/>
  <c r="A11" i="6"/>
  <c r="A10" i="6"/>
  <c r="A9" i="6"/>
  <c r="A24" i="10" l="1"/>
  <c r="A32" i="6"/>
  <c r="A35" i="10" l="1"/>
  <c r="A34" i="10"/>
  <c r="A33" i="10"/>
  <c r="A32" i="10"/>
  <c r="A31" i="10"/>
  <c r="A30" i="10"/>
  <c r="A29" i="10"/>
  <c r="A28" i="10"/>
  <c r="A27" i="10"/>
  <c r="A26" i="10"/>
  <c r="A25" i="10"/>
  <c r="A23" i="10"/>
  <c r="A18" i="10"/>
  <c r="A17" i="10"/>
  <c r="A16" i="10"/>
  <c r="A15" i="10"/>
  <c r="A14" i="10"/>
  <c r="A13" i="10"/>
  <c r="A11" i="10"/>
  <c r="A10" i="10"/>
  <c r="A9" i="10"/>
  <c r="A8" i="10"/>
  <c r="A7" i="10"/>
  <c r="A6" i="10"/>
  <c r="A5" i="10"/>
  <c r="A4" i="10"/>
  <c r="A3" i="10"/>
  <c r="A2" i="10"/>
  <c r="A43" i="6"/>
  <c r="A42" i="6"/>
  <c r="A41" i="6"/>
  <c r="A40" i="6"/>
  <c r="A39" i="6"/>
  <c r="A38" i="6"/>
  <c r="A37" i="6"/>
  <c r="A36" i="6"/>
  <c r="A35" i="6"/>
  <c r="A34" i="6"/>
  <c r="A33" i="6"/>
  <c r="A31" i="6"/>
  <c r="A26" i="6"/>
  <c r="A25" i="6"/>
  <c r="A24" i="6"/>
  <c r="A23" i="6"/>
  <c r="A22" i="6"/>
  <c r="A21" i="6"/>
  <c r="A19" i="6"/>
  <c r="A18" i="6"/>
  <c r="A17" i="6"/>
  <c r="A16" i="6"/>
  <c r="A15" i="6"/>
  <c r="A14" i="6"/>
  <c r="A13" i="6"/>
  <c r="A7" i="6"/>
  <c r="A4" i="6"/>
  <c r="A3" i="6"/>
  <c r="A2" i="6"/>
</calcChain>
</file>

<file path=xl/sharedStrings.xml><?xml version="1.0" encoding="utf-8"?>
<sst xmlns="http://schemas.openxmlformats.org/spreadsheetml/2006/main" count="487" uniqueCount="126">
  <si>
    <t>Xpath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</si>
  <si>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</si>
  <si>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</si>
  <si>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</si>
  <si>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</si>
  <si>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</si>
  <si>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</si>
  <si>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</si>
  <si>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</si>
  <si>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</si>
  <si>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Texto</t>
  </si>
  <si>
    <t>Mandatório</t>
  </si>
  <si>
    <t>\w*\W*</t>
  </si>
  <si>
    <t>N/A</t>
  </si>
  <si>
    <t xml:space="preserve">Descrição da Remuneração </t>
  </si>
  <si>
    <t>Opcional</t>
  </si>
  <si>
    <t>^(\d{14})$</t>
  </si>
  <si>
    <t>name</t>
  </si>
  <si>
    <t>cnpjNumber</t>
  </si>
  <si>
    <t>type</t>
  </si>
  <si>
    <t>code</t>
  </si>
  <si>
    <t>currency</t>
  </si>
  <si>
    <t>eventLimitQuantity</t>
  </si>
  <si>
    <t>freeEventQuantity</t>
  </si>
  <si>
    <t>minimumBalance</t>
  </si>
  <si>
    <t>minimumBalanceCurrency</t>
  </si>
  <si>
    <t>elegibilityCriteriaInfo</t>
  </si>
  <si>
    <t>closingProcessInfo</t>
  </si>
  <si>
    <t>referencialRate</t>
  </si>
  <si>
    <t>indexer</t>
  </si>
  <si>
    <t>prePostTax</t>
  </si>
  <si>
    <t>frequency</t>
  </si>
  <si>
    <t xml:space="preserve">Nome </t>
  </si>
  <si>
    <t>moeda (ISO-4217)</t>
  </si>
  <si>
    <t>^(\W{3}){1}$</t>
  </si>
  <si>
    <t>N</t>
  </si>
  <si>
    <t>CADASTRO
2ª via-CARTÃODEBITO
2ª via-CARTÃOPOUPANÇA
EXCLUSÃO CCF
SUSTAÇÃO/REVOGAÇÃO
FOLHACHEQUE
CHEQUEADMINISTRATIVO
CHEQUE VISADO
SAQUEpessoal
SAQUEterminal
SAQUEcorrespondente
DEPOSITOidentificado
EXTRATOmês(P)
EXTRATOmês(E)
EXTRATOmês(C)
EXTRATOmovimento(P)
EXTRATOmovimento(E)
EXTRATOmovimento(C)
MICROFILME
DOCpessoal
DOCeletrônico
DOCinternet
TEDpessoal
TEDeletrônico
TEDinternet
DOC/TEDagendado(P)
DOC/TEDagendado(E)
DOC/TEDagendado(I)
TRANSF.RECURSO(P)
TRANSF.RECURSO(E/I)
ORDEMPAGAMENTO</t>
  </si>
  <si>
    <t>^(\d{1,4}){1}$</t>
  </si>
  <si>
    <t>(-?[1-9]?\d{1,2}){1}(\,\d{1,2}){1}</t>
  </si>
  <si>
    <t>Quantidade de eventos previstos no Pacote de Serviços com isenção de Tarifa. P.ex.'1'</t>
  </si>
  <si>
    <t>additionalinfo</t>
  </si>
  <si>
    <t>Sigla de identificação do Serviço Prioritário, segundo Resolução 3.919 do Bacen. P. ex. 'EXTRATOmovimento(P)'</t>
  </si>
  <si>
    <t>Sigla de identificação de Outros Serviços que incidem sobre os tipos de contas informados.</t>
  </si>
  <si>
    <t>Quantidade de eventos previstos no Pacote de Serviços (Número de eventos incluídos no mês) p.ex.'2'</t>
  </si>
  <si>
    <t>Canais disponíveis para abertura e encerramento de contas, p.ex. 'dependências próprias'</t>
  </si>
  <si>
    <t>Lista de formas de movimentação possíveis para a conta, p. ex. 'movimentação com cartão'.</t>
  </si>
  <si>
    <t xml:space="preserve">Moeda referente ao saldo mínimo exigido, segundo modelo ISO-4217. p. ex. 'BRL' </t>
  </si>
  <si>
    <t xml:space="preserve">Moeda referente ao valor máximo da tarifa, segundo modelo ISO-4217. p. ex. 'BRL' </t>
  </si>
  <si>
    <t>rate</t>
  </si>
  <si>
    <r>
      <rPr>
        <b/>
        <sz val="11"/>
        <rFont val="Calibri"/>
        <family val="2"/>
        <scheme val="minor"/>
      </rPr>
      <t>Taxa Referencial</t>
    </r>
    <r>
      <rPr>
        <sz val="11"/>
        <rFont val="Calibri"/>
        <family val="2"/>
        <scheme val="minor"/>
      </rPr>
      <t xml:space="preserve"> se configura como uma taxa de juros de referência, ou seja, um indicador geral da economia brasileira. Por isso, é utilizada na hora de calcular o rendimento de determinadas aplicações financeiras</t>
    </r>
  </si>
  <si>
    <r>
      <t xml:space="preserve">Indicador de indexador pré ou pós fixado.
A diferença básica é que, enquanto o </t>
    </r>
    <r>
      <rPr>
        <b/>
        <sz val="11"/>
        <rFont val="Calibri"/>
        <family val="2"/>
        <scheme val="minor"/>
      </rPr>
      <t>prefixado</t>
    </r>
    <r>
      <rPr>
        <sz val="11"/>
        <rFont val="Calibri"/>
        <family val="2"/>
        <scheme val="minor"/>
      </rPr>
      <t xml:space="preserve"> apresenta rentabilidade definida, o </t>
    </r>
    <r>
      <rPr>
        <b/>
        <sz val="11"/>
        <rFont val="Calibri"/>
        <family val="2"/>
        <scheme val="minor"/>
      </rPr>
      <t>pós-fixado</t>
    </r>
    <r>
      <rPr>
        <sz val="1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</si>
  <si>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Procedimentos de encerramento para o tipo de conta tratado.</t>
  </si>
  <si>
    <t xml:space="preserve">transactionMethods  </t>
  </si>
  <si>
    <t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p. ex. ''</t>
  </si>
  <si>
    <t>Código que identifica o Serviço que compõe o Pacote de Serviços, podendo ser da lista de Serviços Prioritários ou Outros Serviços. p.ex. segundo Resolução 3.919 do Bacen: 'SAQUEterminal'.</t>
  </si>
  <si>
    <t>chargingTriggerInfo</t>
  </si>
  <si>
    <t>value</t>
  </si>
  <si>
    <t>chargingUnit</t>
  </si>
  <si>
    <t>Unidade ou forma de cobrança. P.ex. 'Por depósito recebido'</t>
  </si>
  <si>
    <t>este campo sempre deverá estar preenchido</t>
  </si>
  <si>
    <t>Este campo deve estar obrigatoriamente preenchido se não houver conteúdo para os itens: value, currency e type</t>
  </si>
  <si>
    <t>Este campo deve estar obrigatoriamente preenchido se não houver conteúdo para o item priceInfo</t>
  </si>
  <si>
    <t>Descrição de como é composto o valor da tarifa. p.ex. '0,5% do valor do orçamento'</t>
  </si>
  <si>
    <t>^(\d{1,9}\,\d{2}){1}$</t>
  </si>
  <si>
    <t>a.d.
a.m.
a.a.</t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</si>
  <si>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Outros Serviços (otherService)</t>
    </r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</si>
  <si>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Serviços Prioritários (priorityServices) e lista de Outros Serviços (otherService)</t>
    </r>
  </si>
  <si>
    <t>additionalInfo</t>
  </si>
  <si>
    <t>Conta de depósito à vista,
Conta de poupança, 
Conta de pagamento pré-paga</t>
  </si>
  <si>
    <r>
      <t xml:space="preserve">Lista de formas de movimentação 
</t>
    </r>
    <r>
      <rPr>
        <sz val="11"/>
        <rFont val="Calibri"/>
        <family val="2"/>
        <scheme val="minor"/>
      </rPr>
      <t>Movimentação eletrônica, 
Movimentação com cheque, 
Movimentação com cartão, 
Movimentação presencial</t>
    </r>
  </si>
  <si>
    <t>Pré
Pós</t>
  </si>
  <si>
    <t>Conta de depósito à vista
Conta de poupança
Conta de pagamento pré-paga</t>
  </si>
  <si>
    <r>
      <t xml:space="preserve">Tipos de contas ofertadas para pessoas Físicas, conforme Resolução 3.919 do Bacen. p.ex. 'conta de depósito à vista'.
</t>
    </r>
    <r>
      <rPr>
        <b/>
        <sz val="11"/>
        <rFont val="Calibri"/>
        <family val="2"/>
        <scheme val="minor"/>
      </rPr>
      <t xml:space="preserve">Conta corrente </t>
    </r>
    <r>
      <rPr>
        <sz val="11"/>
        <rFont val="Calibri"/>
        <family val="2"/>
        <scheme val="minor"/>
      </rPr>
      <t xml:space="preserve">- é o tipo mais comum. Nela, o dinheiro fica à sua disposição para ser sacado a qualquer momento. Essa conta não gera rendimentos para o depositante
</t>
    </r>
    <r>
      <rPr>
        <b/>
        <sz val="11"/>
        <rFont val="Calibri"/>
        <family val="2"/>
        <scheme val="minor"/>
      </rPr>
      <t xml:space="preserve">Conta poupança </t>
    </r>
    <r>
      <rPr>
        <sz val="11"/>
        <rFont val="Calibri"/>
        <family val="2"/>
        <scheme val="minor"/>
      </rPr>
      <t xml:space="preserve">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rFont val="Calibri"/>
        <family val="2"/>
        <scheme val="minor"/>
      </rPr>
      <t>Conta de pagamento pré-paga:</t>
    </r>
    <r>
      <rPr>
        <sz val="11"/>
        <rFont val="Calibri"/>
        <family val="2"/>
        <scheme val="minor"/>
      </rPr>
      <t xml:space="preserve"> destinada à execução de transações de pagamento em moeda eletrônica realizadas com base em fundos denominados em reais previamente aportados</t>
    </r>
  </si>
  <si>
    <t>Dependências próprias
Correspondentes bancários
Internet banking
Mobile banking
Central telefônica
Chat
Outros (p.ex.:website/appps de terceiros)</t>
  </si>
  <si>
    <t xml:space="preserve">Nome da Instituição, pertencente à Marca, responsável pela comercialização dos tipos de contas de pessoas físicas cosultadas. Ex. 'Empresa da Organização A' </t>
  </si>
  <si>
    <t>Nome da Instituição, pertencente à marca, responsável pela comercialização dos tipos de contas de pessoas jurídicas cosultadas. Ex. 'Empresa da Organização A'</t>
  </si>
  <si>
    <t>O responsável pela comercialização das modalidades de Contas para Pessoas Jurídicas consultadas - o CNPJ corresponde ao número de inscrição no Cadastro de Pessoa Jurídica. 
Deve-se ter apenas os números do CNPJ, sem máscara.</t>
  </si>
  <si>
    <t>O responsável pela comercialização das modalidades de Contas para Pessoas Físicas consultadas - o CNPJ corresponde ao número de inscrição no Cadastro de Pessoa Jurídica. 
Deve-se ter apenas os números do CNPJ, sem máscara.</t>
  </si>
  <si>
    <t>Este campo deve estar obrigatoriamente preenchido se não houver conteúdo para os itens: 'value', 'currency' e 'type'</t>
  </si>
  <si>
    <t>Campo de preenchimento obrigatório se 'openingCloseChannels' estiver preenchida a opção 'Outros'</t>
  </si>
  <si>
    <t>Código que identifica o Serviço que compõe o Pacote de Serviços.  p.ex. 'SAQUEterminal'.</t>
  </si>
  <si>
    <t>Texto livre para complementar informação relativa ao Canal disponível, quando no campo 'openingCloseChannels' estiver preenchida a opção 'Outros'</t>
  </si>
  <si>
    <t>Saldo mínimo exigido nos Termos e condições contratuais, que regem as contas comercializadas. p.ex. '200.00'</t>
  </si>
  <si>
    <t>Nome da Marca reportada pelo participante do Open Banking. O conceito a que se refere a 'marca' utilizada está em definição pelos participantes.</t>
  </si>
  <si>
    <r>
      <t xml:space="preserve">Dependências próprias
Correspondentes bancários
Internet banking
Mobile banking
Central telefônica
Chat
</t>
    </r>
    <r>
      <rPr>
        <sz val="11"/>
        <color theme="1"/>
        <rFont val="Calibri"/>
        <family val="2"/>
        <scheme val="minor"/>
      </rPr>
      <t>Outros (p.ex.:website/appps de terceiros</t>
    </r>
  </si>
  <si>
    <t>Texto livre para complementar informação relativa ao Canal disponível, quando no campo 'openingClosingChannels' estiver preenchida a opção 'Outros'</t>
  </si>
  <si>
    <t xml:space="preserve">openingClosingChannels </t>
  </si>
  <si>
    <r>
      <t xml:space="preserve">Tipos de contas ofertadas para pessoas jurídicas, conforme Resolução 3.919 do Bacen. p.ex. 'conta de depósito à vista'.
</t>
    </r>
    <r>
      <rPr>
        <b/>
        <sz val="11"/>
        <color theme="1"/>
        <rFont val="Calibri"/>
        <family val="2"/>
        <scheme val="minor"/>
      </rPr>
      <t>Conta corrente</t>
    </r>
    <r>
      <rPr>
        <sz val="11"/>
        <color theme="1"/>
        <rFont val="Calibri"/>
        <family val="2"/>
        <scheme val="minor"/>
      </rPr>
      <t xml:space="preserve"> - é o tipo mais comum. Nela, o dinheiro fica à sua disposição para ser sacado a qualquer momento. Essa conta não gera rendimentos para o depositante
</t>
    </r>
    <r>
      <rPr>
        <b/>
        <sz val="11"/>
        <color theme="1"/>
        <rFont val="Calibri"/>
        <family val="2"/>
        <scheme val="minor"/>
      </rPr>
      <t>Conta poupança</t>
    </r>
    <r>
      <rPr>
        <sz val="11"/>
        <color theme="1"/>
        <rFont val="Calibri"/>
        <family val="2"/>
        <scheme val="minor"/>
      </rPr>
      <t xml:space="preserve"> 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color theme="1"/>
        <rFont val="Calibri"/>
        <family val="2"/>
        <scheme val="minor"/>
      </rPr>
      <t>Conta de pagamento pré-paga</t>
    </r>
    <r>
      <rPr>
        <sz val="11"/>
        <color theme="1"/>
        <rFont val="Calibri"/>
        <family val="2"/>
        <scheme val="minor"/>
      </rPr>
      <t>: destinada à execução de transações de pagamento em moeda eletrônica realizadas com base em fundos denominados em reais previamente aportados</t>
    </r>
  </si>
  <si>
    <t xml:space="preserve">Moeda referente ao valor do Pacote de serviços, segundo modelo ISO-4217. p. ex. 'BRL' </t>
  </si>
  <si>
    <t>Valor do percentual que corresponde a taxa de remuneração prevista para a conta do tipo 'poupança'.
(representação de uma porcentagem
Ex: 0.15 (O valor ao lado representa 15%. O valor 1 representa 100%))</t>
  </si>
  <si>
    <t>Valor mensal da tarifa referente ao Pacote de Serviços (valor publicado e  divulgado). p.ex. '130.00'
(representa um valor monetário. Ex: 1547368.92 (O valor ao lado, considerando que a moeda seja BRL, significa R$ 1.547.368,92). O único separador presente deverá ser o . (ponto) para casa decimal. Não deve haver separador de milhar)</t>
  </si>
  <si>
    <t>\W*</t>
  </si>
  <si>
    <t xml:space="preserve">Este campo deve estar obrigatoriamente preenchido </t>
  </si>
  <si>
    <t>Campo de preenchimento obrigatório se em  'openingClosingChannels' estiver preenchida a opção 'Outros'</t>
  </si>
  <si>
    <r>
      <rPr>
        <b/>
        <sz val="11"/>
        <rFont val="Calibri"/>
        <family val="2"/>
        <scheme val="minor"/>
      </rPr>
      <t xml:space="preserve">Indexador </t>
    </r>
    <r>
      <rPr>
        <sz val="1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</si>
  <si>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rPr>
        <b/>
        <sz val="11"/>
        <color theme="1"/>
        <rFont val="Calibri"/>
        <family val="2"/>
        <scheme val="minor"/>
      </rPr>
      <t xml:space="preserve">Indexador </t>
    </r>
    <r>
      <rPr>
        <sz val="11"/>
        <color theme="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</si>
  <si>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t xml:space="preserve">Indicador de indexador pré ou pós fixado.
A diferença básica é que, enquanto o </t>
    </r>
    <r>
      <rPr>
        <b/>
        <sz val="11"/>
        <color theme="1"/>
        <rFont val="Calibri"/>
        <family val="2"/>
        <scheme val="minor"/>
      </rPr>
      <t>prefixado</t>
    </r>
    <r>
      <rPr>
        <sz val="11"/>
        <color theme="1"/>
        <rFont val="Calibri"/>
        <family val="2"/>
        <scheme val="minor"/>
      </rPr>
      <t xml:space="preserve"> apresenta rentabilidade definida, o </t>
    </r>
    <r>
      <rPr>
        <b/>
        <sz val="11"/>
        <color theme="1"/>
        <rFont val="Calibri"/>
        <family val="2"/>
        <scheme val="minor"/>
      </rPr>
      <t>pós-fixado</t>
    </r>
    <r>
      <rPr>
        <sz val="11"/>
        <color theme="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</si>
  <si>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Taxa Referencial se configura como uma taxa de juros de referência, ou seja, um indicador geral da economia brasileira. Por isso, é utilizada na hora de calcular o rendimento de determinadas aplicações financeiras</t>
  </si>
  <si>
    <t>Unidade ou forma de cobrança, relativa a cada tarifa de serviço prioritário informada. P.ex. 'Por depósito recebido'</t>
  </si>
  <si>
    <t>Valor da tarifa referente ao Serviço que compõe o Pacote de Serviços (refrente ao tipo de valor informado). p.ex. '4.50'
(representa um valor monetário. Ex: 1547368.92 (O valor ao lado, considerando que a moeda seja BRL, significa R$ 1.547.368,92). O único separador presente deverá ser o . (ponto) para casa decimal. Não deve haver separador de milhar)</t>
  </si>
  <si>
    <t>Valor mensal da tarifa referente ao Pacote de Serviços (refrente ao tipo de valor). p.ex. '130.00'
(representa um valor monetário. Ex: 1547368.92 (O valor ao lado, considerando que a moeda seja BRL, significa R$ 1.547.368,92). O único separado separador presente deverá o . (ponto) para casa decimal. Não deve haver separador de milhar)</t>
  </si>
  <si>
    <t>Este campo deve estar obrigatoriamente preenchido</t>
  </si>
  <si>
    <t xml:space="preserve"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</t>
  </si>
  <si>
    <t>Valor da tarifa referente ao Serviço que compõe o Pacote de Serviços, relativo ao quantil tipo. P.ex. '70.00'
(representa um valor monetário. Ex: 1547368.92 (O valor ao lado, considerando que a moeda seja BRL, significa R$ 1.547.368,92). O único separador presente deverá ser o . (ponto) para casa decimal. Não deve haver separador de milhar)</t>
  </si>
  <si>
    <t>Saldo mínimo exigido nos Termos e condições contratuais, que regem as contas comercializadas. P.ex. '500.00'
(representa um valor monetário. Ex: 1547368.92 (O valor ao lado, considerando que a moeda seja BRL, significa R$ 1.547.368,92). O único separador presente deverá ser o . (ponto) para casa decimal. Não deve haver separador de milhar)</t>
  </si>
  <si>
    <t>Valor do percentual que corresponde a taxa de remuneração prevista para a conta p. ex. do tipo 'poupança'.
(representação de uma porcentagem
Ex: 0.15 (O valor ao lado representa 15%. O valor 1 representa 100%))</t>
  </si>
  <si>
    <t>Este campo deve estar obrigatoriamente preenchido, para cada umas das 23 ocorrências de tarifas de serviços prioritários</t>
  </si>
  <si>
    <t>occurrence</t>
  </si>
  <si>
    <t>Código que indica a ocorrência sobre a qual incide a Remuneração. P. ex. 'a.m.'</t>
  </si>
  <si>
    <t>Frequência de clientes em cada faixa de valor. Representa uma porcentagem Ex: 0.15 (O valor ao lado representa 15%. O valor 1 representa 100%)</t>
  </si>
  <si>
    <t>interval</t>
  </si>
  <si>
    <t>monthlyFee</t>
  </si>
  <si>
    <t>Valor médio da tarifa cobrada, relativa ao serviço prioritário, para o tipo de faixa informada. p.ex. 45.00
(representa um valor monetário. Ex: 1547368.92 (O valor ao lado, considerando que a moeda seja BRL, significa R$ 1.547.368,92). O único separador presente deverá ser o . (ponto) para casa decimal. Não deve haver separador de milhar)</t>
  </si>
  <si>
    <t>Valor médio da tarifa cobrada referente aos Outros Serviços.
 p.ex.'45.00'
(representa um valor monetário. Ex: 1547368.92 (O valor  considerando que a moeda seja BRL, significa R$ 1.547.368,92). O únicoseparador presente deverá ser o . (ponto) para casa decimal. Não deve haver separador de milhar)</t>
  </si>
  <si>
    <t>Percentual que corresponde a taxa média de remuneração efetivamente aplicada no intervalo informado. Representação de uma porcentagem Ex: 0.15 (O valor ao lado representa 15%. O valor 1 representa 100%))</t>
  </si>
  <si>
    <t>Valor médio da tarifa cobrada referente aos Outros Serviços. p.ex.'45.00'
(representa um valor monetário. Ex: 1547368.92 (O valor ao lado, considerando que a moeda seja BRL, significa R$ 1.547.368,92). O único separador presente deverá ser o . (ponto) para casa decimal. Não deve haver separador de milhar)</t>
  </si>
  <si>
    <t>Nomes dos Serviços prioritários, segundo Resolução 3.919 do Bacen, para pessoa física. (Campo Livre). p.ex. 'Fornecimento de extrato de um período de conta de depósitos à vista e de poupança'</t>
  </si>
  <si>
    <t>Faixas de valor referente a tarifa do serviço prioritário informado: mínimo, 1ª faixa de valores, 2ª faixa de valores, 3ª faixa de valores e 4ª faixa de valores</t>
  </si>
  <si>
    <t>mínimo'
'1ª faixa de valores'
'2ª faixa de valores'
'3ª faixa de valores'
'4ª faixa de valores'</t>
  </si>
  <si>
    <t>Faixas de valor referente a tarifa de outros serviços informado: mínimo, 1ª faixa de valores, 2ª faixa de valores, 3ª faixa de valores e 4ª faixa de valores</t>
  </si>
  <si>
    <t>Faixas do percentual de taxa de remuneração efetivamente aplicada no intervalo informado: mínimo, 1ª faixa de valores, 2ª faixa de valores, 3ª faixa de valores e 4ª faixa de valores</t>
  </si>
  <si>
    <t>Faixas de valor referente a tarifa informado: mínimo, 1ª faixa de valores, 2ª faixa de valores, 3ª faixa de valores e 4ª faixa de valores</t>
  </si>
  <si>
    <t xml:space="preserve">Nome do Pacote de Serviços dado pela instituição. p. ex. 'Pacote Básico 1.0' </t>
  </si>
  <si>
    <t xml:space="preserve">Fatos geradores de cobrança que incidem sobre os serviços prioritários, segundo Resolução 3.919 do Bacen, para pessoa física. P. ex. 'Fornecimento de extrato com a movimentação de um período em guichê de caixa ou por outras formas de atendimento pessoal, tal como atendimento telefônico realizado por atendente.'
</t>
  </si>
  <si>
    <t>Outros fatos geradores de cobrança referentes aos Outros Serviços que incidem sobre as contas comercializadas.</t>
  </si>
  <si>
    <t xml:space="preserve">Critérios de elegibilidade para a aquisição do tipo de conta comercializado. p. ex. 'Consultar em www.banco.com.br/elegibilidade-conta'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</si>
</sst>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right"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horizontal="right" vertical="top"/>
    </xf>
    <xf numFmtId="0" fontId="1" fillId="0" borderId="2" xfId="0" quotePrefix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right" vertical="top"/>
    </xf>
    <xf numFmtId="0" fontId="0" fillId="0" borderId="2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zoomScaleNormal="100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54.140625" style="1" customWidth="1"/>
    <col min="9" max="9" width="19.28515625" style="1" bestFit="1" customWidth="1"/>
    <col min="10" max="10" width="19.5703125" style="5" customWidth="1"/>
    <col min="11" max="11" width="46.85546875" style="4" customWidth="1"/>
    <col min="12" max="16384" width="9.140625" style="1"/>
  </cols>
  <sheetData>
    <row r="1" spans="1:12" x14ac:dyDescent="0.25">
      <c r="A1" s="33" t="s">
        <v>0</v>
      </c>
      <c r="B1" s="33" t="s">
        <v>32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4" t="s">
        <v>8</v>
      </c>
      <c r="K1" s="20" t="s">
        <v>9</v>
      </c>
      <c r="L1" s="19"/>
    </row>
    <row r="2" spans="1:12" ht="30" x14ac:dyDescent="0.25">
      <c r="A2" s="21" t="str">
        <f>CONCATENATE("openBankingBrazil/&lt;brand&gt;/",B2)</f>
        <v>openBankingBrazil/&lt;brand&gt;/name</v>
      </c>
      <c r="B2" s="22" t="s">
        <v>17</v>
      </c>
      <c r="C2" s="22" t="s">
        <v>83</v>
      </c>
      <c r="D2" s="21" t="s">
        <v>10</v>
      </c>
      <c r="E2" s="23">
        <v>30</v>
      </c>
      <c r="F2" s="21" t="s">
        <v>11</v>
      </c>
      <c r="G2" s="21" t="s">
        <v>12</v>
      </c>
      <c r="H2" s="24"/>
      <c r="I2" s="25">
        <v>1</v>
      </c>
      <c r="J2" s="25">
        <v>1</v>
      </c>
      <c r="K2" s="22" t="s">
        <v>13</v>
      </c>
      <c r="L2" s="12"/>
    </row>
    <row r="3" spans="1:12" ht="30" x14ac:dyDescent="0.25">
      <c r="A3" s="24" t="str">
        <f>CONCATENATE("openBankingBrazil/&lt;brand&gt;/companies/",B3)</f>
        <v>openBankingBrazil/&lt;brand&gt;/companies/name</v>
      </c>
      <c r="B3" s="22" t="s">
        <v>17</v>
      </c>
      <c r="C3" s="22" t="s">
        <v>74</v>
      </c>
      <c r="D3" s="24" t="s">
        <v>10</v>
      </c>
      <c r="E3" s="23">
        <v>30</v>
      </c>
      <c r="F3" s="24" t="s">
        <v>11</v>
      </c>
      <c r="G3" s="24" t="s">
        <v>12</v>
      </c>
      <c r="H3" s="24"/>
      <c r="I3" s="25">
        <v>1</v>
      </c>
      <c r="J3" s="25">
        <v>1</v>
      </c>
      <c r="K3" s="26" t="s">
        <v>13</v>
      </c>
    </row>
    <row r="4" spans="1:12" ht="45" x14ac:dyDescent="0.25">
      <c r="A4" s="24" t="str">
        <f>CONCATENATE("openBankingBrazil/&lt;brand&gt;/companies/",B4)</f>
        <v>openBankingBrazil/&lt;brand&gt;/companies/cnpjNumber</v>
      </c>
      <c r="B4" s="26" t="s">
        <v>18</v>
      </c>
      <c r="C4" s="26" t="s">
        <v>77</v>
      </c>
      <c r="D4" s="24" t="s">
        <v>10</v>
      </c>
      <c r="E4" s="23">
        <v>14</v>
      </c>
      <c r="F4" s="24" t="s">
        <v>11</v>
      </c>
      <c r="G4" s="24" t="s">
        <v>16</v>
      </c>
      <c r="H4" s="22"/>
      <c r="I4" s="25">
        <v>1</v>
      </c>
      <c r="J4" s="25">
        <v>1</v>
      </c>
      <c r="K4" s="22" t="s">
        <v>13</v>
      </c>
    </row>
    <row r="5" spans="1:12" ht="150" x14ac:dyDescent="0.25">
      <c r="A5" s="24" t="str">
        <f>CONCATENATE("openBankingBrazil/&lt;brand&gt;/companies/personalAccounts/",B5)</f>
        <v>openBankingBrazil/&lt;brand&gt;/companies/personalAccounts/type</v>
      </c>
      <c r="B5" s="22" t="s">
        <v>19</v>
      </c>
      <c r="C5" s="26" t="s">
        <v>72</v>
      </c>
      <c r="D5" s="27" t="s">
        <v>10</v>
      </c>
      <c r="E5" s="28">
        <v>70</v>
      </c>
      <c r="F5" s="24" t="s">
        <v>11</v>
      </c>
      <c r="G5" s="24"/>
      <c r="H5" s="22" t="s">
        <v>68</v>
      </c>
      <c r="I5" s="25">
        <v>1</v>
      </c>
      <c r="J5" s="25">
        <v>3</v>
      </c>
      <c r="K5" s="22"/>
      <c r="L5" s="12"/>
    </row>
    <row r="6" spans="1:12" ht="30" x14ac:dyDescent="0.25">
      <c r="A6" s="21" t="str">
        <f>CONCATENATE("openBankingBrazil/&lt;brand&gt;/companies/personalAccounts/fees/priorityServices/",B6)</f>
        <v>openBankingBrazil/&lt;brand&gt;/companies/personalAccounts/fees/priorityServices/name</v>
      </c>
      <c r="B6" s="22" t="s">
        <v>17</v>
      </c>
      <c r="C6" s="26" t="s">
        <v>116</v>
      </c>
      <c r="D6" s="21" t="s">
        <v>10</v>
      </c>
      <c r="E6" s="28">
        <v>50</v>
      </c>
      <c r="F6" s="24" t="s">
        <v>11</v>
      </c>
      <c r="G6" s="24" t="s">
        <v>12</v>
      </c>
      <c r="H6" s="22"/>
      <c r="I6" s="25">
        <v>23</v>
      </c>
      <c r="J6" s="25">
        <v>23</v>
      </c>
      <c r="K6" s="22"/>
      <c r="L6" s="12"/>
    </row>
    <row r="7" spans="1:12" ht="206.45" customHeight="1" x14ac:dyDescent="0.25">
      <c r="A7" s="21" t="str">
        <f>CONCATENATE("openBankingBrazil/&lt;brand&gt;/companies/personalAccounts/fees/priorityServices/",B7)</f>
        <v>openBankingBrazil/&lt;brand&gt;/companies/personalAccounts/fees/priorityServices/code</v>
      </c>
      <c r="B7" s="26" t="s">
        <v>20</v>
      </c>
      <c r="C7" s="26" t="s">
        <v>41</v>
      </c>
      <c r="D7" s="21" t="s">
        <v>10</v>
      </c>
      <c r="E7" s="28">
        <v>40</v>
      </c>
      <c r="F7" s="24" t="s">
        <v>11</v>
      </c>
      <c r="G7" s="21"/>
      <c r="H7" s="22" t="s">
        <v>36</v>
      </c>
      <c r="I7" s="25">
        <v>23</v>
      </c>
      <c r="J7" s="25">
        <v>23</v>
      </c>
      <c r="K7" s="26"/>
    </row>
    <row r="8" spans="1:12" ht="206.45" customHeight="1" x14ac:dyDescent="0.25">
      <c r="A8" s="21" t="str">
        <f>CONCATENATE("openBankingBrazil/&lt;brand&gt;/companies/personalAccounts/fees/priorityServices/",B8)</f>
        <v>openBankingBrazil/&lt;brand&gt;/companies/personalAccounts/fees/priorityServices/chargingTriggerInfo</v>
      </c>
      <c r="B8" s="24" t="s">
        <v>55</v>
      </c>
      <c r="C8" s="22" t="s">
        <v>123</v>
      </c>
      <c r="D8" s="21" t="s">
        <v>10</v>
      </c>
      <c r="E8" s="28">
        <v>2000</v>
      </c>
      <c r="F8" s="24" t="s">
        <v>11</v>
      </c>
      <c r="G8" s="24" t="s">
        <v>12</v>
      </c>
      <c r="H8" s="22"/>
      <c r="I8" s="25">
        <v>23</v>
      </c>
      <c r="J8" s="25">
        <v>23</v>
      </c>
      <c r="K8" s="26"/>
    </row>
    <row r="9" spans="1:12" ht="75" x14ac:dyDescent="0.25">
      <c r="A9" s="21" t="str">
        <f>CONCATENATE("openBankingBrazil/&lt;brand&gt;/companies/personalAccounts/fees/priorityServices/price/",B9)</f>
        <v>openBankingBrazil/&lt;brand&gt;/companies/personalAccounts/fees/priorityServices/price/interval</v>
      </c>
      <c r="B9" s="26" t="s">
        <v>110</v>
      </c>
      <c r="C9" s="22" t="s">
        <v>117</v>
      </c>
      <c r="D9" s="21" t="s">
        <v>10</v>
      </c>
      <c r="E9" s="23">
        <v>30</v>
      </c>
      <c r="F9" s="24" t="s">
        <v>11</v>
      </c>
      <c r="G9" s="24" t="s">
        <v>91</v>
      </c>
      <c r="H9" s="29" t="s">
        <v>118</v>
      </c>
      <c r="I9" s="25">
        <v>4</v>
      </c>
      <c r="J9" s="25">
        <v>4</v>
      </c>
      <c r="K9" s="22" t="s">
        <v>106</v>
      </c>
    </row>
    <row r="10" spans="1:12" ht="60" x14ac:dyDescent="0.25">
      <c r="A10" s="21" t="str">
        <f t="shared" ref="A10:A12" si="0">CONCATENATE("openBankingBrazil/&lt;brand&gt;/companies/personalAccounts/fees/priorityServices/price/",B10)</f>
        <v>openBankingBrazil/&lt;brand&gt;/companies/personalAccounts/fees/priorityServices/price/value</v>
      </c>
      <c r="B10" s="22" t="s">
        <v>56</v>
      </c>
      <c r="C10" s="26" t="s">
        <v>112</v>
      </c>
      <c r="D10" s="21" t="s">
        <v>10</v>
      </c>
      <c r="E10" s="23">
        <v>12</v>
      </c>
      <c r="F10" s="24" t="s">
        <v>11</v>
      </c>
      <c r="G10" s="24" t="s">
        <v>63</v>
      </c>
      <c r="H10" s="24"/>
      <c r="I10" s="25">
        <v>4</v>
      </c>
      <c r="J10" s="25">
        <v>4</v>
      </c>
      <c r="K10" s="22" t="s">
        <v>106</v>
      </c>
    </row>
    <row r="11" spans="1:12" ht="45" x14ac:dyDescent="0.25">
      <c r="A11" s="21" t="str">
        <f t="shared" si="0"/>
        <v>openBankingBrazil/&lt;brand&gt;/companies/personalAccounts/fees/priorityServices/price/currency</v>
      </c>
      <c r="B11" s="26" t="s">
        <v>21</v>
      </c>
      <c r="C11" s="22" t="s">
        <v>47</v>
      </c>
      <c r="D11" s="21" t="s">
        <v>10</v>
      </c>
      <c r="E11" s="23">
        <v>3</v>
      </c>
      <c r="F11" s="24" t="s">
        <v>11</v>
      </c>
      <c r="G11" s="24" t="s">
        <v>34</v>
      </c>
      <c r="H11" s="26" t="s">
        <v>33</v>
      </c>
      <c r="I11" s="25">
        <v>4</v>
      </c>
      <c r="J11" s="25">
        <v>4</v>
      </c>
      <c r="K11" s="22" t="s">
        <v>106</v>
      </c>
    </row>
    <row r="12" spans="1:12" ht="45" x14ac:dyDescent="0.25">
      <c r="A12" s="21" t="str">
        <f t="shared" si="0"/>
        <v>openBankingBrazil/&lt;brand&gt;/companies/personalAccounts/fees/priorityServices/price/frequency</v>
      </c>
      <c r="B12" s="21" t="s">
        <v>31</v>
      </c>
      <c r="C12" s="22" t="s">
        <v>109</v>
      </c>
      <c r="D12" s="21" t="s">
        <v>10</v>
      </c>
      <c r="E12" s="23">
        <v>7</v>
      </c>
      <c r="F12" s="24" t="s">
        <v>11</v>
      </c>
      <c r="G12" s="24" t="s">
        <v>38</v>
      </c>
      <c r="H12" s="26"/>
      <c r="I12" s="25">
        <v>4</v>
      </c>
      <c r="J12" s="25">
        <v>4</v>
      </c>
      <c r="K12" s="22" t="s">
        <v>106</v>
      </c>
    </row>
    <row r="13" spans="1:12" ht="30" x14ac:dyDescent="0.25">
      <c r="A13" s="21" t="str">
        <f>CONCATENATE("openBankingBrazil/&lt;brand&gt;/companies/personalAccounts/fees/priorityServices/",B13)</f>
        <v>openBankingBrazil/&lt;brand&gt;/companies/personalAccounts/fees/priorityServices/chargingUnit</v>
      </c>
      <c r="B13" s="22" t="s">
        <v>57</v>
      </c>
      <c r="C13" s="22" t="s">
        <v>98</v>
      </c>
      <c r="D13" s="21" t="s">
        <v>10</v>
      </c>
      <c r="E13" s="23">
        <v>50</v>
      </c>
      <c r="F13" s="24" t="s">
        <v>11</v>
      </c>
      <c r="G13" s="24" t="s">
        <v>12</v>
      </c>
      <c r="H13" s="26"/>
      <c r="I13" s="25">
        <v>23</v>
      </c>
      <c r="J13" s="25">
        <v>23</v>
      </c>
      <c r="K13" s="22"/>
    </row>
    <row r="14" spans="1:12" ht="45" x14ac:dyDescent="0.25">
      <c r="A14" s="21" t="str">
        <f>CONCATENATE("openBankingBrazil/&lt;brand&gt;/companies/personalAccounts/fees/otherServices/",B14)</f>
        <v>openBankingBrazil/&lt;brand&gt;/companies/personalAccounts/fees/otherServices/name</v>
      </c>
      <c r="B14" s="22" t="s">
        <v>17</v>
      </c>
      <c r="C14" s="22" t="s">
        <v>102</v>
      </c>
      <c r="D14" s="21" t="s">
        <v>10</v>
      </c>
      <c r="E14" s="23">
        <v>50</v>
      </c>
      <c r="F14" s="24" t="s">
        <v>15</v>
      </c>
      <c r="G14" s="24"/>
      <c r="H14" s="22"/>
      <c r="I14" s="25">
        <v>0</v>
      </c>
      <c r="J14" s="25" t="s">
        <v>35</v>
      </c>
      <c r="K14" s="22"/>
    </row>
    <row r="15" spans="1:12" x14ac:dyDescent="0.25">
      <c r="A15" s="21" t="str">
        <f>CONCATENATE("openBankingBrazil/&lt;brand&gt;/companies/personalAccounts/fees/otherServices/",B15)</f>
        <v>openBankingBrazil/&lt;brand&gt;/companies/personalAccounts/fees/otherServices/code</v>
      </c>
      <c r="B15" s="22" t="s">
        <v>20</v>
      </c>
      <c r="C15" s="22" t="s">
        <v>42</v>
      </c>
      <c r="D15" s="21" t="s">
        <v>10</v>
      </c>
      <c r="E15" s="23">
        <v>30</v>
      </c>
      <c r="F15" s="24" t="s">
        <v>15</v>
      </c>
      <c r="G15" s="24"/>
      <c r="H15" s="22"/>
      <c r="I15" s="25">
        <v>0</v>
      </c>
      <c r="J15" s="25" t="s">
        <v>35</v>
      </c>
      <c r="K15" s="22"/>
    </row>
    <row r="16" spans="1:12" ht="30" x14ac:dyDescent="0.25">
      <c r="A16" s="21" t="str">
        <f>CONCATENATE("openBankingBrazil/&lt;brand&gt;/companies/personalAccounts/fees/otherServices/",B16)</f>
        <v>openBankingBrazil/&lt;brand&gt;/companies/personalAccounts/fees/otherServices/chargingTriggerInfo</v>
      </c>
      <c r="B16" s="26" t="s">
        <v>55</v>
      </c>
      <c r="C16" s="22" t="s">
        <v>124</v>
      </c>
      <c r="D16" s="21" t="s">
        <v>10</v>
      </c>
      <c r="E16" s="23">
        <v>500</v>
      </c>
      <c r="F16" s="24" t="s">
        <v>15</v>
      </c>
      <c r="G16" s="24"/>
      <c r="H16" s="22"/>
      <c r="I16" s="25">
        <v>0</v>
      </c>
      <c r="J16" s="25" t="s">
        <v>35</v>
      </c>
      <c r="K16" s="22"/>
    </row>
    <row r="17" spans="1:18" ht="75" x14ac:dyDescent="0.25">
      <c r="A17" s="21" t="str">
        <f>CONCATENATE("openBankingBrazil/&lt;brand&gt;/companies/personalAccounts/fees/otherServices/price/",B17)</f>
        <v>openBankingBrazil/&lt;brand&gt;/companies/personalAccounts/fees/otherServices/price/interval</v>
      </c>
      <c r="B17" s="22" t="s">
        <v>110</v>
      </c>
      <c r="C17" s="22" t="s">
        <v>119</v>
      </c>
      <c r="D17" s="21" t="s">
        <v>10</v>
      </c>
      <c r="E17" s="23">
        <v>30</v>
      </c>
      <c r="F17" s="24" t="s">
        <v>11</v>
      </c>
      <c r="G17" s="24" t="s">
        <v>91</v>
      </c>
      <c r="H17" s="29" t="s">
        <v>118</v>
      </c>
      <c r="I17" s="25">
        <v>4</v>
      </c>
      <c r="J17" s="25">
        <v>4</v>
      </c>
      <c r="K17" s="22" t="s">
        <v>92</v>
      </c>
    </row>
    <row r="18" spans="1:18" ht="75" x14ac:dyDescent="0.25">
      <c r="A18" s="21" t="str">
        <f>CONCATENATE("openBankingBrazil/&lt;brand&gt;/companies/personalAccounts/fees/otherServices/price/",B18)</f>
        <v>openBankingBrazil/&lt;brand&gt;/companies/personalAccounts/fees/otherServices/price/value</v>
      </c>
      <c r="B18" s="22" t="s">
        <v>56</v>
      </c>
      <c r="C18" s="22" t="s">
        <v>113</v>
      </c>
      <c r="D18" s="21" t="s">
        <v>10</v>
      </c>
      <c r="E18" s="23">
        <v>12</v>
      </c>
      <c r="F18" s="24" t="s">
        <v>11</v>
      </c>
      <c r="G18" s="24" t="s">
        <v>63</v>
      </c>
      <c r="H18" s="24"/>
      <c r="I18" s="25">
        <v>4</v>
      </c>
      <c r="J18" s="25">
        <v>4</v>
      </c>
      <c r="K18" s="22" t="s">
        <v>92</v>
      </c>
    </row>
    <row r="19" spans="1:18" ht="30" x14ac:dyDescent="0.25">
      <c r="A19" s="21" t="str">
        <f>CONCATENATE("openBankingBrazil/&lt;brand&gt;/companies/personalAccounts/fees/otherServices/price/",B19)</f>
        <v>openBankingBrazil/&lt;brand&gt;/companies/personalAccounts/fees/otherServices/price/currency</v>
      </c>
      <c r="B19" s="22" t="s">
        <v>21</v>
      </c>
      <c r="C19" s="22" t="s">
        <v>47</v>
      </c>
      <c r="D19" s="21" t="s">
        <v>10</v>
      </c>
      <c r="E19" s="23">
        <v>3</v>
      </c>
      <c r="F19" s="21" t="s">
        <v>11</v>
      </c>
      <c r="G19" s="24" t="s">
        <v>34</v>
      </c>
      <c r="H19" s="26" t="s">
        <v>33</v>
      </c>
      <c r="I19" s="25">
        <v>4</v>
      </c>
      <c r="J19" s="25">
        <v>4</v>
      </c>
      <c r="K19" s="22" t="s">
        <v>92</v>
      </c>
    </row>
    <row r="20" spans="1:18" ht="45" x14ac:dyDescent="0.25">
      <c r="A20" s="21" t="str">
        <f>CONCATENATE("openBankingBrazil/&lt;brand&gt;/companies/personalAccounts/fees/otherServices/price/",B20)</f>
        <v>openBankingBrazil/&lt;brand&gt;/companies/personalAccounts/fees/otherServices/price/frequency</v>
      </c>
      <c r="B20" s="22" t="s">
        <v>31</v>
      </c>
      <c r="C20" s="22" t="s">
        <v>109</v>
      </c>
      <c r="D20" s="21" t="s">
        <v>10</v>
      </c>
      <c r="E20" s="23">
        <v>7</v>
      </c>
      <c r="F20" s="24" t="s">
        <v>11</v>
      </c>
      <c r="G20" s="24" t="s">
        <v>38</v>
      </c>
      <c r="H20" s="26"/>
      <c r="I20" s="25">
        <v>4</v>
      </c>
      <c r="J20" s="25">
        <v>4</v>
      </c>
      <c r="K20" s="22" t="s">
        <v>106</v>
      </c>
    </row>
    <row r="21" spans="1:18" ht="45" x14ac:dyDescent="0.25">
      <c r="A21" s="21" t="str">
        <f>CONCATENATE("openBankingBrazil/&lt;brand&gt;/companies/personalAccounts/fees/otherServices/",B21)</f>
        <v>openBankingBrazil/&lt;brand&gt;/companies/personalAccounts/fees/otherServices/additionalInfo</v>
      </c>
      <c r="B21" s="22" t="s">
        <v>67</v>
      </c>
      <c r="C21" s="22" t="s">
        <v>62</v>
      </c>
      <c r="D21" s="21" t="s">
        <v>10</v>
      </c>
      <c r="E21" s="23">
        <v>80</v>
      </c>
      <c r="F21" s="21" t="s">
        <v>15</v>
      </c>
      <c r="G21" s="24" t="s">
        <v>12</v>
      </c>
      <c r="H21" s="26"/>
      <c r="I21" s="25">
        <v>0</v>
      </c>
      <c r="J21" s="25" t="s">
        <v>35</v>
      </c>
      <c r="K21" s="22" t="s">
        <v>78</v>
      </c>
    </row>
    <row r="22" spans="1:18" x14ac:dyDescent="0.25">
      <c r="A22" s="21" t="str">
        <f>CONCATENATE("openBankingBrazil/&lt;brand&gt;/companies/personalAccounts/fees/otherServices/",B22)</f>
        <v>openBankingBrazil/&lt;brand&gt;/companies/personalAccounts/fees/otherServices/chargingUnit</v>
      </c>
      <c r="B22" s="22" t="s">
        <v>57</v>
      </c>
      <c r="C22" s="22" t="s">
        <v>58</v>
      </c>
      <c r="D22" s="21" t="s">
        <v>10</v>
      </c>
      <c r="E22" s="23">
        <v>50</v>
      </c>
      <c r="F22" s="24" t="s">
        <v>11</v>
      </c>
      <c r="G22" s="24" t="s">
        <v>12</v>
      </c>
      <c r="H22" s="26"/>
      <c r="I22" s="25">
        <v>1</v>
      </c>
      <c r="J22" s="25" t="s">
        <v>35</v>
      </c>
      <c r="K22" s="22" t="s">
        <v>59</v>
      </c>
    </row>
    <row r="23" spans="1:18" x14ac:dyDescent="0.25">
      <c r="A23" s="21" t="str">
        <f>CONCATENATE("openBankingBrazil/&lt;brand&gt;/companies/personalAccounts/serviceBundles/",B23)</f>
        <v>openBankingBrazil/&lt;brand&gt;/companies/personalAccounts/serviceBundles/name</v>
      </c>
      <c r="B23" s="26" t="s">
        <v>17</v>
      </c>
      <c r="C23" s="4" t="s">
        <v>122</v>
      </c>
      <c r="D23" s="21" t="s">
        <v>10</v>
      </c>
      <c r="E23" s="23">
        <v>50</v>
      </c>
      <c r="F23" s="24" t="s">
        <v>11</v>
      </c>
      <c r="G23" s="24"/>
      <c r="H23" s="22"/>
      <c r="I23" s="30">
        <v>1</v>
      </c>
      <c r="J23" s="30" t="s">
        <v>35</v>
      </c>
      <c r="K23" s="20"/>
    </row>
    <row r="24" spans="1:18" ht="30" x14ac:dyDescent="0.25">
      <c r="A24" s="21" t="str">
        <f>CONCATENATE("openBankingBrazil/&lt;brand&gt;/companies/personalAccounts/serviceBundles/services/",B24)</f>
        <v>openBankingBrazil/&lt;brand&gt;/companies/personalAccounts/serviceBundles/services/code</v>
      </c>
      <c r="B24" s="22" t="s">
        <v>20</v>
      </c>
      <c r="C24" s="26" t="s">
        <v>54</v>
      </c>
      <c r="D24" s="21" t="s">
        <v>10</v>
      </c>
      <c r="E24" s="23">
        <v>30</v>
      </c>
      <c r="F24" s="24" t="s">
        <v>11</v>
      </c>
      <c r="G24" s="24"/>
      <c r="H24" s="22" t="s">
        <v>66</v>
      </c>
      <c r="I24" s="30">
        <v>1</v>
      </c>
      <c r="J24" s="30" t="s">
        <v>35</v>
      </c>
      <c r="K24" s="20"/>
    </row>
    <row r="25" spans="1:18" x14ac:dyDescent="0.25">
      <c r="A25" s="21" t="str">
        <f>CONCATENATE("openBankingBrazil/&lt;brand&gt;/companies/personalAccounts/serviceBundles/services/",B25)</f>
        <v>openBankingBrazil/&lt;brand&gt;/companies/personalAccounts/serviceBundles/services/eventLimitQuantity</v>
      </c>
      <c r="B25" s="22" t="s">
        <v>22</v>
      </c>
      <c r="C25" s="26" t="s">
        <v>43</v>
      </c>
      <c r="D25" s="21" t="s">
        <v>10</v>
      </c>
      <c r="E25" s="23">
        <v>4</v>
      </c>
      <c r="F25" s="24" t="s">
        <v>11</v>
      </c>
      <c r="G25" s="24" t="s">
        <v>37</v>
      </c>
      <c r="H25" s="31"/>
      <c r="I25" s="30">
        <v>1</v>
      </c>
      <c r="J25" s="30" t="s">
        <v>35</v>
      </c>
      <c r="K25" s="22"/>
    </row>
    <row r="26" spans="1:18" x14ac:dyDescent="0.25">
      <c r="A26" s="21" t="str">
        <f>CONCATENATE("openBankingBrazil/&lt;brand&gt;/companies/personalAccounts/serviceBundles/services/",B26)</f>
        <v>openBankingBrazil/&lt;brand&gt;/companies/personalAccounts/serviceBundles/services/freeEventQuantity</v>
      </c>
      <c r="B26" s="26" t="s">
        <v>23</v>
      </c>
      <c r="C26" s="26" t="s">
        <v>39</v>
      </c>
      <c r="D26" s="21" t="s">
        <v>10</v>
      </c>
      <c r="E26" s="32">
        <v>4</v>
      </c>
      <c r="F26" s="24" t="s">
        <v>11</v>
      </c>
      <c r="G26" s="24" t="s">
        <v>37</v>
      </c>
      <c r="H26" s="31"/>
      <c r="I26" s="30">
        <v>1</v>
      </c>
      <c r="J26" s="30" t="s">
        <v>35</v>
      </c>
      <c r="K26" s="22"/>
    </row>
    <row r="27" spans="1:18" ht="75" x14ac:dyDescent="0.25">
      <c r="A27" s="21" t="str">
        <f t="shared" ref="A27:A28" si="1">CONCATENATE("openBankingBrazil/&lt;brand&gt;/companies/personalAccounts/serviceBundles/services/price/",B27)</f>
        <v>openBankingBrazil/&lt;brand&gt;/companies/personalAccounts/serviceBundles/services/price/value</v>
      </c>
      <c r="B27" s="22" t="s">
        <v>56</v>
      </c>
      <c r="C27" s="26" t="s">
        <v>99</v>
      </c>
      <c r="D27" s="21" t="s">
        <v>10</v>
      </c>
      <c r="E27" s="32">
        <v>12</v>
      </c>
      <c r="F27" s="24" t="s">
        <v>11</v>
      </c>
      <c r="G27" s="24" t="s">
        <v>63</v>
      </c>
      <c r="H27" s="31"/>
      <c r="I27" s="25">
        <v>1</v>
      </c>
      <c r="J27" s="30" t="s">
        <v>35</v>
      </c>
      <c r="K27" s="22" t="s">
        <v>101</v>
      </c>
    </row>
    <row r="28" spans="1:18" ht="30" x14ac:dyDescent="0.25">
      <c r="A28" s="21" t="str">
        <f t="shared" si="1"/>
        <v>openBankingBrazil/&lt;brand&gt;/companies/personalAccounts/serviceBundles/services/price/currency</v>
      </c>
      <c r="B28" s="22" t="s">
        <v>21</v>
      </c>
      <c r="C28" s="22" t="s">
        <v>47</v>
      </c>
      <c r="D28" s="21" t="s">
        <v>10</v>
      </c>
      <c r="E28" s="23">
        <v>3</v>
      </c>
      <c r="F28" s="24" t="s">
        <v>11</v>
      </c>
      <c r="G28" s="24" t="s">
        <v>34</v>
      </c>
      <c r="H28" s="26" t="s">
        <v>33</v>
      </c>
      <c r="I28" s="25">
        <v>1</v>
      </c>
      <c r="J28" s="30" t="s">
        <v>35</v>
      </c>
      <c r="K28" s="22" t="s">
        <v>101</v>
      </c>
    </row>
    <row r="29" spans="1:18" ht="60" x14ac:dyDescent="0.25">
      <c r="A29" s="21" t="str">
        <f t="shared" ref="A29:A30" si="2">CONCATENATE("openBankingBrazil/&lt;brand&gt;/companies/personalAccounts/serviceBundles/price/",B29)</f>
        <v>openBankingBrazil/&lt;brand&gt;/companies/personalAccounts/serviceBundles/price/monthlyFee</v>
      </c>
      <c r="B29" s="22" t="s">
        <v>111</v>
      </c>
      <c r="C29" s="26" t="s">
        <v>100</v>
      </c>
      <c r="D29" s="21" t="s">
        <v>10</v>
      </c>
      <c r="E29" s="32">
        <v>12</v>
      </c>
      <c r="F29" s="24" t="s">
        <v>11</v>
      </c>
      <c r="G29" s="24" t="s">
        <v>63</v>
      </c>
      <c r="H29" s="31"/>
      <c r="I29" s="25">
        <v>1</v>
      </c>
      <c r="J29" s="25">
        <v>1</v>
      </c>
      <c r="K29" s="22" t="s">
        <v>101</v>
      </c>
    </row>
    <row r="30" spans="1:18" ht="30" x14ac:dyDescent="0.25">
      <c r="A30" s="21" t="str">
        <f t="shared" si="2"/>
        <v>openBankingBrazil/&lt;brand&gt;/companies/personalAccounts/serviceBundles/price/currency</v>
      </c>
      <c r="B30" s="22" t="s">
        <v>21</v>
      </c>
      <c r="C30" s="22" t="s">
        <v>88</v>
      </c>
      <c r="D30" s="21" t="s">
        <v>10</v>
      </c>
      <c r="E30" s="23">
        <v>3</v>
      </c>
      <c r="F30" s="24" t="s">
        <v>11</v>
      </c>
      <c r="G30" s="24" t="s">
        <v>34</v>
      </c>
      <c r="H30" s="26" t="s">
        <v>33</v>
      </c>
      <c r="I30" s="25">
        <v>1</v>
      </c>
      <c r="J30" s="25">
        <v>1</v>
      </c>
      <c r="K30" s="22" t="s">
        <v>101</v>
      </c>
      <c r="L30" s="5"/>
      <c r="M30" s="2"/>
      <c r="N30" s="2"/>
      <c r="O30" s="4"/>
      <c r="P30" s="9"/>
      <c r="Q30" s="9"/>
      <c r="R30" s="3"/>
    </row>
    <row r="31" spans="1:18" ht="105" x14ac:dyDescent="0.25">
      <c r="A31" s="21" t="str">
        <f>CONCATENATE("openBankingBrazil/&lt;brand&gt;/companies/personalAccounts/",B31)</f>
        <v xml:space="preserve">openBankingBrazil/&lt;brand&gt;/companies/personalAccounts/openingClosingChannels </v>
      </c>
      <c r="B31" s="22" t="s">
        <v>86</v>
      </c>
      <c r="C31" s="26" t="s">
        <v>44</v>
      </c>
      <c r="D31" s="27" t="s">
        <v>10</v>
      </c>
      <c r="E31" s="23">
        <v>30</v>
      </c>
      <c r="F31" s="24" t="s">
        <v>11</v>
      </c>
      <c r="G31" s="24"/>
      <c r="H31" s="26" t="s">
        <v>84</v>
      </c>
      <c r="I31" s="25">
        <v>1</v>
      </c>
      <c r="J31" s="25">
        <v>7</v>
      </c>
      <c r="K31" s="22"/>
    </row>
    <row r="32" spans="1:18" ht="45" x14ac:dyDescent="0.25">
      <c r="A32" s="21" t="str">
        <f>CONCATENATE("openBankingBrazil/&lt;brand&gt;/companies/personalAccounts/",B32)</f>
        <v>openBankingBrazil/&lt;brand&gt;/companies/personalAccounts/additionalInfo</v>
      </c>
      <c r="B32" s="22" t="s">
        <v>67</v>
      </c>
      <c r="C32" s="26" t="s">
        <v>85</v>
      </c>
      <c r="D32" s="27" t="s">
        <v>10</v>
      </c>
      <c r="E32" s="23">
        <v>100</v>
      </c>
      <c r="F32" s="24" t="s">
        <v>15</v>
      </c>
      <c r="G32" s="24" t="s">
        <v>12</v>
      </c>
      <c r="H32" s="26"/>
      <c r="I32" s="25">
        <v>0</v>
      </c>
      <c r="J32" s="25">
        <v>1</v>
      </c>
      <c r="K32" s="22" t="s">
        <v>79</v>
      </c>
    </row>
    <row r="33" spans="1:11" ht="75" x14ac:dyDescent="0.25">
      <c r="A33" s="21" t="str">
        <f>CONCATENATE("openBankingBrazil/&lt;brand&gt;/companies/personalAccounts/",B33)</f>
        <v xml:space="preserve">openBankingBrazil/&lt;brand&gt;/companies/personalAccounts/transactionMethods  </v>
      </c>
      <c r="B33" s="26" t="s">
        <v>52</v>
      </c>
      <c r="C33" s="22" t="s">
        <v>45</v>
      </c>
      <c r="D33" s="27" t="s">
        <v>10</v>
      </c>
      <c r="E33" s="32">
        <v>30</v>
      </c>
      <c r="F33" s="24" t="s">
        <v>11</v>
      </c>
      <c r="G33" s="24"/>
      <c r="H33" s="31" t="s">
        <v>69</v>
      </c>
      <c r="I33" s="25">
        <v>1</v>
      </c>
      <c r="J33" s="25">
        <v>4</v>
      </c>
      <c r="K33" s="22"/>
    </row>
    <row r="34" spans="1:11" x14ac:dyDescent="0.25">
      <c r="A34" s="21" t="str">
        <f>CONCATENATE("openBankingBrazil/&lt;brand&gt;/companies/personalAccounts/termsConditions/",B34)</f>
        <v>openBankingBrazil/&lt;brand&gt;/companies/personalAccounts/termsConditions/minimumBalance</v>
      </c>
      <c r="B34" s="22" t="s">
        <v>24</v>
      </c>
      <c r="C34" s="26" t="s">
        <v>82</v>
      </c>
      <c r="D34" s="21" t="s">
        <v>10</v>
      </c>
      <c r="E34" s="23">
        <v>12</v>
      </c>
      <c r="F34" s="24" t="s">
        <v>11</v>
      </c>
      <c r="G34" s="24" t="s">
        <v>63</v>
      </c>
      <c r="H34" s="26"/>
      <c r="I34" s="25">
        <v>1</v>
      </c>
      <c r="J34" s="25">
        <v>1</v>
      </c>
      <c r="K34" s="22"/>
    </row>
    <row r="35" spans="1:11" ht="30" x14ac:dyDescent="0.25">
      <c r="A35" s="21" t="str">
        <f>CONCATENATE("openBankingBrazil/&lt;brand&gt;/companies/personalAccounts/termsConditions/",B35)</f>
        <v>openBankingBrazil/&lt;brand&gt;/companies/personalAccounts/termsConditions/minimumBalanceCurrency</v>
      </c>
      <c r="B35" s="22" t="s">
        <v>25</v>
      </c>
      <c r="C35" s="22" t="s">
        <v>46</v>
      </c>
      <c r="D35" s="21" t="s">
        <v>10</v>
      </c>
      <c r="E35" s="32">
        <v>3</v>
      </c>
      <c r="F35" s="24" t="s">
        <v>11</v>
      </c>
      <c r="G35" s="24" t="s">
        <v>34</v>
      </c>
      <c r="H35" s="26" t="s">
        <v>33</v>
      </c>
      <c r="I35" s="25">
        <v>1</v>
      </c>
      <c r="J35" s="25">
        <v>1</v>
      </c>
      <c r="K35" s="22"/>
    </row>
    <row r="36" spans="1:11" ht="30" x14ac:dyDescent="0.25">
      <c r="A36" s="21" t="str">
        <f>CONCATENATE("openBankingBrazil/&lt;brand&gt;/companies/personalAccounts/termsConditions/",B36)</f>
        <v>openBankingBrazil/&lt;brand&gt;/companies/personalAccounts/termsConditions/elegibilityCriteriaInfo</v>
      </c>
      <c r="B36" s="26" t="s">
        <v>26</v>
      </c>
      <c r="C36" s="26" t="s">
        <v>125</v>
      </c>
      <c r="D36" s="21" t="s">
        <v>10</v>
      </c>
      <c r="E36" s="23">
        <v>1000</v>
      </c>
      <c r="F36" s="24" t="s">
        <v>11</v>
      </c>
      <c r="G36" s="24"/>
      <c r="H36" s="26"/>
      <c r="I36" s="25">
        <v>1</v>
      </c>
      <c r="J36" s="25">
        <v>1</v>
      </c>
      <c r="K36" s="22"/>
    </row>
    <row r="37" spans="1:11" x14ac:dyDescent="0.25">
      <c r="A37" s="21" t="str">
        <f>CONCATENATE("openBankingBrazil/&lt;brand&gt;/companies/personalAccounts/termsConditions/",B37)</f>
        <v>openBankingBrazil/&lt;brand&gt;/companies/personalAccounts/termsConditions/closingProcessInfo</v>
      </c>
      <c r="B37" s="22" t="s">
        <v>27</v>
      </c>
      <c r="C37" s="22" t="s">
        <v>51</v>
      </c>
      <c r="D37" s="21" t="s">
        <v>10</v>
      </c>
      <c r="E37" s="32">
        <v>2000</v>
      </c>
      <c r="F37" s="24" t="s">
        <v>11</v>
      </c>
      <c r="G37" s="24"/>
      <c r="H37" s="26"/>
      <c r="I37" s="25">
        <v>1</v>
      </c>
      <c r="J37" s="25">
        <v>1</v>
      </c>
      <c r="K37" s="22"/>
    </row>
    <row r="38" spans="1:11" ht="45" x14ac:dyDescent="0.25">
      <c r="A38" s="21" t="str">
        <f t="shared" ref="A38:A43" si="3">CONCATENATE("openBankingBrazil/&lt;brand&gt;/companies/personalAccounts/incomeRates/",B38)</f>
        <v>openBankingBrazil/&lt;brand&gt;/companies/personalAccounts/incomeRates/rate</v>
      </c>
      <c r="B38" s="22" t="s">
        <v>48</v>
      </c>
      <c r="C38" s="22" t="s">
        <v>105</v>
      </c>
      <c r="D38" s="21" t="s">
        <v>10</v>
      </c>
      <c r="E38" s="23">
        <v>7</v>
      </c>
      <c r="F38" s="24" t="s">
        <v>15</v>
      </c>
      <c r="G38" s="21" t="s">
        <v>38</v>
      </c>
      <c r="H38" s="31"/>
      <c r="I38" s="25">
        <v>0</v>
      </c>
      <c r="J38" s="25">
        <v>1</v>
      </c>
      <c r="K38" s="22"/>
    </row>
    <row r="39" spans="1:11" ht="30" x14ac:dyDescent="0.25">
      <c r="A39" s="21" t="str">
        <f t="shared" si="3"/>
        <v>openBankingBrazil/&lt;brand&gt;/companies/personalAccounts/incomeRates/referencialRate</v>
      </c>
      <c r="B39" s="26" t="s">
        <v>28</v>
      </c>
      <c r="C39" s="22" t="s">
        <v>97</v>
      </c>
      <c r="D39" s="21" t="s">
        <v>10</v>
      </c>
      <c r="E39" s="32">
        <v>7</v>
      </c>
      <c r="F39" s="24" t="s">
        <v>15</v>
      </c>
      <c r="G39" s="21" t="s">
        <v>38</v>
      </c>
      <c r="H39" s="31"/>
      <c r="I39" s="25">
        <v>0</v>
      </c>
      <c r="J39" s="25">
        <v>1</v>
      </c>
      <c r="K39" s="22"/>
    </row>
    <row r="40" spans="1:11" ht="30" x14ac:dyDescent="0.25">
      <c r="A40" s="21" t="str">
        <f t="shared" si="3"/>
        <v>openBankingBrazil/&lt;brand&gt;/companies/personalAccounts/incomeRates/indexer</v>
      </c>
      <c r="B40" s="22" t="s">
        <v>29</v>
      </c>
      <c r="C40" s="22" t="s">
        <v>94</v>
      </c>
      <c r="D40" s="27" t="s">
        <v>10</v>
      </c>
      <c r="E40" s="23">
        <v>10</v>
      </c>
      <c r="F40" s="24" t="s">
        <v>15</v>
      </c>
      <c r="G40" s="24"/>
      <c r="H40" s="31"/>
      <c r="I40" s="25">
        <v>0</v>
      </c>
      <c r="J40" s="25">
        <v>1</v>
      </c>
      <c r="K40" s="22"/>
    </row>
    <row r="41" spans="1:11" ht="60" x14ac:dyDescent="0.25">
      <c r="A41" s="21" t="str">
        <f t="shared" si="3"/>
        <v>openBankingBrazil/&lt;brand&gt;/companies/personalAccounts/incomeRates/prePostTax</v>
      </c>
      <c r="B41" s="22" t="s">
        <v>30</v>
      </c>
      <c r="C41" s="22" t="s">
        <v>50</v>
      </c>
      <c r="D41" s="27" t="s">
        <v>10</v>
      </c>
      <c r="E41" s="32">
        <v>3</v>
      </c>
      <c r="F41" s="24" t="s">
        <v>15</v>
      </c>
      <c r="G41" s="24"/>
      <c r="H41" s="26" t="s">
        <v>70</v>
      </c>
      <c r="I41" s="25">
        <v>0</v>
      </c>
      <c r="J41" s="25">
        <v>1</v>
      </c>
      <c r="K41" s="22"/>
    </row>
    <row r="42" spans="1:11" ht="45" x14ac:dyDescent="0.25">
      <c r="A42" s="21" t="str">
        <f t="shared" si="3"/>
        <v>openBankingBrazil/&lt;brand&gt;/companies/personalAccounts/incomeRates/occurrence</v>
      </c>
      <c r="B42" s="26" t="s">
        <v>107</v>
      </c>
      <c r="C42" s="26" t="s">
        <v>108</v>
      </c>
      <c r="D42" s="27" t="s">
        <v>10</v>
      </c>
      <c r="E42" s="23">
        <v>4</v>
      </c>
      <c r="F42" s="24" t="s">
        <v>15</v>
      </c>
      <c r="G42" s="24"/>
      <c r="H42" s="29" t="s">
        <v>64</v>
      </c>
      <c r="I42" s="25">
        <v>0</v>
      </c>
      <c r="J42" s="25">
        <v>1</v>
      </c>
      <c r="K42" s="22"/>
    </row>
    <row r="43" spans="1:11" x14ac:dyDescent="0.25">
      <c r="A43" s="21" t="str">
        <f t="shared" si="3"/>
        <v>openBankingBrazil/&lt;brand&gt;/companies/personalAccounts/incomeRates/additionalInfo</v>
      </c>
      <c r="B43" s="22" t="s">
        <v>67</v>
      </c>
      <c r="C43" s="22" t="s">
        <v>14</v>
      </c>
      <c r="D43" s="21" t="s">
        <v>10</v>
      </c>
      <c r="E43" s="32">
        <v>2000</v>
      </c>
      <c r="F43" s="24" t="s">
        <v>15</v>
      </c>
      <c r="G43" s="24"/>
      <c r="H43" s="31"/>
      <c r="I43" s="25">
        <v>0</v>
      </c>
      <c r="J43" s="25">
        <v>1</v>
      </c>
      <c r="K43" s="22"/>
    </row>
    <row r="44" spans="1:11" ht="75" x14ac:dyDescent="0.25">
      <c r="A44" s="21" t="str">
        <f>CONCATENATE("openBankingBrazil/&lt;brand&gt;/companies/personalAccounts/incomeRates/application/",B44)</f>
        <v>openBankingBrazil/&lt;brand&gt;/companies/personalAccounts/incomeRates/application/interval</v>
      </c>
      <c r="B44" s="24" t="s">
        <v>110</v>
      </c>
      <c r="C44" s="22" t="s">
        <v>120</v>
      </c>
      <c r="D44" s="21" t="s">
        <v>10</v>
      </c>
      <c r="E44" s="23">
        <v>30</v>
      </c>
      <c r="F44" s="24" t="s">
        <v>11</v>
      </c>
      <c r="G44" s="24" t="s">
        <v>91</v>
      </c>
      <c r="H44" s="29" t="s">
        <v>118</v>
      </c>
      <c r="I44" s="25">
        <v>4</v>
      </c>
      <c r="J44" s="25">
        <v>4</v>
      </c>
      <c r="K44" s="22" t="s">
        <v>101</v>
      </c>
    </row>
    <row r="45" spans="1:11" ht="30" x14ac:dyDescent="0.25">
      <c r="A45" s="35" t="str">
        <f>CONCATENATE("openBankingBrazil/&lt;brand&gt;/companies/personalAccounts/incomeRates/application/",B45)</f>
        <v>openBankingBrazil/&lt;brand&gt;/companies/personalAccounts/incomeRates/application/rate</v>
      </c>
      <c r="B45" s="24" t="s">
        <v>48</v>
      </c>
      <c r="C45" s="22" t="s">
        <v>114</v>
      </c>
      <c r="D45" s="21" t="s">
        <v>10</v>
      </c>
      <c r="E45" s="23">
        <v>7</v>
      </c>
      <c r="F45" s="24" t="s">
        <v>11</v>
      </c>
      <c r="G45" s="21" t="s">
        <v>38</v>
      </c>
      <c r="H45" s="31"/>
      <c r="I45" s="25">
        <v>4</v>
      </c>
      <c r="J45" s="25">
        <v>4</v>
      </c>
      <c r="K45" s="22" t="s">
        <v>101</v>
      </c>
    </row>
    <row r="46" spans="1:11" ht="45" x14ac:dyDescent="0.25">
      <c r="A46" s="35" t="str">
        <f>CONCATENATE("openBankingBrazil/&lt;brand&gt;/companies/personalAccounts/incomeRates/application/",B46)</f>
        <v>openBankingBrazil/&lt;brand&gt;/companies/personalAccounts/incomeRates/application/frequency</v>
      </c>
      <c r="B46" s="22" t="s">
        <v>31</v>
      </c>
      <c r="C46" s="22" t="s">
        <v>109</v>
      </c>
      <c r="D46" s="21" t="s">
        <v>10</v>
      </c>
      <c r="E46" s="23">
        <v>7</v>
      </c>
      <c r="F46" s="24" t="s">
        <v>11</v>
      </c>
      <c r="G46" s="24" t="s">
        <v>38</v>
      </c>
      <c r="H46" s="26"/>
      <c r="I46" s="25">
        <v>4</v>
      </c>
      <c r="J46" s="25">
        <v>4</v>
      </c>
      <c r="K46" s="22" t="s">
        <v>106</v>
      </c>
    </row>
  </sheetData>
  <autoFilter ref="A1:R46" xr:uid="{FD00D53E-BE4E-423B-81D4-E665F0E18AD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64.42578125" style="1" customWidth="1"/>
    <col min="9" max="9" width="19.28515625" style="1" bestFit="1" customWidth="1"/>
    <col min="10" max="10" width="19.5703125" style="5" bestFit="1" customWidth="1"/>
    <col min="11" max="11" width="46.85546875" style="4" customWidth="1"/>
    <col min="12" max="16384" width="9.140625" style="1"/>
  </cols>
  <sheetData>
    <row r="1" spans="1:12" s="14" customFormat="1" x14ac:dyDescent="0.25">
      <c r="A1" s="11" t="s">
        <v>0</v>
      </c>
      <c r="B1" s="11" t="s">
        <v>32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36" t="s">
        <v>8</v>
      </c>
      <c r="K1" s="37" t="s">
        <v>9</v>
      </c>
      <c r="L1" s="11"/>
    </row>
    <row r="2" spans="1:12" ht="30" x14ac:dyDescent="0.25">
      <c r="A2" s="1" t="str">
        <f>CONCATENATE("openBankingBrazil/&lt;brand&gt;/",B2)</f>
        <v>openBankingBrazil/&lt;brand&gt;/name</v>
      </c>
      <c r="B2" s="3" t="s">
        <v>17</v>
      </c>
      <c r="C2" s="3" t="s">
        <v>83</v>
      </c>
      <c r="D2" s="1" t="s">
        <v>10</v>
      </c>
      <c r="E2" s="5">
        <v>30</v>
      </c>
      <c r="F2" s="1" t="s">
        <v>11</v>
      </c>
      <c r="G2" s="1" t="s">
        <v>12</v>
      </c>
      <c r="H2" s="2"/>
      <c r="I2" s="8">
        <v>1</v>
      </c>
      <c r="J2" s="8">
        <v>1</v>
      </c>
      <c r="K2" s="3" t="s">
        <v>13</v>
      </c>
      <c r="L2" s="12"/>
    </row>
    <row r="3" spans="1:12" ht="30" x14ac:dyDescent="0.25">
      <c r="A3" s="2" t="str">
        <f>CONCATENATE("openBankingBrazil/&lt;brand&gt;/companies/",B3)</f>
        <v>openBankingBrazil/&lt;brand&gt;/companies/name</v>
      </c>
      <c r="B3" s="3" t="s">
        <v>17</v>
      </c>
      <c r="C3" s="3" t="s">
        <v>75</v>
      </c>
      <c r="D3" s="2" t="s">
        <v>10</v>
      </c>
      <c r="E3" s="5">
        <v>30</v>
      </c>
      <c r="F3" s="2" t="s">
        <v>11</v>
      </c>
      <c r="G3" s="2" t="s">
        <v>12</v>
      </c>
      <c r="H3" s="2"/>
      <c r="I3" s="8">
        <v>1</v>
      </c>
      <c r="J3" s="8">
        <v>1</v>
      </c>
      <c r="K3" s="4" t="s">
        <v>13</v>
      </c>
    </row>
    <row r="4" spans="1:12" ht="45" x14ac:dyDescent="0.25">
      <c r="A4" s="2" t="str">
        <f>CONCATENATE("openBankingBrazil/&lt;brand&gt;/companies/",B4)</f>
        <v>openBankingBrazil/&lt;brand&gt;/companies/cnpjNumber</v>
      </c>
      <c r="B4" s="4" t="s">
        <v>18</v>
      </c>
      <c r="C4" s="4" t="s">
        <v>76</v>
      </c>
      <c r="D4" s="2" t="s">
        <v>10</v>
      </c>
      <c r="E4" s="5">
        <v>14</v>
      </c>
      <c r="F4" s="2" t="s">
        <v>11</v>
      </c>
      <c r="G4" s="2" t="s">
        <v>16</v>
      </c>
      <c r="H4" s="3"/>
      <c r="I4" s="8">
        <v>1</v>
      </c>
      <c r="J4" s="8">
        <v>1</v>
      </c>
      <c r="K4" s="3" t="s">
        <v>13</v>
      </c>
    </row>
    <row r="5" spans="1:12" ht="150" x14ac:dyDescent="0.25">
      <c r="A5" s="2" t="str">
        <f>CONCATENATE("openBankingBrazil/&lt;brand&gt;/companies/businessAccounts/",B5)</f>
        <v>openBankingBrazil/&lt;brand&gt;/companies/businessAccounts/type</v>
      </c>
      <c r="B5" s="3" t="s">
        <v>19</v>
      </c>
      <c r="C5" s="17" t="s">
        <v>87</v>
      </c>
      <c r="D5" s="15" t="s">
        <v>10</v>
      </c>
      <c r="E5" s="16">
        <v>70</v>
      </c>
      <c r="F5" s="2" t="s">
        <v>11</v>
      </c>
      <c r="G5" s="2"/>
      <c r="H5" s="3" t="s">
        <v>71</v>
      </c>
      <c r="I5" s="8">
        <v>1</v>
      </c>
      <c r="J5" s="8">
        <v>3</v>
      </c>
      <c r="K5" s="3"/>
      <c r="L5" s="12"/>
    </row>
    <row r="6" spans="1:12" ht="45" x14ac:dyDescent="0.25">
      <c r="A6" s="1" t="str">
        <f>CONCATENATE("openBankingBrazil/&lt;brand&gt;/companies/businessAccounts/fees/otherServices/",B6)</f>
        <v>openBankingBrazil/&lt;brand&gt;/companies/businessAccounts/fees/otherServices/name</v>
      </c>
      <c r="B6" s="3" t="s">
        <v>17</v>
      </c>
      <c r="C6" s="3" t="s">
        <v>53</v>
      </c>
      <c r="D6" s="1" t="s">
        <v>10</v>
      </c>
      <c r="E6" s="5">
        <v>50</v>
      </c>
      <c r="F6" s="2" t="s">
        <v>15</v>
      </c>
      <c r="G6" s="2"/>
      <c r="H6" s="3"/>
      <c r="I6" s="8">
        <v>0</v>
      </c>
      <c r="J6" s="8" t="s">
        <v>35</v>
      </c>
      <c r="K6" s="3"/>
    </row>
    <row r="7" spans="1:12" x14ac:dyDescent="0.25">
      <c r="A7" s="1" t="str">
        <f>CONCATENATE("openBankingBrazil/&lt;brand&gt;/companies/businessAccounts/fees/otherServices/",B7)</f>
        <v>openBankingBrazil/&lt;brand&gt;/companies/businessAccounts/fees/otherServices/code</v>
      </c>
      <c r="B7" s="3" t="s">
        <v>20</v>
      </c>
      <c r="C7" s="3" t="s">
        <v>42</v>
      </c>
      <c r="D7" s="1" t="s">
        <v>10</v>
      </c>
      <c r="E7" s="5">
        <v>30</v>
      </c>
      <c r="F7" s="2" t="s">
        <v>15</v>
      </c>
      <c r="G7" s="2"/>
      <c r="H7" s="3"/>
      <c r="I7" s="8">
        <v>0</v>
      </c>
      <c r="J7" s="8" t="s">
        <v>35</v>
      </c>
      <c r="K7" s="3"/>
    </row>
    <row r="8" spans="1:12" ht="30" x14ac:dyDescent="0.25">
      <c r="A8" s="1" t="str">
        <f>CONCATENATE("openBankingBrazil/&lt;brand&gt;/companies/businessAccounts/fees/otherServices/",B8)</f>
        <v>openBankingBrazil/&lt;brand&gt;/companies/businessAccounts/fees/otherServices/chargingTriggerInfo</v>
      </c>
      <c r="B8" s="4" t="s">
        <v>55</v>
      </c>
      <c r="C8" s="3" t="s">
        <v>124</v>
      </c>
      <c r="D8" s="1" t="s">
        <v>10</v>
      </c>
      <c r="E8" s="5">
        <v>500</v>
      </c>
      <c r="F8" s="2" t="s">
        <v>15</v>
      </c>
      <c r="G8" s="2"/>
      <c r="H8" s="3"/>
      <c r="I8" s="8">
        <v>0</v>
      </c>
      <c r="J8" s="8" t="s">
        <v>35</v>
      </c>
      <c r="K8" s="3"/>
    </row>
    <row r="9" spans="1:12" ht="75" x14ac:dyDescent="0.25">
      <c r="A9" s="1" t="str">
        <f>CONCATENATE("openBankingBrazil/&lt;brand&gt;/companies/businessAccounts/fees/otherServices/price/",B9)</f>
        <v>openBankingBrazil/&lt;brand&gt;/companies/businessAccounts/fees/otherServices/price/interval</v>
      </c>
      <c r="B9" s="3" t="s">
        <v>110</v>
      </c>
      <c r="C9" s="3" t="s">
        <v>121</v>
      </c>
      <c r="D9" s="15" t="s">
        <v>10</v>
      </c>
      <c r="E9" s="5">
        <v>30</v>
      </c>
      <c r="F9" s="2" t="s">
        <v>11</v>
      </c>
      <c r="G9" s="2"/>
      <c r="H9" s="13" t="s">
        <v>118</v>
      </c>
      <c r="I9" s="8">
        <v>4</v>
      </c>
      <c r="J9" s="8">
        <v>4</v>
      </c>
      <c r="K9" s="3" t="s">
        <v>61</v>
      </c>
    </row>
    <row r="10" spans="1:12" ht="60" x14ac:dyDescent="0.25">
      <c r="A10" s="1" t="str">
        <f>CONCATENATE("openBankingBrazil/&lt;brand&gt;/companies/businessAccounts/fees/otherServices/price/",B10)</f>
        <v>openBankingBrazil/&lt;brand&gt;/companies/businessAccounts/fees/otherServices/price/value</v>
      </c>
      <c r="B10" s="3" t="s">
        <v>56</v>
      </c>
      <c r="C10" s="3" t="s">
        <v>115</v>
      </c>
      <c r="D10" s="1" t="s">
        <v>10</v>
      </c>
      <c r="E10" s="5">
        <v>12</v>
      </c>
      <c r="F10" s="2" t="s">
        <v>11</v>
      </c>
      <c r="G10" s="2" t="s">
        <v>63</v>
      </c>
      <c r="H10" s="2"/>
      <c r="I10" s="8">
        <v>4</v>
      </c>
      <c r="J10" s="8">
        <v>4</v>
      </c>
      <c r="K10" s="3" t="s">
        <v>61</v>
      </c>
    </row>
    <row r="11" spans="1:12" ht="45" x14ac:dyDescent="0.25">
      <c r="A11" s="1" t="str">
        <f>CONCATENATE("openBankingBrazil/&lt;brand&gt;/companies/businessAccounts/fees/otherServices/price/",B11)</f>
        <v>openBankingBrazil/&lt;brand&gt;/companies/businessAccounts/fees/otherServices/price/currency</v>
      </c>
      <c r="B11" s="3" t="s">
        <v>21</v>
      </c>
      <c r="C11" s="3" t="s">
        <v>47</v>
      </c>
      <c r="D11" s="1" t="s">
        <v>10</v>
      </c>
      <c r="E11" s="5">
        <v>3</v>
      </c>
      <c r="F11" s="2" t="s">
        <v>11</v>
      </c>
      <c r="G11" s="2" t="s">
        <v>34</v>
      </c>
      <c r="H11" s="4" t="s">
        <v>33</v>
      </c>
      <c r="I11" s="8">
        <v>4</v>
      </c>
      <c r="J11" s="8">
        <v>4</v>
      </c>
      <c r="K11" s="3" t="s">
        <v>61</v>
      </c>
    </row>
    <row r="12" spans="1:12" ht="45" x14ac:dyDescent="0.25">
      <c r="A12" s="1" t="str">
        <f>CONCATENATE("openBankingBrazil/&lt;brand&gt;/companies/businessAccounts/fees/otherServices/price/",B12)</f>
        <v>openBankingBrazil/&lt;brand&gt;/companies/businessAccounts/fees/otherServices/price/frequency</v>
      </c>
      <c r="B12" s="3" t="s">
        <v>31</v>
      </c>
      <c r="C12" s="3" t="s">
        <v>109</v>
      </c>
      <c r="D12" s="1" t="s">
        <v>10</v>
      </c>
      <c r="E12" s="5">
        <v>7</v>
      </c>
      <c r="F12" s="2" t="s">
        <v>11</v>
      </c>
      <c r="G12" s="2" t="s">
        <v>38</v>
      </c>
      <c r="H12" s="4"/>
      <c r="I12" s="8">
        <v>4</v>
      </c>
      <c r="J12" s="8">
        <v>4</v>
      </c>
      <c r="K12" s="3" t="s">
        <v>106</v>
      </c>
    </row>
    <row r="13" spans="1:12" ht="45" x14ac:dyDescent="0.25">
      <c r="A13" s="1" t="str">
        <f>CONCATENATE("openBankingBrazil/&lt;brand&gt;/companies/businessAccounts/fees/otherServices/",B13)</f>
        <v>openBankingBrazil/&lt;brand&gt;/companies/businessAccounts/fees/otherServices/additionalInfo</v>
      </c>
      <c r="B13" s="3" t="s">
        <v>67</v>
      </c>
      <c r="C13" s="3" t="s">
        <v>62</v>
      </c>
      <c r="D13" s="1" t="s">
        <v>10</v>
      </c>
      <c r="E13" s="5">
        <v>80</v>
      </c>
      <c r="F13" s="1" t="s">
        <v>15</v>
      </c>
      <c r="G13" s="2" t="s">
        <v>12</v>
      </c>
      <c r="H13" s="4"/>
      <c r="I13" s="8">
        <v>0</v>
      </c>
      <c r="J13" s="8" t="s">
        <v>35</v>
      </c>
      <c r="K13" s="3" t="s">
        <v>60</v>
      </c>
    </row>
    <row r="14" spans="1:12" x14ac:dyDescent="0.25">
      <c r="A14" s="1" t="str">
        <f>CONCATENATE("openBankingBrazil/&lt;brand&gt;/companies/businessAccounts/fees/otherServices/",B14)</f>
        <v>openBankingBrazil/&lt;brand&gt;/companies/businessAccounts/fees/otherServices/chargingUnit</v>
      </c>
      <c r="B14" s="3" t="s">
        <v>57</v>
      </c>
      <c r="C14" s="3" t="s">
        <v>58</v>
      </c>
      <c r="D14" s="1" t="s">
        <v>10</v>
      </c>
      <c r="E14" s="5">
        <v>50</v>
      </c>
      <c r="F14" s="2" t="s">
        <v>11</v>
      </c>
      <c r="G14" s="2" t="s">
        <v>12</v>
      </c>
      <c r="H14" s="4"/>
      <c r="I14" s="8">
        <v>1</v>
      </c>
      <c r="J14" s="8" t="s">
        <v>35</v>
      </c>
      <c r="K14" s="3" t="s">
        <v>59</v>
      </c>
    </row>
    <row r="15" spans="1:12" x14ac:dyDescent="0.25">
      <c r="A15" s="1" t="str">
        <f>CONCATENATE("openBankingBrazil/&lt;brand&gt;/companies/businessAccounts/serviceBundles/",B15)</f>
        <v>openBankingBrazil/&lt;brand&gt;/companies/businessAccounts/serviceBundles/name</v>
      </c>
      <c r="B15" s="4" t="s">
        <v>17</v>
      </c>
      <c r="C15" s="4" t="s">
        <v>122</v>
      </c>
      <c r="D15" s="1" t="s">
        <v>10</v>
      </c>
      <c r="E15" s="5">
        <v>50</v>
      </c>
      <c r="F15" s="2" t="s">
        <v>11</v>
      </c>
      <c r="G15" s="2"/>
      <c r="H15" s="3"/>
      <c r="I15" s="9">
        <v>1</v>
      </c>
      <c r="J15" s="9" t="s">
        <v>35</v>
      </c>
      <c r="K15" s="6"/>
    </row>
    <row r="16" spans="1:12" x14ac:dyDescent="0.25">
      <c r="A16" s="1" t="str">
        <f>CONCATENATE("openBankingBrazil/&lt;brand&gt;/companies/businessAccounts/serviceBundles/services/",B16)</f>
        <v>openBankingBrazil/&lt;brand&gt;/companies/businessAccounts/serviceBundles/services/code</v>
      </c>
      <c r="B16" s="3" t="s">
        <v>20</v>
      </c>
      <c r="C16" s="4" t="s">
        <v>80</v>
      </c>
      <c r="D16" s="1" t="s">
        <v>10</v>
      </c>
      <c r="E16" s="5">
        <v>30</v>
      </c>
      <c r="F16" s="2" t="s">
        <v>11</v>
      </c>
      <c r="G16" s="2"/>
      <c r="H16" s="3" t="s">
        <v>65</v>
      </c>
      <c r="I16" s="9">
        <v>1</v>
      </c>
      <c r="J16" s="9" t="s">
        <v>35</v>
      </c>
      <c r="K16" s="6"/>
    </row>
    <row r="17" spans="1:11" x14ac:dyDescent="0.25">
      <c r="A17" s="1" t="str">
        <f>CONCATENATE("openBankingBrazil/&lt;brand&gt;/companies/businessAccounts/serviceBundles/services/",B17)</f>
        <v>openBankingBrazil/&lt;brand&gt;/companies/businessAccounts/serviceBundles/services/eventLimitQuantity</v>
      </c>
      <c r="B17" s="3" t="s">
        <v>22</v>
      </c>
      <c r="C17" s="4" t="s">
        <v>43</v>
      </c>
      <c r="D17" s="1" t="s">
        <v>10</v>
      </c>
      <c r="E17" s="5">
        <v>4</v>
      </c>
      <c r="F17" s="2" t="s">
        <v>11</v>
      </c>
      <c r="G17" s="2" t="s">
        <v>37</v>
      </c>
      <c r="H17" s="10"/>
      <c r="I17" s="9">
        <v>1</v>
      </c>
      <c r="J17" s="9" t="s">
        <v>35</v>
      </c>
      <c r="K17" s="3"/>
    </row>
    <row r="18" spans="1:11" x14ac:dyDescent="0.25">
      <c r="A18" s="1" t="str">
        <f>CONCATENATE("openBankingBrazil/&lt;brand&gt;/companies/businessAccounts/serviceBundles/services/",B18)</f>
        <v>openBankingBrazil/&lt;brand&gt;/companies/businessAccounts/serviceBundles/services/freeEventQuantity</v>
      </c>
      <c r="B18" s="4" t="s">
        <v>23</v>
      </c>
      <c r="C18" s="4" t="s">
        <v>39</v>
      </c>
      <c r="D18" s="1" t="s">
        <v>10</v>
      </c>
      <c r="E18" s="7">
        <v>4</v>
      </c>
      <c r="F18" s="2" t="s">
        <v>11</v>
      </c>
      <c r="G18" s="2" t="s">
        <v>37</v>
      </c>
      <c r="H18" s="10"/>
      <c r="I18" s="9">
        <v>1</v>
      </c>
      <c r="J18" s="9" t="s">
        <v>35</v>
      </c>
      <c r="K18" s="3"/>
    </row>
    <row r="19" spans="1:11" ht="60" x14ac:dyDescent="0.25">
      <c r="A19" s="1" t="str">
        <f t="shared" ref="A19:A20" si="0">CONCATENATE("openBankingBrazil/&lt;brand&gt;/companies/businessAccounts/serviceBundles/services/price/",B19)</f>
        <v>openBankingBrazil/&lt;brand&gt;/companies/businessAccounts/serviceBundles/services/price/value</v>
      </c>
      <c r="B19" s="3" t="s">
        <v>56</v>
      </c>
      <c r="C19" s="4" t="s">
        <v>103</v>
      </c>
      <c r="D19" s="1" t="s">
        <v>10</v>
      </c>
      <c r="E19" s="7">
        <v>12</v>
      </c>
      <c r="F19" s="2" t="s">
        <v>11</v>
      </c>
      <c r="G19" s="2" t="s">
        <v>63</v>
      </c>
      <c r="H19" s="10"/>
      <c r="I19" s="9">
        <v>4</v>
      </c>
      <c r="J19" s="9">
        <v>4</v>
      </c>
      <c r="K19" s="3" t="s">
        <v>92</v>
      </c>
    </row>
    <row r="20" spans="1:11" ht="30" x14ac:dyDescent="0.25">
      <c r="A20" s="1" t="str">
        <f t="shared" si="0"/>
        <v>openBankingBrazil/&lt;brand&gt;/companies/businessAccounts/serviceBundles/services/price/currency</v>
      </c>
      <c r="B20" s="3" t="s">
        <v>21</v>
      </c>
      <c r="C20" s="3" t="s">
        <v>47</v>
      </c>
      <c r="D20" s="1" t="s">
        <v>10</v>
      </c>
      <c r="E20" s="5">
        <v>3</v>
      </c>
      <c r="F20" s="2" t="s">
        <v>11</v>
      </c>
      <c r="G20" s="2" t="s">
        <v>34</v>
      </c>
      <c r="H20" s="4" t="s">
        <v>33</v>
      </c>
      <c r="I20" s="9">
        <v>4</v>
      </c>
      <c r="J20" s="9">
        <v>4</v>
      </c>
      <c r="K20" s="3" t="s">
        <v>92</v>
      </c>
    </row>
    <row r="21" spans="1:11" ht="60" x14ac:dyDescent="0.25">
      <c r="A21" s="1" t="str">
        <f t="shared" ref="A21:A22" si="1">CONCATENATE("openBankingBrazil/&lt;brand&gt;/companies/businessAccounts/serviceBundles/price/",B21)</f>
        <v>openBankingBrazil/&lt;brand&gt;/companies/businessAccounts/serviceBundles/price/monthlyFee</v>
      </c>
      <c r="B21" s="3" t="s">
        <v>111</v>
      </c>
      <c r="C21" s="4" t="s">
        <v>90</v>
      </c>
      <c r="D21" s="1" t="s">
        <v>10</v>
      </c>
      <c r="E21" s="7">
        <v>12</v>
      </c>
      <c r="F21" s="2" t="s">
        <v>11</v>
      </c>
      <c r="G21" s="2" t="s">
        <v>63</v>
      </c>
      <c r="H21" s="10"/>
      <c r="I21" s="8">
        <v>1</v>
      </c>
      <c r="J21" s="8">
        <v>1</v>
      </c>
      <c r="K21" s="3" t="s">
        <v>92</v>
      </c>
    </row>
    <row r="22" spans="1:11" ht="30" x14ac:dyDescent="0.25">
      <c r="A22" s="1" t="str">
        <f t="shared" si="1"/>
        <v>openBankingBrazil/&lt;brand&gt;/companies/businessAccounts/serviceBundles/price/currency</v>
      </c>
      <c r="B22" s="3" t="s">
        <v>21</v>
      </c>
      <c r="C22" s="3" t="s">
        <v>88</v>
      </c>
      <c r="D22" s="1" t="s">
        <v>10</v>
      </c>
      <c r="E22" s="5">
        <v>3</v>
      </c>
      <c r="F22" s="2" t="s">
        <v>11</v>
      </c>
      <c r="G22" s="2" t="s">
        <v>34</v>
      </c>
      <c r="H22" s="4" t="s">
        <v>33</v>
      </c>
      <c r="I22" s="8">
        <v>1</v>
      </c>
      <c r="J22" s="8">
        <v>1</v>
      </c>
      <c r="K22" s="3" t="s">
        <v>92</v>
      </c>
    </row>
    <row r="23" spans="1:11" ht="105" x14ac:dyDescent="0.25">
      <c r="A23" s="1" t="str">
        <f>CONCATENATE("openBankingBrazil/&lt;brand&gt;/companies/businessAccounts/",B23)</f>
        <v xml:space="preserve">openBankingBrazil/&lt;brand&gt;/companies/businessAccounts/openingClosingChannels </v>
      </c>
      <c r="B23" s="3" t="s">
        <v>86</v>
      </c>
      <c r="C23" s="4" t="s">
        <v>44</v>
      </c>
      <c r="D23" s="15" t="s">
        <v>10</v>
      </c>
      <c r="E23" s="5">
        <v>30</v>
      </c>
      <c r="F23" s="2" t="s">
        <v>11</v>
      </c>
      <c r="G23" s="2"/>
      <c r="H23" s="4" t="s">
        <v>73</v>
      </c>
      <c r="I23" s="8">
        <v>1</v>
      </c>
      <c r="J23" s="8">
        <v>7</v>
      </c>
      <c r="K23" s="3"/>
    </row>
    <row r="24" spans="1:11" ht="45" x14ac:dyDescent="0.25">
      <c r="A24" s="1" t="str">
        <f>CONCATENATE("openBankingBrazil/&lt;brand&gt;/companies/businessAccounts/",B24)</f>
        <v>openBankingBrazil/&lt;brand&gt;/companies/businessAccounts/additionalInfo</v>
      </c>
      <c r="B24" s="3" t="s">
        <v>67</v>
      </c>
      <c r="C24" s="4" t="s">
        <v>81</v>
      </c>
      <c r="D24" s="15" t="s">
        <v>10</v>
      </c>
      <c r="E24" s="5">
        <v>100</v>
      </c>
      <c r="F24" s="2" t="s">
        <v>15</v>
      </c>
      <c r="G24" s="2" t="s">
        <v>12</v>
      </c>
      <c r="H24" s="4"/>
      <c r="I24" s="8">
        <v>0</v>
      </c>
      <c r="J24" s="8">
        <v>1</v>
      </c>
      <c r="K24" s="3" t="s">
        <v>93</v>
      </c>
    </row>
    <row r="25" spans="1:11" ht="75" x14ac:dyDescent="0.25">
      <c r="A25" s="1" t="str">
        <f>CONCATENATE("openBankingBrazil/&lt;brand&gt;/companies/businessAccounts/",B25)</f>
        <v xml:space="preserve">openBankingBrazil/&lt;brand&gt;/companies/businessAccounts/transactionMethods  </v>
      </c>
      <c r="B25" s="4" t="s">
        <v>52</v>
      </c>
      <c r="C25" s="3" t="s">
        <v>45</v>
      </c>
      <c r="D25" s="15" t="s">
        <v>10</v>
      </c>
      <c r="E25" s="7">
        <v>30</v>
      </c>
      <c r="F25" s="2" t="s">
        <v>11</v>
      </c>
      <c r="G25" s="2"/>
      <c r="H25" s="10" t="s">
        <v>69</v>
      </c>
      <c r="I25" s="8">
        <v>1</v>
      </c>
      <c r="J25" s="8">
        <v>4</v>
      </c>
      <c r="K25" s="3"/>
    </row>
    <row r="26" spans="1:11" ht="60" x14ac:dyDescent="0.25">
      <c r="A26" s="1" t="str">
        <f>CONCATENATE("openBankingBrazil/&lt;brand&gt;/companies/businessAccounts/termsConditions/",B26)</f>
        <v>openBankingBrazil/&lt;brand&gt;/companies/businessAccounts/termsConditions/minimumBalance</v>
      </c>
      <c r="B26" s="3" t="s">
        <v>24</v>
      </c>
      <c r="C26" s="4" t="s">
        <v>104</v>
      </c>
      <c r="D26" s="1" t="s">
        <v>10</v>
      </c>
      <c r="E26" s="5">
        <v>12</v>
      </c>
      <c r="F26" s="2" t="s">
        <v>11</v>
      </c>
      <c r="G26" s="2" t="s">
        <v>63</v>
      </c>
      <c r="H26" s="4"/>
      <c r="I26" s="8">
        <v>1</v>
      </c>
      <c r="J26" s="8">
        <v>1</v>
      </c>
      <c r="K26" s="3"/>
    </row>
    <row r="27" spans="1:11" ht="30" x14ac:dyDescent="0.25">
      <c r="A27" s="1" t="str">
        <f>CONCATENATE("openBankingBrazil/&lt;brand&gt;/companies/businessAccounts/termsConditions/",B27)</f>
        <v>openBankingBrazil/&lt;brand&gt;/companies/businessAccounts/termsConditions/minimumBalanceCurrency</v>
      </c>
      <c r="B27" s="3" t="s">
        <v>25</v>
      </c>
      <c r="C27" s="3" t="s">
        <v>46</v>
      </c>
      <c r="D27" s="1" t="s">
        <v>10</v>
      </c>
      <c r="E27" s="7">
        <v>3</v>
      </c>
      <c r="F27" s="2" t="s">
        <v>11</v>
      </c>
      <c r="G27" s="2" t="s">
        <v>34</v>
      </c>
      <c r="H27" s="4" t="s">
        <v>33</v>
      </c>
      <c r="I27" s="8">
        <v>1</v>
      </c>
      <c r="J27" s="8">
        <v>1</v>
      </c>
      <c r="K27" s="3"/>
    </row>
    <row r="28" spans="1:11" ht="30" x14ac:dyDescent="0.25">
      <c r="A28" s="1" t="str">
        <f>CONCATENATE("openBankingBrazil/&lt;brand&gt;/companies/businessAccounts/termsConditions/",B28)</f>
        <v>openBankingBrazil/&lt;brand&gt;/companies/businessAccounts/termsConditions/elegibilityCriteriaInfo</v>
      </c>
      <c r="B28" s="4" t="s">
        <v>26</v>
      </c>
      <c r="C28" s="26" t="s">
        <v>125</v>
      </c>
      <c r="D28" s="1" t="s">
        <v>10</v>
      </c>
      <c r="E28" s="5">
        <v>1000</v>
      </c>
      <c r="F28" s="2" t="s">
        <v>11</v>
      </c>
      <c r="G28" s="2"/>
      <c r="H28" s="4"/>
      <c r="I28" s="8">
        <v>1</v>
      </c>
      <c r="J28" s="8">
        <v>1</v>
      </c>
      <c r="K28" s="3"/>
    </row>
    <row r="29" spans="1:11" x14ac:dyDescent="0.25">
      <c r="A29" s="1" t="str">
        <f>CONCATENATE("openBankingBrazil/&lt;brand&gt;/companies/businessAccounts/termsConditions/",B29)</f>
        <v>openBankingBrazil/&lt;brand&gt;/companies/businessAccounts/termsConditions/closingProcessInfo</v>
      </c>
      <c r="B29" s="3" t="s">
        <v>27</v>
      </c>
      <c r="C29" s="3" t="s">
        <v>51</v>
      </c>
      <c r="D29" s="1" t="s">
        <v>10</v>
      </c>
      <c r="E29" s="7">
        <v>2000</v>
      </c>
      <c r="F29" s="2" t="s">
        <v>11</v>
      </c>
      <c r="G29" s="2"/>
      <c r="H29" s="4"/>
      <c r="I29" s="8">
        <v>1</v>
      </c>
      <c r="J29" s="8">
        <v>1</v>
      </c>
      <c r="K29" s="3"/>
    </row>
    <row r="30" spans="1:11" ht="45" x14ac:dyDescent="0.25">
      <c r="A30" s="1" t="str">
        <f t="shared" ref="A30:A35" si="2">CONCATENATE("openBankingBrazil/&lt;brand&gt;/companies/businessAccounts/incomeRates/",B30)</f>
        <v>openBankingBrazil/&lt;brand&gt;/companies/businessAccounts/incomeRates/rate</v>
      </c>
      <c r="B30" s="3" t="s">
        <v>48</v>
      </c>
      <c r="C30" s="3" t="s">
        <v>89</v>
      </c>
      <c r="D30" s="1" t="s">
        <v>10</v>
      </c>
      <c r="E30" s="5">
        <v>7</v>
      </c>
      <c r="F30" s="2" t="s">
        <v>15</v>
      </c>
      <c r="G30" s="1" t="s">
        <v>38</v>
      </c>
      <c r="H30" s="10"/>
      <c r="I30" s="8">
        <v>0</v>
      </c>
      <c r="J30" s="8">
        <v>1</v>
      </c>
      <c r="K30" s="3"/>
    </row>
    <row r="31" spans="1:11" ht="30" x14ac:dyDescent="0.25">
      <c r="A31" s="1" t="str">
        <f t="shared" si="2"/>
        <v>openBankingBrazil/&lt;brand&gt;/companies/businessAccounts/incomeRates/referencialRate</v>
      </c>
      <c r="B31" s="4" t="s">
        <v>28</v>
      </c>
      <c r="C31" s="3" t="s">
        <v>49</v>
      </c>
      <c r="D31" s="1" t="s">
        <v>10</v>
      </c>
      <c r="E31" s="7">
        <v>7</v>
      </c>
      <c r="F31" s="2" t="s">
        <v>15</v>
      </c>
      <c r="G31" s="1" t="s">
        <v>38</v>
      </c>
      <c r="H31" s="10"/>
      <c r="I31" s="8">
        <v>0</v>
      </c>
      <c r="J31" s="8">
        <v>1</v>
      </c>
      <c r="K31" s="3"/>
    </row>
    <row r="32" spans="1:11" ht="30" x14ac:dyDescent="0.25">
      <c r="A32" s="1" t="str">
        <f t="shared" si="2"/>
        <v>openBankingBrazil/&lt;brand&gt;/companies/businessAccounts/incomeRates/indexer</v>
      </c>
      <c r="B32" s="3" t="s">
        <v>29</v>
      </c>
      <c r="C32" s="18" t="s">
        <v>95</v>
      </c>
      <c r="D32" s="15" t="s">
        <v>10</v>
      </c>
      <c r="E32" s="5">
        <v>30</v>
      </c>
      <c r="F32" s="2" t="s">
        <v>15</v>
      </c>
      <c r="G32" s="2"/>
      <c r="H32" s="10"/>
      <c r="I32" s="8">
        <v>0</v>
      </c>
      <c r="J32" s="8">
        <v>1</v>
      </c>
      <c r="K32" s="3"/>
    </row>
    <row r="33" spans="1:11" ht="60" x14ac:dyDescent="0.25">
      <c r="A33" s="1" t="str">
        <f t="shared" si="2"/>
        <v>openBankingBrazil/&lt;brand&gt;/companies/businessAccounts/incomeRates/prePostTax</v>
      </c>
      <c r="B33" s="3" t="s">
        <v>30</v>
      </c>
      <c r="C33" s="18" t="s">
        <v>96</v>
      </c>
      <c r="D33" s="15" t="s">
        <v>10</v>
      </c>
      <c r="E33" s="7">
        <v>3</v>
      </c>
      <c r="F33" s="2" t="s">
        <v>15</v>
      </c>
      <c r="G33" s="2"/>
      <c r="H33" s="4" t="s">
        <v>70</v>
      </c>
      <c r="I33" s="8">
        <v>0</v>
      </c>
      <c r="J33" s="8">
        <v>1</v>
      </c>
      <c r="K33" s="3"/>
    </row>
    <row r="34" spans="1:11" ht="45" x14ac:dyDescent="0.25">
      <c r="A34" s="1" t="str">
        <f t="shared" si="2"/>
        <v>openBankingBrazil/&lt;brand&gt;/companies/businessAccounts/incomeRates/occurrence</v>
      </c>
      <c r="B34" s="4" t="s">
        <v>107</v>
      </c>
      <c r="C34" s="4" t="s">
        <v>108</v>
      </c>
      <c r="D34" s="15" t="s">
        <v>10</v>
      </c>
      <c r="E34" s="5">
        <v>4</v>
      </c>
      <c r="F34" s="2" t="s">
        <v>15</v>
      </c>
      <c r="G34" s="2"/>
      <c r="H34" s="13" t="s">
        <v>64</v>
      </c>
      <c r="I34" s="8">
        <v>0</v>
      </c>
      <c r="J34" s="8">
        <v>1</v>
      </c>
      <c r="K34" s="3"/>
    </row>
    <row r="35" spans="1:11" x14ac:dyDescent="0.25">
      <c r="A35" s="1" t="str">
        <f t="shared" si="2"/>
        <v>openBankingBrazil/&lt;brand&gt;/companies/businessAccounts/incomeRates/additionalinfo</v>
      </c>
      <c r="B35" s="3" t="s">
        <v>40</v>
      </c>
      <c r="C35" s="3" t="s">
        <v>14</v>
      </c>
      <c r="D35" s="1" t="s">
        <v>10</v>
      </c>
      <c r="E35" s="7">
        <v>2000</v>
      </c>
      <c r="F35" s="2" t="s">
        <v>15</v>
      </c>
      <c r="G35" s="2"/>
      <c r="H35" s="10"/>
      <c r="I35" s="8">
        <v>0</v>
      </c>
      <c r="J35" s="8">
        <v>1</v>
      </c>
      <c r="K35" s="3"/>
    </row>
    <row r="36" spans="1:11" ht="75" x14ac:dyDescent="0.25">
      <c r="A36" s="2" t="str">
        <f>CONCATENATE("openBankingBrazil/&lt;brand&gt;/companies/businessAccounts/incomeRates/application/",B36)</f>
        <v>openBankingBrazil/&lt;brand&gt;/companies/businessAccounts/incomeRates/application/interval</v>
      </c>
      <c r="B36" s="2" t="s">
        <v>110</v>
      </c>
      <c r="C36" s="3" t="s">
        <v>120</v>
      </c>
      <c r="D36" s="2" t="s">
        <v>10</v>
      </c>
      <c r="E36" s="8">
        <v>30</v>
      </c>
      <c r="F36" s="2" t="s">
        <v>11</v>
      </c>
      <c r="G36" s="2" t="s">
        <v>91</v>
      </c>
      <c r="H36" s="4" t="s">
        <v>118</v>
      </c>
      <c r="I36" s="8">
        <v>4</v>
      </c>
      <c r="J36" s="8">
        <v>4</v>
      </c>
      <c r="K36" s="3" t="s">
        <v>101</v>
      </c>
    </row>
    <row r="37" spans="1:11" ht="30" x14ac:dyDescent="0.25">
      <c r="A37" s="2" t="str">
        <f>CONCATENATE("openBankingBrazil/&lt;brand&gt;/companies/businessAccounts/incomeRates/application/",B37)</f>
        <v>openBankingBrazil/&lt;brand&gt;/companies/businessAccounts/incomeRates/application/rate</v>
      </c>
      <c r="B37" s="2" t="s">
        <v>48</v>
      </c>
      <c r="C37" s="22" t="s">
        <v>114</v>
      </c>
      <c r="D37" s="2" t="s">
        <v>10</v>
      </c>
      <c r="E37" s="8">
        <v>7</v>
      </c>
      <c r="F37" s="2" t="s">
        <v>11</v>
      </c>
      <c r="G37" s="2" t="s">
        <v>38</v>
      </c>
      <c r="H37" s="10"/>
      <c r="I37" s="8">
        <v>4</v>
      </c>
      <c r="J37" s="8">
        <v>4</v>
      </c>
      <c r="K37" s="3" t="s">
        <v>101</v>
      </c>
    </row>
    <row r="38" spans="1:11" ht="45" x14ac:dyDescent="0.25">
      <c r="A38" s="2" t="str">
        <f>CONCATENATE("openBankingBrazil/&lt;brand&gt;/companies/businessAccounts/incomeRates/application/",B38)</f>
        <v>openBankingBrazil/&lt;brand&gt;/companies/businessAccounts/incomeRates/application/frequency</v>
      </c>
      <c r="B38" s="3" t="s">
        <v>31</v>
      </c>
      <c r="C38" s="3" t="s">
        <v>109</v>
      </c>
      <c r="D38" s="1" t="s">
        <v>10</v>
      </c>
      <c r="E38" s="5">
        <v>7</v>
      </c>
      <c r="F38" s="2" t="s">
        <v>11</v>
      </c>
      <c r="G38" s="2" t="s">
        <v>38</v>
      </c>
      <c r="H38" s="4"/>
      <c r="I38" s="8">
        <v>4</v>
      </c>
      <c r="J38" s="8">
        <v>4</v>
      </c>
      <c r="K38" s="3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ContaCorrentePF</vt:lpstr>
      <vt:lpstr>ContaCorrentePJ</vt:lpstr>
    </vt:vector>
  </TitlesOfParts>
  <Company>GFT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Araujo Rodrigues, Thales</dc:creator>
  <cp:lastModifiedBy>Erica Dias Marland</cp:lastModifiedBy>
  <dcterms:created xsi:type="dcterms:W3CDTF">2020-06-16T13:22:22Z</dcterms:created>
  <dcterms:modified xsi:type="dcterms:W3CDTF">2020-08-20T13:58:05Z</dcterms:modified>
</cp:coreProperties>
</file>