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TSDS\Documents\GitHub\Open-Banking-\"/>
    </mc:Choice>
  </mc:AlternateContent>
  <xr:revisionPtr revIDLastSave="0" documentId="13_ncr:1_{5B672B15-A6ED-4960-B939-69525D2E451B}" xr6:coauthVersionLast="44" xr6:coauthVersionMax="44" xr10:uidLastSave="{00000000-0000-0000-0000-000000000000}"/>
  <bookViews>
    <workbookView xWindow="-120" yWindow="-120" windowWidth="20730" windowHeight="11160" activeTab="1" xr2:uid="{00000000-000D-0000-FFFF-FFFF00000000}"/>
  </bookViews>
  <sheets>
    <sheet name="ContaCorrentePF" sheetId="6" r:id="rId1"/>
    <sheet name="ContaCorrentePJ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6" i="10" l="1"/>
  <c r="A27" i="10"/>
  <c r="A25" i="10"/>
  <c r="A21" i="10"/>
  <c r="A22" i="10"/>
  <c r="A36" i="6" l="1"/>
  <c r="A35" i="6"/>
  <c r="A31" i="6"/>
  <c r="A30" i="6"/>
  <c r="A20" i="6" l="1"/>
  <c r="A19" i="6"/>
  <c r="A11" i="6"/>
  <c r="A10" i="6"/>
  <c r="A23" i="10"/>
  <c r="A24" i="10"/>
  <c r="A28" i="10"/>
  <c r="A29" i="10"/>
  <c r="A13" i="10"/>
  <c r="A12" i="10"/>
  <c r="A46" i="10" l="1"/>
  <c r="A45" i="10"/>
  <c r="A53" i="6"/>
  <c r="A52" i="6"/>
  <c r="A44" i="10" l="1"/>
  <c r="A43" i="10"/>
  <c r="A51" i="6" l="1"/>
  <c r="A50" i="6"/>
  <c r="A34" i="6" l="1"/>
  <c r="A33" i="6"/>
  <c r="A32" i="6"/>
  <c r="A29" i="6"/>
  <c r="A28" i="6"/>
  <c r="A27" i="6"/>
  <c r="A9" i="6"/>
  <c r="A8" i="6"/>
  <c r="A7" i="6"/>
  <c r="A20" i="10"/>
  <c r="A31" i="10" l="1"/>
  <c r="A38" i="6"/>
  <c r="A42" i="10" l="1"/>
  <c r="A41" i="10"/>
  <c r="A40" i="10"/>
  <c r="A39" i="10"/>
  <c r="A38" i="10"/>
  <c r="A37" i="10"/>
  <c r="A36" i="10"/>
  <c r="A35" i="10"/>
  <c r="A34" i="10"/>
  <c r="A33" i="10"/>
  <c r="A32" i="10"/>
  <c r="A30" i="10"/>
  <c r="A19" i="10"/>
  <c r="A18" i="10"/>
  <c r="A17" i="10"/>
  <c r="A16" i="10"/>
  <c r="A15" i="10"/>
  <c r="A14" i="10"/>
  <c r="A11" i="10"/>
  <c r="A10" i="10"/>
  <c r="A9" i="10"/>
  <c r="A8" i="10"/>
  <c r="A7" i="10"/>
  <c r="A6" i="10"/>
  <c r="A5" i="10"/>
  <c r="A4" i="10"/>
  <c r="A3" i="10"/>
  <c r="A2" i="10"/>
  <c r="A49" i="6"/>
  <c r="A48" i="6"/>
  <c r="A47" i="6"/>
  <c r="A46" i="6"/>
  <c r="A45" i="6"/>
  <c r="A44" i="6"/>
  <c r="A43" i="6"/>
  <c r="A42" i="6"/>
  <c r="A41" i="6"/>
  <c r="A40" i="6"/>
  <c r="A39" i="6"/>
  <c r="A37" i="6"/>
  <c r="A26" i="6"/>
  <c r="A25" i="6"/>
  <c r="A24" i="6"/>
  <c r="A23" i="6"/>
  <c r="A22" i="6"/>
  <c r="A21" i="6"/>
  <c r="A18" i="6"/>
  <c r="A17" i="6"/>
  <c r="A16" i="6"/>
  <c r="A15" i="6"/>
  <c r="A14" i="6"/>
  <c r="A13" i="6"/>
  <c r="A12" i="6"/>
  <c r="A6" i="6"/>
  <c r="A5" i="6"/>
  <c r="A4" i="6"/>
  <c r="A3" i="6"/>
  <c r="A2" i="6"/>
</calcChain>
</file>

<file path=xl/sharedStrings.xml><?xml version="1.0" encoding="utf-8"?>
<sst xmlns="http://schemas.openxmlformats.org/spreadsheetml/2006/main" count="592" uniqueCount="134">
  <si>
    <t>Xpath</t>
  </si>
  <si>
    <t>Definição</t>
  </si>
  <si>
    <t>Tipo do Dado</t>
  </si>
  <si>
    <t>Tamanho</t>
  </si>
  <si>
    <t>Mandatoriedade</t>
  </si>
  <si>
    <t>Formato</t>
  </si>
  <si>
    <t>Domínio</t>
  </si>
  <si>
    <t>Mínimo de Ocorrências</t>
  </si>
  <si>
    <t>Máximo de Ocorrências</t>
  </si>
  <si>
    <t>Restrições</t>
  </si>
  <si>
    <t>Texto</t>
  </si>
  <si>
    <t>Mandatório</t>
  </si>
  <si>
    <t>\w*\W*</t>
  </si>
  <si>
    <t>N/A</t>
  </si>
  <si>
    <t xml:space="preserve">Descrição da Remuneração </t>
  </si>
  <si>
    <t>Opcional</t>
  </si>
  <si>
    <t>Código que indica Frequência sobre a qual incide a Remuneração. P. ex. 'a.m.'</t>
  </si>
  <si>
    <t>^(\d{14})$</t>
  </si>
  <si>
    <t>name</t>
  </si>
  <si>
    <t>cnpjNumber</t>
  </si>
  <si>
    <t>type</t>
  </si>
  <si>
    <t>code</t>
  </si>
  <si>
    <t>currency</t>
  </si>
  <si>
    <t>eventLimitQuantity</t>
  </si>
  <si>
    <t>freeEventQuantity</t>
  </si>
  <si>
    <t>minimumBalance</t>
  </si>
  <si>
    <t>minimumBalanceCurrency</t>
  </si>
  <si>
    <t>elegibilityCriteriaInfo</t>
  </si>
  <si>
    <t>closingProcessInfo</t>
  </si>
  <si>
    <t>referencialRate</t>
  </si>
  <si>
    <t>indexer</t>
  </si>
  <si>
    <t>prePostTax</t>
  </si>
  <si>
    <t>frequency</t>
  </si>
  <si>
    <t xml:space="preserve">Nome </t>
  </si>
  <si>
    <t>moeda (ISO-4217)</t>
  </si>
  <si>
    <t>^(\W{3}){1}$</t>
  </si>
  <si>
    <t>Números de 0 a 9 sem formatação</t>
  </si>
  <si>
    <t>N</t>
  </si>
  <si>
    <t>CADASTRO
2ª via-CARTÃODEBITO
2ª via-CARTÃOPOUPANÇA
EXCLUSÃO CCF
SUSTAÇÃO/REVOGAÇÃO
FOLHACHEQUE
CHEQUEADMINISTRATIVO
CHEQUE VISADO
SAQUEpessoal
SAQUEterminal
SAQUEcorrespondente
DEPOSITOidentificado
EXTRATOmês(P)
EXTRATOmês(E)
EXTRATOmês(C)
EXTRATOmovimento(P)
EXTRATOmovimento(E)
EXTRATOmovimento(C)
MICROFILME
DOCpessoal
DOCeletrônico
DOCinternet
TEDpessoal
TEDeletrônico
TEDinternet
DOC/TEDagendado(P)
DOC/TEDagendado(E)
DOC/TEDagendado(I)
TRANSF.RECURSO(P)
TRANSF.RECURSO(E/I)
ORDEMPAGAMENTO</t>
  </si>
  <si>
    <t>^(\d{1,4}){1}$</t>
  </si>
  <si>
    <t>(-?[1-9]?\d{1,2}){1}(\,\d{1,2}){1}</t>
  </si>
  <si>
    <t>Quantidade de eventos previstos no Pacote de Serviços com isenção de Tarifa. P.ex.'1'</t>
  </si>
  <si>
    <t>additionalinfo</t>
  </si>
  <si>
    <t>Sigla de identificação do Serviço Prioritário, segundo Resolução 3.919 do Bacen. P. ex. 'EXTRATOmovimento(P)'</t>
  </si>
  <si>
    <t>Sigla de identificação de Outros Serviços que incidem sobre os tipos de contas informados.</t>
  </si>
  <si>
    <t>Outros Fatores geradores de cobrança referentes aos Outros Serviços que incidem sobre as contas comercializadas.</t>
  </si>
  <si>
    <t>Nome do Pacote de Serviços dado pela instituição.</t>
  </si>
  <si>
    <t>Quantidade de eventos previstos no Pacote de Serviços (Número de eventos incluídos no mês) p.ex.'2'</t>
  </si>
  <si>
    <t>Canais disponíveis para abertura e encerramento de contas, p.ex. 'dependências próprias'</t>
  </si>
  <si>
    <t>Lista de formas de movimentação possíveis para a conta, p. ex. 'movimentação com cartão'.</t>
  </si>
  <si>
    <t>Critérios de elegibilidade para a aquisição do tipo de conta comercializado.</t>
  </si>
  <si>
    <t xml:space="preserve">Moeda referente ao saldo mínimo exigido, segundo modelo ISO-4217. p. ex. 'BRL' </t>
  </si>
  <si>
    <t xml:space="preserve">Moeda referente ao valor máximo da tarifa, segundo modelo ISO-4217. p. ex. 'BRL' </t>
  </si>
  <si>
    <t>rate</t>
  </si>
  <si>
    <r>
      <rPr>
        <b/>
        <sz val="11"/>
        <rFont val="Calibri"/>
        <family val="2"/>
        <scheme val="minor"/>
      </rPr>
      <t>Taxa Referencial</t>
    </r>
    <r>
      <rPr>
        <sz val="11"/>
        <rFont val="Calibri"/>
        <family val="2"/>
        <scheme val="minor"/>
      </rPr>
      <t xml:space="preserve"> se configura como uma taxa de juros de referência, ou seja, um indicador geral da economia brasileira. Por isso, é utilizada na hora de calcular o rendimento de determinadas aplicações financeiras</t>
    </r>
  </si>
  <si>
    <r>
      <t xml:space="preserve">Indicador de indexador pré ou pós fixado.
A diferença básica é que, enquanto o </t>
    </r>
    <r>
      <rPr>
        <b/>
        <sz val="11"/>
        <rFont val="Calibri"/>
        <family val="2"/>
        <scheme val="minor"/>
      </rPr>
      <t>prefixado</t>
    </r>
    <r>
      <rPr>
        <sz val="11"/>
        <rFont val="Calibri"/>
        <family val="2"/>
        <scheme val="minor"/>
      </rPr>
      <t xml:space="preserve"> apresenta rentabilidade definida, o </t>
    </r>
    <r>
      <rPr>
        <b/>
        <sz val="11"/>
        <rFont val="Calibri"/>
        <family val="2"/>
        <scheme val="minor"/>
      </rPr>
      <t>pós-fixado</t>
    </r>
    <r>
      <rPr>
        <sz val="11"/>
        <rFont val="Calibri"/>
        <family val="2"/>
        <scheme val="minor"/>
      </rPr>
      <t xml:space="preserve"> acompanha algum indicador. Assim, quem investe no primeiro grupo sabe como será seu rendimento previamente, enquanto quem investe no segundo, só conhecerá os resultados na data de vencimento.</t>
    </r>
  </si>
  <si>
    <t>Procedimentos de encerramento para o tipo de conta tratado.</t>
  </si>
  <si>
    <t xml:space="preserve">transactionMethods  </t>
  </si>
  <si>
    <t>Nome atribuído a Outros Serviços disponíveis para os tipos de contas informados. 
Outros Serviços são quaisquer serviços que a instituição ofereça para a modalidade de Contas e não estejam definidos na lista de Serviços Prioritários definidos na resolução 3.919 do Bacen. p. ex. ''</t>
  </si>
  <si>
    <t>Código que identifica o Serviço que compõe o Pacote de Serviços, podendo ser da lista de Serviços Prioritários ou Outros Serviços. p.ex. segundo Resolução 3.919 do Bacen: 'SAQUEterminal'.</t>
  </si>
  <si>
    <t>chargingTriggerInfo</t>
  </si>
  <si>
    <t>value</t>
  </si>
  <si>
    <t>chargingUnit</t>
  </si>
  <si>
    <t>Unidade ou forma de cobrança. P.ex. 'Por depósito recebido'</t>
  </si>
  <si>
    <t>este campo sempre deverá estar preenchido</t>
  </si>
  <si>
    <t>Este campo deve estar obrigatoriamente preenchido se não houver conteúdo para os itens: value, currency e type</t>
  </si>
  <si>
    <t>Este campo deve estar obrigatoriamente preenchido se não houver conteúdo para o item priceInfo</t>
  </si>
  <si>
    <t>Descrição de como é composto o valor da tarifa. p.ex. '0,5% do valor do orçamento'</t>
  </si>
  <si>
    <t>^(\d{1,9}\,\d{2}){1}$</t>
  </si>
  <si>
    <t>a.d.
a.m.
a.a.</t>
  </si>
  <si>
    <r>
      <t>Lista de '</t>
    </r>
    <r>
      <rPr>
        <i/>
        <sz val="11"/>
        <rFont val="Calibri"/>
        <family val="2"/>
        <scheme val="minor"/>
      </rPr>
      <t>code'</t>
    </r>
    <r>
      <rPr>
        <sz val="11"/>
        <rFont val="Calibri"/>
        <family val="2"/>
        <scheme val="minor"/>
      </rPr>
      <t xml:space="preserve"> de Outros Serviços (otherService)</t>
    </r>
  </si>
  <si>
    <r>
      <t>Lista de '</t>
    </r>
    <r>
      <rPr>
        <i/>
        <sz val="11"/>
        <rFont val="Calibri"/>
        <family val="2"/>
        <scheme val="minor"/>
      </rPr>
      <t>code'</t>
    </r>
    <r>
      <rPr>
        <sz val="11"/>
        <rFont val="Calibri"/>
        <family val="2"/>
        <scheme val="minor"/>
      </rPr>
      <t xml:space="preserve"> de Serviços Prioritários (priorityServices) e lista de Outros Serviços (otherService)</t>
    </r>
  </si>
  <si>
    <t>additionalInfo</t>
  </si>
  <si>
    <t>Conta de depósito à vista,
Conta de poupança, 
Conta de pagamento pré-paga</t>
  </si>
  <si>
    <r>
      <t xml:space="preserve">Lista de formas de movimentação 
</t>
    </r>
    <r>
      <rPr>
        <sz val="11"/>
        <rFont val="Calibri"/>
        <family val="2"/>
        <scheme val="minor"/>
      </rPr>
      <t>Movimentação eletrônica, 
Movimentação com cheque, 
Movimentação com cartão, 
Movimentação presencial</t>
    </r>
  </si>
  <si>
    <t>Pré
Pós</t>
  </si>
  <si>
    <t>Conta de depósito à vista
Conta de poupança
Conta de pagamento pré-paga</t>
  </si>
  <si>
    <r>
      <t xml:space="preserve">Tipos de contas ofertadas para pessoas Físicas, conforme Resolução 3.919 do Bacen. p.ex. 'conta de depósito à vista'.
</t>
    </r>
    <r>
      <rPr>
        <b/>
        <sz val="11"/>
        <rFont val="Calibri"/>
        <family val="2"/>
        <scheme val="minor"/>
      </rPr>
      <t xml:space="preserve">Conta corrente </t>
    </r>
    <r>
      <rPr>
        <sz val="11"/>
        <rFont val="Calibri"/>
        <family val="2"/>
        <scheme val="minor"/>
      </rPr>
      <t xml:space="preserve">- é o tipo mais comum. Nela, o dinheiro fica à sua disposição para ser sacado a qualquer momento. Essa conta não gera rendimentos para o depositante
</t>
    </r>
    <r>
      <rPr>
        <b/>
        <sz val="11"/>
        <rFont val="Calibri"/>
        <family val="2"/>
        <scheme val="minor"/>
      </rPr>
      <t xml:space="preserve">Conta poupança </t>
    </r>
    <r>
      <rPr>
        <sz val="11"/>
        <rFont val="Calibri"/>
        <family val="2"/>
        <scheme val="minor"/>
      </rPr>
      <t xml:space="preserve">- foi criada para estimular as pessoas a pouparem. O dinheiro que ficar na conta por trinta dias passa a gerar rendimentos, com isenção de imposto de renda para quem declara. Ou seja, o dinheiro “cresce” (rende) enquanto ficar guardado na conta. Cada depósito terá rendimentos de mês em mês, sempre no dia do mês em que o dinheiro tiver sido depositado
</t>
    </r>
    <r>
      <rPr>
        <b/>
        <sz val="11"/>
        <rFont val="Calibri"/>
        <family val="2"/>
        <scheme val="minor"/>
      </rPr>
      <t>Conta de pagamento pré-paga:</t>
    </r>
    <r>
      <rPr>
        <sz val="11"/>
        <rFont val="Calibri"/>
        <family val="2"/>
        <scheme val="minor"/>
      </rPr>
      <t xml:space="preserve"> destinada à execução de transações de pagamento em moeda eletrônica realizadas com base em fundos denominados em reais previamente aportados</t>
    </r>
  </si>
  <si>
    <t>Dependências próprias
Correspondentes bancários
Internet banking
Mobile banking
Central telefônica
Chat
Outros (p.ex.:website/appps de terceiros)</t>
  </si>
  <si>
    <t xml:space="preserve">Nome da Instituição, pertencente à Marca, responsável pela comercialização dos tipos de contas de pessoas físicas cosultadas. Ex. 'Empresa da Organização A' </t>
  </si>
  <si>
    <t>Nome da Instituição, pertencente à marca, responsável pela comercialização dos tipos de contas de pessoas jurídicas cosultadas. Ex. 'Empresa da Organização A'</t>
  </si>
  <si>
    <t>O responsável pela comercialização das modalidades de Contas para Pessoas Jurídicas consultadas - o CNPJ corresponde ao número de inscrição no Cadastro de Pessoa Jurídica. 
Deve-se ter apenas os números do CNPJ, sem máscara.</t>
  </si>
  <si>
    <t>O responsável pela comercialização das modalidades de Contas para Pessoas Físicas consultadas - o CNPJ corresponde ao número de inscrição no Cadastro de Pessoa Jurídica. 
Deve-se ter apenas os números do CNPJ, sem máscara.</t>
  </si>
  <si>
    <t>Este campo deve estar obrigatoriamente preenchido se não houver conteúdo para os itens: 'value', 'currency' e 'type'</t>
  </si>
  <si>
    <t>Campo de preenchimento obrigatório se 'openingCloseChannels' estiver preenchida a opção 'Outros'</t>
  </si>
  <si>
    <t>Código que identifica o Serviço que compõe o Pacote de Serviços.  p.ex. 'SAQUEterminal'.</t>
  </si>
  <si>
    <t>Texto livre para complementar informação relativa ao Canal disponível, quando no campo 'openingCloseChannels' estiver preenchida a opção 'Outros'</t>
  </si>
  <si>
    <t>Saldo mínimo exigido nos Termos e condições contratuais, que regem as contas comercializadas. p.ex. '200.00'</t>
  </si>
  <si>
    <t>Nome da Marca reportada pelo participante do Open Banking. O conceito a que se refere a 'marca' utilizada está em definição pelos participantes.</t>
  </si>
  <si>
    <r>
      <t xml:space="preserve">Dependências próprias
Correspondentes bancários
Internet banking
Mobile banking
Central telefônica
Chat
</t>
    </r>
    <r>
      <rPr>
        <sz val="11"/>
        <color theme="1"/>
        <rFont val="Calibri"/>
        <family val="2"/>
        <scheme val="minor"/>
      </rPr>
      <t>Outros (p.ex.:website/appps de terceiros</t>
    </r>
  </si>
  <si>
    <t>Texto livre para complementar informação relativa ao Canal disponível, quando no campo 'openingClosingChannels' estiver preenchida a opção 'Outros'</t>
  </si>
  <si>
    <t xml:space="preserve">openingClosingChannels </t>
  </si>
  <si>
    <t>monthlyPrice</t>
  </si>
  <si>
    <r>
      <t xml:space="preserve">Tipos de contas ofertadas para pessoas jurídicas, conforme Resolução 3.919 do Bacen. p.ex. 'conta de depósito à vista'.
</t>
    </r>
    <r>
      <rPr>
        <b/>
        <sz val="11"/>
        <color theme="1"/>
        <rFont val="Calibri"/>
        <family val="2"/>
        <scheme val="minor"/>
      </rPr>
      <t>Conta corrente</t>
    </r>
    <r>
      <rPr>
        <sz val="11"/>
        <color theme="1"/>
        <rFont val="Calibri"/>
        <family val="2"/>
        <scheme val="minor"/>
      </rPr>
      <t xml:space="preserve"> - é o tipo mais comum. Nela, o dinheiro fica à sua disposição para ser sacado a qualquer momento. Essa conta não gera rendimentos para o depositante
</t>
    </r>
    <r>
      <rPr>
        <b/>
        <sz val="11"/>
        <color theme="1"/>
        <rFont val="Calibri"/>
        <family val="2"/>
        <scheme val="minor"/>
      </rPr>
      <t>Conta poupança</t>
    </r>
    <r>
      <rPr>
        <sz val="11"/>
        <color theme="1"/>
        <rFont val="Calibri"/>
        <family val="2"/>
        <scheme val="minor"/>
      </rPr>
      <t xml:space="preserve"> - foi criada para estimular as pessoas a pouparem. O dinheiro que ficar na conta por trinta dias passa a gerar rendimentos, com isenção de imposto de renda para quem declara. Ou seja, o dinheiro “cresce” (rende) enquanto ficar guardado na conta. Cada depósito terá rendimentos de mês em mês, sempre no dia do mês em que o dinheiro tiver sido depositado
</t>
    </r>
    <r>
      <rPr>
        <b/>
        <sz val="11"/>
        <color theme="1"/>
        <rFont val="Calibri"/>
        <family val="2"/>
        <scheme val="minor"/>
      </rPr>
      <t>Conta de pagamento pré-paga</t>
    </r>
    <r>
      <rPr>
        <sz val="11"/>
        <color theme="1"/>
        <rFont val="Calibri"/>
        <family val="2"/>
        <scheme val="minor"/>
      </rPr>
      <t>: destinada à execução de transações de pagamento em moeda eletrônica realizadas com base em fundos denominados em reais previamente aportados</t>
    </r>
  </si>
  <si>
    <t xml:space="preserve">Moeda referente ao valor do Pacote de serviços, segundo modelo ISO-4217. p. ex. 'BRL' </t>
  </si>
  <si>
    <t>Valor do percentual que corresponde a taxa de remuneração prevista para a conta do tipo 'poupança'.
(representação de uma porcentagem
Ex: 0.15 (O valor ao lado representa 15%. O valor 1 representa 100%))</t>
  </si>
  <si>
    <t>Valor da tarifa cobrada referente aos Outros Serviços. p.ex.'45.00'
(representa um valor monetário. Ex: 1547368.92 (O valor ao lado, considerando que a moeda seja BRL, significa R$ 1.547.368,92). O único separador presente deverá ser o . (ponto) para casa decimal. Não deve haver separador de milhar)</t>
  </si>
  <si>
    <t>Valor mensal da tarifa referente ao Pacote de Serviços (valor publicado e  divulgado). p.ex. '130.00'
(representa um valor monetário. Ex: 1547368.92 (O valor ao lado, considerando que a moeda seja BRL, significa R$ 1.547.368,92). O único separador presente deverá ser o . (ponto) para casa decimal. Não deve haver separador de milhar)</t>
  </si>
  <si>
    <t>typesPrice</t>
  </si>
  <si>
    <t>mínimo'
'1º quartil de clientes'
'2º quartil de clientes'
'3º quartil de clientes'
'4º quartil de clientes'</t>
  </si>
  <si>
    <t>\W*</t>
  </si>
  <si>
    <t xml:space="preserve">Este campo deve estar obrigatoriamente preenchido </t>
  </si>
  <si>
    <t>Indica o tipo de valor da tarifa informado: mínimo, 1º quartil de clientes, 2º quartil de clientes, 3º quartil de clientes e 4º quartil de clientes</t>
  </si>
  <si>
    <t>Campo de preenchimento obrigatório se em  'openingClosingChannels' estiver preenchida a opção 'Outros'</t>
  </si>
  <si>
    <r>
      <rPr>
        <b/>
        <sz val="11"/>
        <rFont val="Calibri"/>
        <family val="2"/>
        <scheme val="minor"/>
      </rPr>
      <t xml:space="preserve">Indexador </t>
    </r>
    <r>
      <rPr>
        <sz val="11"/>
        <rFont val="Calibri"/>
        <family val="2"/>
        <scheme val="minor"/>
      </rPr>
      <t>é o termo utilizado para se referir aos índices usados como base para corrigir os valores monetários de um determinado ativo. No Brasil, os indexadores mais comuns são o IPCA, a taxa Selic e o CDI</t>
    </r>
  </si>
  <si>
    <r>
      <rPr>
        <b/>
        <sz val="11"/>
        <color theme="1"/>
        <rFont val="Calibri"/>
        <family val="2"/>
        <scheme val="minor"/>
      </rPr>
      <t xml:space="preserve">Indexador </t>
    </r>
    <r>
      <rPr>
        <sz val="11"/>
        <color theme="1"/>
        <rFont val="Calibri"/>
        <family val="2"/>
        <scheme val="minor"/>
      </rPr>
      <t>é o termo utilizado para se referir aos índices usados como base para corrigir os valores monetários de um determinado ativo. No Brasil, os indexadores mais comuns são o IPCA, a taxa Selic e o CDI</t>
    </r>
  </si>
  <si>
    <r>
      <t xml:space="preserve">Indicador de indexador pré ou pós fixado.
A diferença básica é que, enquanto o </t>
    </r>
    <r>
      <rPr>
        <b/>
        <sz val="11"/>
        <color theme="1"/>
        <rFont val="Calibri"/>
        <family val="2"/>
        <scheme val="minor"/>
      </rPr>
      <t>prefixado</t>
    </r>
    <r>
      <rPr>
        <sz val="11"/>
        <color theme="1"/>
        <rFont val="Calibri"/>
        <family val="2"/>
        <scheme val="minor"/>
      </rPr>
      <t xml:space="preserve"> apresenta rentabilidade definida, o </t>
    </r>
    <r>
      <rPr>
        <b/>
        <sz val="11"/>
        <color theme="1"/>
        <rFont val="Calibri"/>
        <family val="2"/>
        <scheme val="minor"/>
      </rPr>
      <t>pós-fixado</t>
    </r>
    <r>
      <rPr>
        <sz val="11"/>
        <color theme="1"/>
        <rFont val="Calibri"/>
        <family val="2"/>
        <scheme val="minor"/>
      </rPr>
      <t xml:space="preserve"> acompanha algum indicador. Assim, quem investe no primeiro grupo sabe como será seu rendimento previamente, enquanto quem investe no segundo, só conhecerá os resultados na data de vencimento.</t>
    </r>
  </si>
  <si>
    <t>Taxa Referencial se configura como uma taxa de juros de referência, ou seja, um indicador geral da economia brasileira. Por isso, é utilizada na hora de calcular o rendimento de determinadas aplicações financeiras</t>
  </si>
  <si>
    <t>Valor da tarifa do Serviço Prioritário, referente ao tipo de pagamento informado . P.ex.'45.00'</t>
  </si>
  <si>
    <t>Indica o tipo de valor referente a tarifa  do serviço prioritário informado: mínimo, 1º quartil de clientes, 2º quartil de clientes, 3º quartil de clientes e 4º quartil de clientes</t>
  </si>
  <si>
    <t>Este campo deve estar obrigatoriamente preenchido , para cada umas das 23 ocorrências de tarifas de serviços prioritários</t>
  </si>
  <si>
    <t>Unidade ou forma de cobrança, relativa a cada tarifa de serviço prioritário informada. P.ex. 'Por depósito recebido'</t>
  </si>
  <si>
    <t>Valor mínimo da tarifa cobrada referente aos Outros Serviços.
 p.ex.'45.00'
(representa um valor monetário. Ex: 1547368.92 (O valor  considerando que a moeda seja BRL, significa R$ 1.547.368,92). O únicoseparador presente deverá ser o . (ponto) para casa decimal. Não deve haver separador de milhar)</t>
  </si>
  <si>
    <t>Indica o tipo de valor referente a tarifa  de outros serviços informado: mínimo, 1º quartil de clientes, 2º quartil de clientes, 3º quartil de clientes e 4º quartil de clientes</t>
  </si>
  <si>
    <t>types</t>
  </si>
  <si>
    <t>Valor da tarifa referente ao Serviço que compõe o Pacote de Serviços (refrente ao tipo de valor informado). p.ex. '4.50'
(representa um valor monetário. Ex: 1547368.92 (O valor ao lado, considerando que a moeda seja BRL, significa R$ 1.547.368,92). O único separador presente deverá ser o . (ponto) para casa decimal. Não deve haver separador de milhar)</t>
  </si>
  <si>
    <t>Indica o tipo de valor referente a tarifa  do serviço que compõe o Pacore de Serviços  informado: mínimo, 1º quartil de clientes, 2º quartil de clientes, 3º quartil de clientes e 4º quartil de clientes</t>
  </si>
  <si>
    <t>monthly</t>
  </si>
  <si>
    <t>Valor mensal da tarifa referente ao Pacote de Serviços (refrente ao tipo de valor). p.ex. '130.00'
(representa um valor monetário. Ex: 1547368.92 (O valor ao lado, considerando que a moeda seja BRL, significa R$ 1.547.368,92). O único separado separador presente deverá o . (ponto) para casa decimal. Não deve haver separador de milhar)</t>
  </si>
  <si>
    <t>Indica o tipo de valor referente a tarifa  mensal do Pacore de Serviços  informado: mínimo, 1º quartil de clientes, 2º quartil de clientes, 3º quartil de clientes e 4º quartil de clientes</t>
  </si>
  <si>
    <t>Este campo deve estar obrigatoriamente preenchido</t>
  </si>
  <si>
    <t xml:space="preserve">Nome atribuído a Outros Serviços disponíveis para os tipos de contas informados. 
Outros Serviços são quaisquer serviços que a instituição ofereça para a modalidade de Contas e não estejam definidos na lista de Serviços Prioritários definidos na resolução 3.919 do Bacen. </t>
  </si>
  <si>
    <t>Indica o tipo de valor da tarifa do serviço que compõe o Pacote de Serviços  informado: 'mínimo, 1º quartil de clientes, 2º quartil de clientes, 3º quartil de clientes e 4º quartil de clientes</t>
  </si>
  <si>
    <t>Valor da tarifa referente ao Serviço que compõe o Pacote de Serviços, relativo ao quantil tipo. P.ex. '70.00'
(representa um valor monetário. Ex: 1547368.92 (O valor ao lado, considerando que a moeda seja BRL, significa R$ 1.547.368,92). O único separador presente deverá ser o . (ponto) para casa decimal. Não deve haver separador de milhar)</t>
  </si>
  <si>
    <t>Saldo mínimo exigido nos Termos e condições contratuais, que regem as contas comercializadas. P.ex. '500.00'
(representa um valor monetário. Ex: 1547368.92 (O valor ao lado, considerando que a moeda seja BRL, significa R$ 1.547.368,92). O único separador presente deverá ser o . (ponto) para casa decimal. Não deve haver separador de milhar)</t>
  </si>
  <si>
    <t>Valor do percentual que corresponde a taxa de remuneração prevista para a conta p. ex. do tipo 'poupança'.
(representação de uma porcentagem
Ex: 0.15 (O valor ao lado representa 15%. O valor 1 representa 100%))</t>
  </si>
  <si>
    <t>Valor do percentual que corresponde a taxa de remuneração efetivamente aplicada no intervalo informado (representação de uma porcentagem Ex: 0.15 (O valor ao lado representa 15%. O valor 1 representa 100%))</t>
  </si>
  <si>
    <t>Identifica o período referente ao percentual de taxa de remuneração efetivamente aplicada no intervalo informado: mínimo, 1º quartil de clientes, 2º quartil de clientes, 3º quartil de clientes e 4º quartil de clientes</t>
  </si>
  <si>
    <t>Valor de referência utilizado na apuração dos percentuais informados por quartil
(representa um valor monetário Ex: 1547368.92 (O valor ao lado, considerando que a moeda seja BRL, significa R$ 1.547.368,92). O único separador presente deverá ser o . (ponto) para casa decimal. Não deve haver separador de milhar)</t>
  </si>
  <si>
    <t>BRL</t>
  </si>
  <si>
    <t xml:space="preserve">Moeda relativa ao valor de referência, segundo modelo ISO-4217. p. ex. 'BRL' </t>
  </si>
  <si>
    <t>referenceValue</t>
  </si>
  <si>
    <t>referenceCurrency</t>
  </si>
  <si>
    <t>Indica o tipo de valor referente ao Pacote de serviço informado: mínimo, 1º quartil de clientes, 2º quartil de clientes, 3º quartil de clientes e 4º quartil de clientes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</si>
</sst>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Fill="1" applyAlignment="1">
      <alignment vertical="top"/>
    </xf>
    <xf numFmtId="0" fontId="1" fillId="0" borderId="0" xfId="0" applyFont="1" applyFill="1" applyAlignment="1">
      <alignment horizontal="left" vertical="top"/>
    </xf>
    <xf numFmtId="0" fontId="1" fillId="0" borderId="0" xfId="0" applyFont="1" applyFill="1" applyAlignment="1">
      <alignment horizontal="left" vertical="top" wrapText="1"/>
    </xf>
    <xf numFmtId="0" fontId="1" fillId="0" borderId="0" xfId="0" applyFont="1" applyFill="1" applyAlignment="1">
      <alignment vertical="top" wrapText="1"/>
    </xf>
    <xf numFmtId="0" fontId="1" fillId="0" borderId="0" xfId="0" applyFont="1" applyFill="1" applyAlignment="1">
      <alignment horizontal="right" vertical="top"/>
    </xf>
    <xf numFmtId="0" fontId="2" fillId="0" borderId="0" xfId="0" applyFont="1" applyFill="1" applyAlignment="1">
      <alignment horizontal="left" vertical="top" wrapText="1"/>
    </xf>
    <xf numFmtId="0" fontId="1" fillId="0" borderId="0" xfId="0" applyFont="1" applyFill="1" applyAlignment="1">
      <alignment horizontal="right" vertical="top" wrapText="1"/>
    </xf>
    <xf numFmtId="0" fontId="1" fillId="0" borderId="0" xfId="0" applyFont="1" applyFill="1" applyAlignment="1">
      <alignment horizontal="center" vertical="top"/>
    </xf>
    <xf numFmtId="0" fontId="2" fillId="0" borderId="0" xfId="0" applyFont="1" applyFill="1" applyAlignment="1">
      <alignment horizontal="center" vertical="top"/>
    </xf>
    <xf numFmtId="0" fontId="2" fillId="0" borderId="0" xfId="0" applyFont="1" applyFill="1" applyAlignment="1">
      <alignment vertical="top" wrapText="1"/>
    </xf>
    <xf numFmtId="0" fontId="2" fillId="0" borderId="1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right" vertical="top"/>
    </xf>
    <xf numFmtId="0" fontId="2" fillId="0" borderId="1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/>
    </xf>
    <xf numFmtId="0" fontId="1" fillId="0" borderId="0" xfId="0" quotePrefix="1" applyFont="1" applyFill="1" applyAlignment="1">
      <alignment vertical="top" wrapText="1"/>
    </xf>
    <xf numFmtId="0" fontId="2" fillId="0" borderId="0" xfId="0" applyFont="1" applyFill="1" applyAlignment="1">
      <alignment vertical="top"/>
    </xf>
    <xf numFmtId="0" fontId="4" fillId="0" borderId="0" xfId="0" applyFont="1" applyFill="1" applyAlignment="1">
      <alignment vertical="top"/>
    </xf>
    <xf numFmtId="0" fontId="1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horizontal="right" vertical="top"/>
    </xf>
    <xf numFmtId="0" fontId="1" fillId="2" borderId="0" xfId="0" applyFont="1" applyFill="1" applyAlignment="1">
      <alignment horizontal="left" vertical="top"/>
    </xf>
    <xf numFmtId="0" fontId="0" fillId="0" borderId="0" xfId="0" applyFont="1" applyFill="1" applyAlignment="1">
      <alignment vertical="top"/>
    </xf>
    <xf numFmtId="0" fontId="0" fillId="0" borderId="0" xfId="0" applyFont="1" applyFill="1" applyAlignment="1">
      <alignment horizontal="right" vertical="top"/>
    </xf>
    <xf numFmtId="0" fontId="0" fillId="0" borderId="0" xfId="0" applyFont="1" applyFill="1" applyAlignment="1">
      <alignment vertical="top" wrapText="1"/>
    </xf>
    <xf numFmtId="0" fontId="0" fillId="2" borderId="0" xfId="0" applyFont="1" applyFill="1" applyAlignment="1">
      <alignment vertical="top"/>
    </xf>
    <xf numFmtId="0" fontId="1" fillId="2" borderId="0" xfId="0" quotePrefix="1" applyFont="1" applyFill="1" applyAlignment="1">
      <alignment vertical="top" wrapText="1"/>
    </xf>
    <xf numFmtId="0" fontId="0" fillId="0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/>
    </xf>
    <xf numFmtId="0" fontId="1" fillId="3" borderId="0" xfId="0" applyFont="1" applyFill="1" applyAlignment="1">
      <alignment horizontal="left" vertical="top" wrapText="1"/>
    </xf>
    <xf numFmtId="0" fontId="1" fillId="3" borderId="0" xfId="0" applyFont="1" applyFill="1" applyAlignment="1">
      <alignment vertical="top"/>
    </xf>
    <xf numFmtId="0" fontId="1" fillId="3" borderId="0" xfId="0" applyFont="1" applyFill="1" applyAlignment="1">
      <alignment horizontal="right" vertical="top"/>
    </xf>
    <xf numFmtId="0" fontId="1" fillId="3" borderId="0" xfId="0" quotePrefix="1" applyFont="1" applyFill="1" applyAlignment="1">
      <alignment vertical="top" wrapText="1"/>
    </xf>
    <xf numFmtId="0" fontId="1" fillId="3" borderId="0" xfId="0" applyFont="1" applyFill="1" applyAlignment="1">
      <alignment horizontal="center" vertical="top"/>
    </xf>
    <xf numFmtId="0" fontId="2" fillId="3" borderId="0" xfId="0" applyFont="1" applyFill="1" applyAlignment="1">
      <alignment vertical="top" wrapText="1"/>
    </xf>
    <xf numFmtId="0" fontId="1" fillId="3" borderId="0" xfId="0" applyFont="1" applyFill="1" applyAlignment="1">
      <alignment horizontal="center" vertical="top" wrapText="1"/>
    </xf>
    <xf numFmtId="0" fontId="1" fillId="3" borderId="0" xfId="0" applyFon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3"/>
  <sheetViews>
    <sheetView zoomScale="90" zoomScaleNormal="90" workbookViewId="0">
      <pane xSplit="2" ySplit="1" topLeftCell="C30" activePane="bottomRight" state="frozen"/>
      <selection pane="topRight" activeCell="C1" sqref="C1"/>
      <selection pane="bottomLeft" activeCell="A2" sqref="A2"/>
      <selection pane="bottomRight" activeCell="A32" sqref="A32"/>
    </sheetView>
  </sheetViews>
  <sheetFormatPr defaultRowHeight="15" x14ac:dyDescent="0.25"/>
  <cols>
    <col min="1" max="1" width="93.85546875" style="1" customWidth="1"/>
    <col min="2" max="2" width="14.7109375" style="1" customWidth="1"/>
    <col min="3" max="3" width="63.42578125" style="1" customWidth="1"/>
    <col min="4" max="4" width="12.5703125" style="1" customWidth="1"/>
    <col min="5" max="5" width="15.28515625" style="8" customWidth="1"/>
    <col min="6" max="6" width="12.5703125" style="1" customWidth="1"/>
    <col min="7" max="7" width="30.28515625" style="1" customWidth="1"/>
    <col min="8" max="8" width="54.140625" style="1" customWidth="1"/>
    <col min="9" max="9" width="19.28515625" style="1" bestFit="1" customWidth="1"/>
    <col min="10" max="10" width="19.5703125" style="5" customWidth="1"/>
    <col min="11" max="11" width="46.85546875" style="4" customWidth="1"/>
    <col min="12" max="16384" width="9.140625" style="1"/>
  </cols>
  <sheetData>
    <row r="1" spans="1:12" x14ac:dyDescent="0.25">
      <c r="A1" s="11" t="s">
        <v>0</v>
      </c>
      <c r="B1" s="11" t="s">
        <v>33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2" t="s">
        <v>8</v>
      </c>
      <c r="K1" s="13" t="s">
        <v>9</v>
      </c>
      <c r="L1" s="11"/>
    </row>
    <row r="2" spans="1:12" ht="48.75" customHeight="1" x14ac:dyDescent="0.25">
      <c r="A2" s="1" t="str">
        <f>CONCATENATE("openBankingBrazil/&lt;brand&gt;/",B2)</f>
        <v>openBankingBrazil/&lt;brand&gt;/name</v>
      </c>
      <c r="B2" s="3" t="s">
        <v>18</v>
      </c>
      <c r="C2" s="3" t="s">
        <v>88</v>
      </c>
      <c r="D2" s="1" t="s">
        <v>10</v>
      </c>
      <c r="E2" s="5">
        <v>30</v>
      </c>
      <c r="F2" s="1" t="s">
        <v>11</v>
      </c>
      <c r="G2" s="1" t="s">
        <v>12</v>
      </c>
      <c r="H2" s="2"/>
      <c r="I2" s="8">
        <v>1</v>
      </c>
      <c r="J2" s="8">
        <v>1</v>
      </c>
      <c r="K2" s="3" t="s">
        <v>13</v>
      </c>
      <c r="L2" s="14"/>
    </row>
    <row r="3" spans="1:12" ht="45" x14ac:dyDescent="0.25">
      <c r="A3" s="2" t="str">
        <f>CONCATENATE("openBankingBrazil/&lt;brand&gt;/companies/",B3)</f>
        <v>openBankingBrazil/&lt;brand&gt;/companies/name</v>
      </c>
      <c r="B3" s="3" t="s">
        <v>18</v>
      </c>
      <c r="C3" s="3" t="s">
        <v>79</v>
      </c>
      <c r="D3" s="2" t="s">
        <v>10</v>
      </c>
      <c r="E3" s="5">
        <v>30</v>
      </c>
      <c r="F3" s="2" t="s">
        <v>11</v>
      </c>
      <c r="G3" s="2" t="s">
        <v>12</v>
      </c>
      <c r="H3" s="2"/>
      <c r="I3" s="8">
        <v>1</v>
      </c>
      <c r="J3" s="8">
        <v>1</v>
      </c>
      <c r="K3" s="4" t="s">
        <v>13</v>
      </c>
    </row>
    <row r="4" spans="1:12" ht="63.75" customHeight="1" x14ac:dyDescent="0.25">
      <c r="A4" s="2" t="str">
        <f>CONCATENATE("openBankingBrazil/&lt;brand&gt;/companies/",B4)</f>
        <v>openBankingBrazil/&lt;brand&gt;/companies/cnpjNumber</v>
      </c>
      <c r="B4" s="4" t="s">
        <v>19</v>
      </c>
      <c r="C4" s="4" t="s">
        <v>82</v>
      </c>
      <c r="D4" s="2" t="s">
        <v>10</v>
      </c>
      <c r="E4" s="5">
        <v>14</v>
      </c>
      <c r="F4" s="2" t="s">
        <v>11</v>
      </c>
      <c r="G4" s="2" t="s">
        <v>17</v>
      </c>
      <c r="H4" s="3" t="s">
        <v>36</v>
      </c>
      <c r="I4" s="8">
        <v>1</v>
      </c>
      <c r="J4" s="8">
        <v>1</v>
      </c>
      <c r="K4" s="3" t="s">
        <v>13</v>
      </c>
    </row>
    <row r="5" spans="1:12" ht="240.75" customHeight="1" x14ac:dyDescent="0.25">
      <c r="A5" s="2" t="str">
        <f>CONCATENATE("openBankingBrazil/&lt;brand&gt;/companies/personalAccounts/",B5)</f>
        <v>openBankingBrazil/&lt;brand&gt;/companies/personalAccounts/type</v>
      </c>
      <c r="B5" s="3" t="s">
        <v>20</v>
      </c>
      <c r="C5" s="4" t="s">
        <v>77</v>
      </c>
      <c r="D5" s="23" t="s">
        <v>10</v>
      </c>
      <c r="E5" s="24">
        <v>70</v>
      </c>
      <c r="F5" s="2" t="s">
        <v>11</v>
      </c>
      <c r="G5" s="2"/>
      <c r="H5" s="3" t="s">
        <v>73</v>
      </c>
      <c r="I5" s="8">
        <v>1</v>
      </c>
      <c r="J5" s="8">
        <v>3</v>
      </c>
      <c r="K5" s="3"/>
      <c r="L5" s="14"/>
    </row>
    <row r="6" spans="1:12" ht="409.5" customHeight="1" x14ac:dyDescent="0.25">
      <c r="A6" s="1" t="str">
        <f>CONCATENATE("openBankingBrazil/&lt;brand&gt;/companies/personalAccounts/fees/priorityServices/",B6)</f>
        <v>openBankingBrazil/&lt;brand&gt;/companies/personalAccounts/fees/priorityServices/code</v>
      </c>
      <c r="B6" s="4" t="s">
        <v>21</v>
      </c>
      <c r="C6" s="4" t="s">
        <v>43</v>
      </c>
      <c r="D6" s="1" t="s">
        <v>10</v>
      </c>
      <c r="E6" s="24">
        <v>40</v>
      </c>
      <c r="F6" s="2" t="s">
        <v>11</v>
      </c>
      <c r="H6" s="3" t="s">
        <v>38</v>
      </c>
      <c r="I6" s="8">
        <v>23</v>
      </c>
      <c r="J6" s="8">
        <v>23</v>
      </c>
    </row>
    <row r="7" spans="1:12" ht="83.25" customHeight="1" x14ac:dyDescent="0.25">
      <c r="A7" s="20" t="str">
        <f>CONCATENATE("openBankingBrazil/&lt;brand&gt;/companies/personalAccounts/fees/priorityServices/price/",B7)</f>
        <v>openBankingBrazil/&lt;brand&gt;/companies/personalAccounts/fees/priorityServices/price/type</v>
      </c>
      <c r="B7" s="19" t="s">
        <v>20</v>
      </c>
      <c r="C7" s="18" t="s">
        <v>109</v>
      </c>
      <c r="D7" s="1" t="s">
        <v>10</v>
      </c>
      <c r="E7" s="5">
        <v>30</v>
      </c>
      <c r="F7" s="2" t="s">
        <v>11</v>
      </c>
      <c r="G7" s="22" t="s">
        <v>100</v>
      </c>
      <c r="H7" s="27" t="s">
        <v>99</v>
      </c>
      <c r="I7" s="8">
        <v>5</v>
      </c>
      <c r="J7" s="8">
        <v>5</v>
      </c>
      <c r="K7" s="18" t="s">
        <v>110</v>
      </c>
    </row>
    <row r="8" spans="1:12" ht="35.25" customHeight="1" x14ac:dyDescent="0.25">
      <c r="A8" s="20" t="str">
        <f t="shared" ref="A8:A9" si="0">CONCATENATE("openBankingBrazil/&lt;brand&gt;/companies/personalAccounts/fees/priorityServices/price/",B8)</f>
        <v>openBankingBrazil/&lt;brand&gt;/companies/personalAccounts/fees/priorityServices/price/value</v>
      </c>
      <c r="B8" s="18" t="s">
        <v>61</v>
      </c>
      <c r="C8" s="3" t="s">
        <v>108</v>
      </c>
      <c r="D8" s="1" t="s">
        <v>10</v>
      </c>
      <c r="E8" s="5">
        <v>12</v>
      </c>
      <c r="F8" s="2" t="s">
        <v>11</v>
      </c>
      <c r="G8" s="2" t="s">
        <v>68</v>
      </c>
      <c r="H8" s="2"/>
      <c r="I8" s="8">
        <v>5</v>
      </c>
      <c r="J8" s="8">
        <v>5</v>
      </c>
      <c r="K8" s="18" t="s">
        <v>110</v>
      </c>
    </row>
    <row r="9" spans="1:12" ht="45" x14ac:dyDescent="0.25">
      <c r="A9" s="20" t="str">
        <f t="shared" si="0"/>
        <v>openBankingBrazil/&lt;brand&gt;/companies/personalAccounts/fees/priorityServices/price/currency</v>
      </c>
      <c r="B9" s="19" t="s">
        <v>22</v>
      </c>
      <c r="C9" s="3" t="s">
        <v>52</v>
      </c>
      <c r="D9" s="1" t="s">
        <v>10</v>
      </c>
      <c r="E9" s="5">
        <v>3</v>
      </c>
      <c r="F9" s="2" t="s">
        <v>11</v>
      </c>
      <c r="G9" s="2" t="s">
        <v>35</v>
      </c>
      <c r="H9" s="4" t="s">
        <v>34</v>
      </c>
      <c r="I9" s="8">
        <v>5</v>
      </c>
      <c r="J9" s="8">
        <v>5</v>
      </c>
      <c r="K9" s="18" t="s">
        <v>110</v>
      </c>
    </row>
    <row r="10" spans="1:12" ht="90" x14ac:dyDescent="0.25">
      <c r="A10" s="30" t="str">
        <f>CONCATENATE("openBankingBrazil/&lt;brand&gt;/companies/personalAccounts/fees/priorityServices/",B10)</f>
        <v>openBankingBrazil/&lt;brand&gt;/companies/personalAccounts/fees/priorityServices/referenceValue</v>
      </c>
      <c r="B10" s="30" t="s">
        <v>131</v>
      </c>
      <c r="C10" s="30" t="s">
        <v>128</v>
      </c>
      <c r="D10" s="31" t="s">
        <v>10</v>
      </c>
      <c r="E10" s="34">
        <v>12</v>
      </c>
      <c r="F10" s="29" t="s">
        <v>11</v>
      </c>
      <c r="G10" s="29" t="s">
        <v>68</v>
      </c>
      <c r="H10" s="29"/>
      <c r="I10" s="34">
        <v>1</v>
      </c>
      <c r="J10" s="34">
        <v>1</v>
      </c>
      <c r="K10" s="30" t="s">
        <v>120</v>
      </c>
    </row>
    <row r="11" spans="1:12" ht="33" customHeight="1" x14ac:dyDescent="0.25">
      <c r="A11" s="30" t="str">
        <f>CONCATENATE("openBankingBrazil/&lt;brand&gt;/companies/personalAccounts/fees/priorityServices/",B11)</f>
        <v>openBankingBrazil/&lt;brand&gt;/companies/personalAccounts/fees/priorityServices/referenceCurrency</v>
      </c>
      <c r="B11" s="30" t="s">
        <v>132</v>
      </c>
      <c r="C11" s="30" t="s">
        <v>130</v>
      </c>
      <c r="D11" s="31" t="s">
        <v>10</v>
      </c>
      <c r="E11" s="36">
        <v>3</v>
      </c>
      <c r="F11" s="29" t="s">
        <v>11</v>
      </c>
      <c r="G11" s="29" t="s">
        <v>35</v>
      </c>
      <c r="H11" s="37" t="s">
        <v>129</v>
      </c>
      <c r="I11" s="34">
        <v>1</v>
      </c>
      <c r="J11" s="34">
        <v>1</v>
      </c>
      <c r="K11" s="30" t="s">
        <v>120</v>
      </c>
    </row>
    <row r="12" spans="1:12" ht="51" customHeight="1" x14ac:dyDescent="0.25">
      <c r="A12" s="1" t="str">
        <f>CONCATENATE("openBankingBrazil/&lt;brand&gt;/companies/personalAccounts/fees/priorityServices/",B12)</f>
        <v>openBankingBrazil/&lt;brand&gt;/companies/personalAccounts/fees/priorityServices/chargingUnit</v>
      </c>
      <c r="B12" s="3" t="s">
        <v>62</v>
      </c>
      <c r="C12" s="18" t="s">
        <v>111</v>
      </c>
      <c r="D12" s="1" t="s">
        <v>10</v>
      </c>
      <c r="E12" s="5">
        <v>50</v>
      </c>
      <c r="F12" s="2" t="s">
        <v>11</v>
      </c>
      <c r="G12" s="2" t="s">
        <v>12</v>
      </c>
      <c r="H12" s="4"/>
      <c r="I12" s="8">
        <v>23</v>
      </c>
      <c r="J12" s="8">
        <v>23</v>
      </c>
      <c r="K12" s="3"/>
    </row>
    <row r="13" spans="1:12" ht="80.25" customHeight="1" x14ac:dyDescent="0.25">
      <c r="A13" s="1" t="str">
        <f>CONCATENATE("openBankingBrazil/&lt;brand&gt;/companies/personalAccounts/fees/otherServices/",B13)</f>
        <v>openBankingBrazil/&lt;brand&gt;/companies/personalAccounts/fees/otherServices/name</v>
      </c>
      <c r="B13" s="3" t="s">
        <v>18</v>
      </c>
      <c r="C13" s="3" t="s">
        <v>121</v>
      </c>
      <c r="D13" s="1" t="s">
        <v>10</v>
      </c>
      <c r="E13" s="5">
        <v>50</v>
      </c>
      <c r="F13" s="2" t="s">
        <v>15</v>
      </c>
      <c r="G13" s="2"/>
      <c r="H13" s="3"/>
      <c r="I13" s="8">
        <v>0</v>
      </c>
      <c r="J13" s="8" t="s">
        <v>37</v>
      </c>
      <c r="K13" s="3"/>
    </row>
    <row r="14" spans="1:12" ht="99.95" customHeight="1" x14ac:dyDescent="0.25">
      <c r="A14" s="1" t="str">
        <f>CONCATENATE("openBankingBrazil/&lt;brand&gt;/companies/personalAccounts/fees/otherServices/",B14)</f>
        <v>openBankingBrazil/&lt;brand&gt;/companies/personalAccounts/fees/otherServices/code</v>
      </c>
      <c r="B14" s="3" t="s">
        <v>21</v>
      </c>
      <c r="C14" s="3" t="s">
        <v>44</v>
      </c>
      <c r="D14" s="1" t="s">
        <v>10</v>
      </c>
      <c r="E14" s="5">
        <v>30</v>
      </c>
      <c r="F14" s="2" t="s">
        <v>15</v>
      </c>
      <c r="G14" s="2"/>
      <c r="H14" s="3"/>
      <c r="I14" s="8">
        <v>0</v>
      </c>
      <c r="J14" s="8" t="s">
        <v>37</v>
      </c>
      <c r="K14" s="3"/>
    </row>
    <row r="15" spans="1:12" ht="99.95" customHeight="1" x14ac:dyDescent="0.25">
      <c r="A15" s="1" t="str">
        <f>CONCATENATE("openBankingBrazil/&lt;brand&gt;/companies/personalAccounts/fees/otherServices/",B15)</f>
        <v>openBankingBrazil/&lt;brand&gt;/companies/personalAccounts/fees/otherServices/chargingTriggerInfo</v>
      </c>
      <c r="B15" s="4" t="s">
        <v>60</v>
      </c>
      <c r="C15" s="3" t="s">
        <v>45</v>
      </c>
      <c r="D15" s="1" t="s">
        <v>10</v>
      </c>
      <c r="E15" s="5">
        <v>500</v>
      </c>
      <c r="F15" s="2" t="s">
        <v>15</v>
      </c>
      <c r="G15" s="2"/>
      <c r="H15" s="3"/>
      <c r="I15" s="8">
        <v>0</v>
      </c>
      <c r="J15" s="8" t="s">
        <v>37</v>
      </c>
      <c r="K15" s="3"/>
    </row>
    <row r="16" spans="1:12" ht="86.25" customHeight="1" x14ac:dyDescent="0.25">
      <c r="A16" s="20" t="str">
        <f>CONCATENATE("openBankingBrazil/&lt;brand&gt;/companies/personalAccounts/fees/otherServices/price/",B16)</f>
        <v>openBankingBrazil/&lt;brand&gt;/companies/personalAccounts/fees/otherServices/price/type</v>
      </c>
      <c r="B16" s="18" t="s">
        <v>20</v>
      </c>
      <c r="C16" s="18" t="s">
        <v>113</v>
      </c>
      <c r="D16" s="1" t="s">
        <v>10</v>
      </c>
      <c r="E16" s="5">
        <v>30</v>
      </c>
      <c r="F16" s="2" t="s">
        <v>11</v>
      </c>
      <c r="G16" s="22" t="s">
        <v>100</v>
      </c>
      <c r="H16" s="27" t="s">
        <v>99</v>
      </c>
      <c r="I16" s="8">
        <v>5</v>
      </c>
      <c r="J16" s="8">
        <v>5</v>
      </c>
      <c r="K16" s="3" t="s">
        <v>101</v>
      </c>
    </row>
    <row r="17" spans="1:11" ht="92.25" customHeight="1" x14ac:dyDescent="0.25">
      <c r="A17" s="20" t="str">
        <f>CONCATENATE("openBankingBrazil/&lt;brand&gt;/companies/personalAccounts/fees/otherServices/price/",B17)</f>
        <v>openBankingBrazil/&lt;brand&gt;/companies/personalAccounts/fees/otherServices/price/value</v>
      </c>
      <c r="B17" s="18" t="s">
        <v>61</v>
      </c>
      <c r="C17" s="3" t="s">
        <v>112</v>
      </c>
      <c r="D17" s="1" t="s">
        <v>10</v>
      </c>
      <c r="E17" s="5">
        <v>12</v>
      </c>
      <c r="F17" s="2" t="s">
        <v>11</v>
      </c>
      <c r="G17" s="2" t="s">
        <v>68</v>
      </c>
      <c r="H17" s="2"/>
      <c r="I17" s="8">
        <v>5</v>
      </c>
      <c r="J17" s="8">
        <v>5</v>
      </c>
      <c r="K17" s="3" t="s">
        <v>101</v>
      </c>
    </row>
    <row r="18" spans="1:11" ht="30" customHeight="1" x14ac:dyDescent="0.25">
      <c r="A18" s="20" t="str">
        <f>CONCATENATE("openBankingBrazil/&lt;brand&gt;/companies/personalAccounts/fees/otherServices/price/",B18)</f>
        <v>openBankingBrazil/&lt;brand&gt;/companies/personalAccounts/fees/otherServices/price/currency</v>
      </c>
      <c r="B18" s="18" t="s">
        <v>22</v>
      </c>
      <c r="C18" s="3" t="s">
        <v>52</v>
      </c>
      <c r="D18" s="1" t="s">
        <v>10</v>
      </c>
      <c r="E18" s="5">
        <v>3</v>
      </c>
      <c r="F18" s="1" t="s">
        <v>11</v>
      </c>
      <c r="G18" s="2" t="s">
        <v>35</v>
      </c>
      <c r="H18" s="4" t="s">
        <v>34</v>
      </c>
      <c r="I18" s="8">
        <v>5</v>
      </c>
      <c r="J18" s="8">
        <v>5</v>
      </c>
      <c r="K18" s="3" t="s">
        <v>101</v>
      </c>
    </row>
    <row r="19" spans="1:11" ht="90" x14ac:dyDescent="0.25">
      <c r="A19" s="30" t="str">
        <f>CONCATENATE("openBankingBrazil/&lt;brand&gt;/companies/personalAccounts/fees/otherServices/",B19)</f>
        <v>openBankingBrazil/&lt;brand&gt;/companies/personalAccounts/fees/otherServices/referenceValue</v>
      </c>
      <c r="B19" s="30" t="s">
        <v>131</v>
      </c>
      <c r="C19" s="30" t="s">
        <v>128</v>
      </c>
      <c r="D19" s="31" t="s">
        <v>10</v>
      </c>
      <c r="E19" s="34">
        <v>12</v>
      </c>
      <c r="F19" s="29" t="s">
        <v>11</v>
      </c>
      <c r="G19" s="29" t="s">
        <v>68</v>
      </c>
      <c r="H19" s="29"/>
      <c r="I19" s="34">
        <v>1</v>
      </c>
      <c r="J19" s="34">
        <v>1</v>
      </c>
      <c r="K19" s="30" t="s">
        <v>120</v>
      </c>
    </row>
    <row r="20" spans="1:11" ht="33" customHeight="1" x14ac:dyDescent="0.25">
      <c r="A20" s="30" t="str">
        <f>CONCATENATE("openBankingBrazil/&lt;brand&gt;/companies/personalAccounts/fees/otherServices/",B20)</f>
        <v>openBankingBrazil/&lt;brand&gt;/companies/personalAccounts/fees/otherServices/referenceCurrency</v>
      </c>
      <c r="B20" s="30" t="s">
        <v>132</v>
      </c>
      <c r="C20" s="30" t="s">
        <v>130</v>
      </c>
      <c r="D20" s="31" t="s">
        <v>10</v>
      </c>
      <c r="E20" s="36">
        <v>3</v>
      </c>
      <c r="F20" s="29" t="s">
        <v>11</v>
      </c>
      <c r="G20" s="29" t="s">
        <v>35</v>
      </c>
      <c r="H20" s="37" t="s">
        <v>129</v>
      </c>
      <c r="I20" s="34">
        <v>1</v>
      </c>
      <c r="J20" s="34">
        <v>1</v>
      </c>
      <c r="K20" s="30" t="s">
        <v>120</v>
      </c>
    </row>
    <row r="21" spans="1:11" ht="40.5" customHeight="1" x14ac:dyDescent="0.25">
      <c r="A21" s="1" t="str">
        <f>CONCATENATE("openBankingBrazil/&lt;brand&gt;/companies/personalAccounts/fees/otherServices/",B21)</f>
        <v>openBankingBrazil/&lt;brand&gt;/companies/personalAccounts/fees/otherServices/additionalInfo</v>
      </c>
      <c r="B21" s="3" t="s">
        <v>72</v>
      </c>
      <c r="C21" s="3" t="s">
        <v>67</v>
      </c>
      <c r="D21" s="1" t="s">
        <v>10</v>
      </c>
      <c r="E21" s="5">
        <v>80</v>
      </c>
      <c r="F21" s="1" t="s">
        <v>15</v>
      </c>
      <c r="G21" s="2" t="s">
        <v>12</v>
      </c>
      <c r="H21" s="4"/>
      <c r="I21" s="8">
        <v>0</v>
      </c>
      <c r="J21" s="8" t="s">
        <v>37</v>
      </c>
      <c r="K21" s="3" t="s">
        <v>83</v>
      </c>
    </row>
    <row r="22" spans="1:11" x14ac:dyDescent="0.25">
      <c r="A22" s="1" t="str">
        <f>CONCATENATE("openBankingBrazil/&lt;brand&gt;/companies/personalAccounts/fees/otherServices/",B22)</f>
        <v>openBankingBrazil/&lt;brand&gt;/companies/personalAccounts/fees/otherServices/chargingUnit</v>
      </c>
      <c r="B22" s="3" t="s">
        <v>62</v>
      </c>
      <c r="C22" s="3" t="s">
        <v>63</v>
      </c>
      <c r="D22" s="1" t="s">
        <v>10</v>
      </c>
      <c r="E22" s="5">
        <v>50</v>
      </c>
      <c r="F22" s="2" t="s">
        <v>11</v>
      </c>
      <c r="G22" s="2" t="s">
        <v>12</v>
      </c>
      <c r="H22" s="4"/>
      <c r="I22" s="8">
        <v>1</v>
      </c>
      <c r="J22" s="8" t="s">
        <v>37</v>
      </c>
      <c r="K22" s="3" t="s">
        <v>64</v>
      </c>
    </row>
    <row r="23" spans="1:11" x14ac:dyDescent="0.25">
      <c r="A23" s="1" t="str">
        <f>CONCATENATE("openBankingBrazil/&lt;brand&gt;/companies/personalAccounts/serviceBundles/",B23)</f>
        <v>openBankingBrazil/&lt;brand&gt;/companies/personalAccounts/serviceBundles/name</v>
      </c>
      <c r="B23" s="4" t="s">
        <v>18</v>
      </c>
      <c r="C23" s="4" t="s">
        <v>46</v>
      </c>
      <c r="D23" s="1" t="s">
        <v>10</v>
      </c>
      <c r="E23" s="5">
        <v>50</v>
      </c>
      <c r="F23" s="2" t="s">
        <v>11</v>
      </c>
      <c r="G23" s="2"/>
      <c r="H23" s="3"/>
      <c r="I23" s="9">
        <v>1</v>
      </c>
      <c r="J23" s="9" t="s">
        <v>37</v>
      </c>
      <c r="K23" s="6"/>
    </row>
    <row r="24" spans="1:11" ht="45" x14ac:dyDescent="0.25">
      <c r="A24" s="1" t="str">
        <f>CONCATENATE("openBankingBrazil/&lt;brand&gt;/companies/personalAccounts/serviceBundles/services/",B24)</f>
        <v>openBankingBrazil/&lt;brand&gt;/companies/personalAccounts/serviceBundles/services/code</v>
      </c>
      <c r="B24" s="3" t="s">
        <v>21</v>
      </c>
      <c r="C24" s="4" t="s">
        <v>59</v>
      </c>
      <c r="D24" s="1" t="s">
        <v>10</v>
      </c>
      <c r="E24" s="5">
        <v>30</v>
      </c>
      <c r="F24" s="2" t="s">
        <v>11</v>
      </c>
      <c r="G24" s="2"/>
      <c r="H24" s="3" t="s">
        <v>71</v>
      </c>
      <c r="I24" s="9">
        <v>1</v>
      </c>
      <c r="J24" s="9" t="s">
        <v>37</v>
      </c>
      <c r="K24" s="6"/>
    </row>
    <row r="25" spans="1:11" ht="30" x14ac:dyDescent="0.25">
      <c r="A25" s="1" t="str">
        <f>CONCATENATE("openBankingBrazil/&lt;brand&gt;/companies/personalAccounts/serviceBundles/services/",B25)</f>
        <v>openBankingBrazil/&lt;brand&gt;/companies/personalAccounts/serviceBundles/services/eventLimitQuantity</v>
      </c>
      <c r="B25" s="3" t="s">
        <v>23</v>
      </c>
      <c r="C25" s="4" t="s">
        <v>47</v>
      </c>
      <c r="D25" s="1" t="s">
        <v>10</v>
      </c>
      <c r="E25" s="5">
        <v>4</v>
      </c>
      <c r="F25" s="2" t="s">
        <v>11</v>
      </c>
      <c r="G25" s="2" t="s">
        <v>39</v>
      </c>
      <c r="H25" s="10"/>
      <c r="I25" s="9">
        <v>1</v>
      </c>
      <c r="J25" s="9" t="s">
        <v>37</v>
      </c>
      <c r="K25" s="3"/>
    </row>
    <row r="26" spans="1:11" ht="30" x14ac:dyDescent="0.25">
      <c r="A26" s="1" t="str">
        <f>CONCATENATE("openBankingBrazil/&lt;brand&gt;/companies/personalAccounts/serviceBundles/services/",B26)</f>
        <v>openBankingBrazil/&lt;brand&gt;/companies/personalAccounts/serviceBundles/services/freeEventQuantity</v>
      </c>
      <c r="B26" s="4" t="s">
        <v>24</v>
      </c>
      <c r="C26" s="4" t="s">
        <v>41</v>
      </c>
      <c r="D26" s="1" t="s">
        <v>10</v>
      </c>
      <c r="E26" s="7">
        <v>4</v>
      </c>
      <c r="F26" s="2" t="s">
        <v>11</v>
      </c>
      <c r="G26" s="2" t="s">
        <v>39</v>
      </c>
      <c r="H26" s="10"/>
      <c r="I26" s="9">
        <v>1</v>
      </c>
      <c r="J26" s="9" t="s">
        <v>37</v>
      </c>
      <c r="K26" s="3"/>
    </row>
    <row r="27" spans="1:11" ht="83.25" customHeight="1" x14ac:dyDescent="0.25">
      <c r="A27" s="20" t="str">
        <f>CONCATENATE("openBankingBrazil/&lt;brand&gt;/companies/personalAccounts/serviceBundles/services/price/",B27)</f>
        <v>openBankingBrazil/&lt;brand&gt;/companies/personalAccounts/serviceBundles/services/price/types</v>
      </c>
      <c r="B27" s="4" t="s">
        <v>114</v>
      </c>
      <c r="C27" s="3" t="s">
        <v>116</v>
      </c>
      <c r="D27" s="1" t="s">
        <v>10</v>
      </c>
      <c r="E27" s="5">
        <v>30</v>
      </c>
      <c r="F27" s="2" t="s">
        <v>11</v>
      </c>
      <c r="G27" s="2" t="s">
        <v>100</v>
      </c>
      <c r="H27" s="15" t="s">
        <v>99</v>
      </c>
      <c r="I27" s="8">
        <v>5</v>
      </c>
      <c r="J27" s="8">
        <v>5</v>
      </c>
      <c r="K27" s="3" t="s">
        <v>120</v>
      </c>
    </row>
    <row r="28" spans="1:11" ht="90" customHeight="1" x14ac:dyDescent="0.25">
      <c r="A28" s="20" t="str">
        <f t="shared" ref="A28:A29" si="1">CONCATENATE("openBankingBrazil/&lt;brand&gt;/companies/personalAccounts/serviceBundles/services/price/",B28)</f>
        <v>openBankingBrazil/&lt;brand&gt;/companies/personalAccounts/serviceBundles/services/price/value</v>
      </c>
      <c r="B28" s="3" t="s">
        <v>61</v>
      </c>
      <c r="C28" s="4" t="s">
        <v>115</v>
      </c>
      <c r="D28" s="1" t="s">
        <v>10</v>
      </c>
      <c r="E28" s="7">
        <v>12</v>
      </c>
      <c r="F28" s="2" t="s">
        <v>11</v>
      </c>
      <c r="G28" s="2" t="s">
        <v>68</v>
      </c>
      <c r="H28" s="10"/>
      <c r="I28" s="8">
        <v>5</v>
      </c>
      <c r="J28" s="8">
        <v>5</v>
      </c>
      <c r="K28" s="3" t="s">
        <v>120</v>
      </c>
    </row>
    <row r="29" spans="1:11" ht="33.75" customHeight="1" x14ac:dyDescent="0.25">
      <c r="A29" s="20" t="str">
        <f t="shared" si="1"/>
        <v>openBankingBrazil/&lt;brand&gt;/companies/personalAccounts/serviceBundles/services/price/currency</v>
      </c>
      <c r="B29" s="3" t="s">
        <v>22</v>
      </c>
      <c r="C29" s="3" t="s">
        <v>52</v>
      </c>
      <c r="D29" s="1" t="s">
        <v>10</v>
      </c>
      <c r="E29" s="5">
        <v>3</v>
      </c>
      <c r="F29" s="2" t="s">
        <v>11</v>
      </c>
      <c r="G29" s="2" t="s">
        <v>35</v>
      </c>
      <c r="H29" s="4" t="s">
        <v>34</v>
      </c>
      <c r="I29" s="8">
        <v>5</v>
      </c>
      <c r="J29" s="8">
        <v>5</v>
      </c>
      <c r="K29" s="3" t="s">
        <v>120</v>
      </c>
    </row>
    <row r="30" spans="1:11" ht="90" x14ac:dyDescent="0.25">
      <c r="A30" s="30" t="str">
        <f>CONCATENATE("openBankingBrazil/&lt;brand&gt;/companies/personalAccounts/serviceBundles/services/",B30)</f>
        <v>openBankingBrazil/&lt;brand&gt;/companies/personalAccounts/serviceBundles/services/referenceValue</v>
      </c>
      <c r="B30" s="30" t="s">
        <v>131</v>
      </c>
      <c r="C30" s="30" t="s">
        <v>128</v>
      </c>
      <c r="D30" s="31" t="s">
        <v>10</v>
      </c>
      <c r="E30" s="34">
        <v>12</v>
      </c>
      <c r="F30" s="29" t="s">
        <v>11</v>
      </c>
      <c r="G30" s="29" t="s">
        <v>68</v>
      </c>
      <c r="H30" s="29"/>
      <c r="I30" s="34">
        <v>1</v>
      </c>
      <c r="J30" s="34">
        <v>1</v>
      </c>
      <c r="K30" s="30" t="s">
        <v>120</v>
      </c>
    </row>
    <row r="31" spans="1:11" ht="33" customHeight="1" x14ac:dyDescent="0.25">
      <c r="A31" s="30" t="str">
        <f>CONCATENATE("openBankingBrazil/&lt;brand&gt;/companies/personalAccounts/serviceBundles/services/",B31)</f>
        <v>openBankingBrazil/&lt;brand&gt;/companies/personalAccounts/serviceBundles/services/referenceCurrency</v>
      </c>
      <c r="B31" s="30" t="s">
        <v>132</v>
      </c>
      <c r="C31" s="30" t="s">
        <v>130</v>
      </c>
      <c r="D31" s="31" t="s">
        <v>10</v>
      </c>
      <c r="E31" s="36">
        <v>3</v>
      </c>
      <c r="F31" s="29" t="s">
        <v>11</v>
      </c>
      <c r="G31" s="29" t="s">
        <v>35</v>
      </c>
      <c r="H31" s="37" t="s">
        <v>129</v>
      </c>
      <c r="I31" s="34">
        <v>1</v>
      </c>
      <c r="J31" s="34">
        <v>1</v>
      </c>
      <c r="K31" s="30" t="s">
        <v>120</v>
      </c>
    </row>
    <row r="32" spans="1:11" ht="84.75" customHeight="1" x14ac:dyDescent="0.25">
      <c r="A32" s="1" t="str">
        <f>CONCATENATE("openBankingBrazil/&lt;brand&gt;/companies/personalAccounts/serviceBundles/price/",B32)</f>
        <v>openBankingBrazil/&lt;brand&gt;/companies/personalAccounts/serviceBundles/price/types</v>
      </c>
      <c r="B32" s="3" t="s">
        <v>114</v>
      </c>
      <c r="C32" s="3" t="s">
        <v>119</v>
      </c>
      <c r="D32" s="1" t="s">
        <v>10</v>
      </c>
      <c r="E32" s="5">
        <v>30</v>
      </c>
      <c r="F32" s="2" t="s">
        <v>11</v>
      </c>
      <c r="G32" s="2" t="s">
        <v>100</v>
      </c>
      <c r="H32" s="15" t="s">
        <v>99</v>
      </c>
      <c r="I32" s="8">
        <v>5</v>
      </c>
      <c r="J32" s="8">
        <v>5</v>
      </c>
      <c r="K32" s="3" t="s">
        <v>120</v>
      </c>
    </row>
    <row r="33" spans="1:18" ht="96" customHeight="1" x14ac:dyDescent="0.25">
      <c r="A33" s="1" t="str">
        <f t="shared" ref="A33:A34" si="2">CONCATENATE("openBankingBrazil/&lt;brand&gt;/companies/personalAccounts/serviceBundles/price/",B33)</f>
        <v>openBankingBrazil/&lt;brand&gt;/companies/personalAccounts/serviceBundles/price/monthly</v>
      </c>
      <c r="B33" s="3" t="s">
        <v>117</v>
      </c>
      <c r="C33" s="4" t="s">
        <v>118</v>
      </c>
      <c r="D33" s="1" t="s">
        <v>10</v>
      </c>
      <c r="E33" s="7">
        <v>12</v>
      </c>
      <c r="F33" s="2" t="s">
        <v>11</v>
      </c>
      <c r="G33" s="2" t="s">
        <v>68</v>
      </c>
      <c r="H33" s="10"/>
      <c r="I33" s="8">
        <v>5</v>
      </c>
      <c r="J33" s="8">
        <v>5</v>
      </c>
      <c r="K33" s="3" t="s">
        <v>120</v>
      </c>
    </row>
    <row r="34" spans="1:18" ht="33.75" customHeight="1" x14ac:dyDescent="0.25">
      <c r="A34" s="1" t="str">
        <f t="shared" si="2"/>
        <v>openBankingBrazil/&lt;brand&gt;/companies/personalAccounts/serviceBundles/price/currency</v>
      </c>
      <c r="B34" s="3" t="s">
        <v>22</v>
      </c>
      <c r="C34" s="3" t="s">
        <v>94</v>
      </c>
      <c r="D34" s="1" t="s">
        <v>10</v>
      </c>
      <c r="E34" s="5">
        <v>3</v>
      </c>
      <c r="F34" s="2" t="s">
        <v>11</v>
      </c>
      <c r="G34" s="2" t="s">
        <v>35</v>
      </c>
      <c r="H34" s="4" t="s">
        <v>34</v>
      </c>
      <c r="I34" s="8">
        <v>5</v>
      </c>
      <c r="J34" s="8">
        <v>5</v>
      </c>
      <c r="K34" s="3" t="s">
        <v>120</v>
      </c>
      <c r="L34" s="5"/>
      <c r="M34" s="2"/>
      <c r="N34" s="2"/>
      <c r="O34" s="4"/>
      <c r="P34" s="9"/>
      <c r="Q34" s="9"/>
      <c r="R34" s="3"/>
    </row>
    <row r="35" spans="1:18" ht="90" x14ac:dyDescent="0.25">
      <c r="A35" s="30" t="str">
        <f>CONCATENATE("openBankingBrazil/&lt;brand&gt;/companies/personalAccounts/serviceBundles/",B35)</f>
        <v>openBankingBrazil/&lt;brand&gt;/companies/personalAccounts/serviceBundles/referenceValue</v>
      </c>
      <c r="B35" s="30" t="s">
        <v>131</v>
      </c>
      <c r="C35" s="30" t="s">
        <v>128</v>
      </c>
      <c r="D35" s="31" t="s">
        <v>10</v>
      </c>
      <c r="E35" s="34">
        <v>12</v>
      </c>
      <c r="F35" s="29" t="s">
        <v>11</v>
      </c>
      <c r="G35" s="29" t="s">
        <v>68</v>
      </c>
      <c r="H35" s="29"/>
      <c r="I35" s="34">
        <v>1</v>
      </c>
      <c r="J35" s="34">
        <v>1</v>
      </c>
      <c r="K35" s="30" t="s">
        <v>120</v>
      </c>
    </row>
    <row r="36" spans="1:18" ht="33" customHeight="1" x14ac:dyDescent="0.25">
      <c r="A36" s="30" t="str">
        <f>CONCATENATE("openBankingBrazil/&lt;brand&gt;/companies/personalAccounts/serviceBundles/",B36)</f>
        <v>openBankingBrazil/&lt;brand&gt;/companies/personalAccounts/serviceBundles/referenceCurrency</v>
      </c>
      <c r="B36" s="30" t="s">
        <v>132</v>
      </c>
      <c r="C36" s="30" t="s">
        <v>130</v>
      </c>
      <c r="D36" s="31" t="s">
        <v>10</v>
      </c>
      <c r="E36" s="36">
        <v>3</v>
      </c>
      <c r="F36" s="29" t="s">
        <v>11</v>
      </c>
      <c r="G36" s="29" t="s">
        <v>35</v>
      </c>
      <c r="H36" s="37" t="s">
        <v>129</v>
      </c>
      <c r="I36" s="34">
        <v>1</v>
      </c>
      <c r="J36" s="34">
        <v>1</v>
      </c>
      <c r="K36" s="30" t="s">
        <v>120</v>
      </c>
    </row>
    <row r="37" spans="1:18" ht="123.75" customHeight="1" x14ac:dyDescent="0.25">
      <c r="A37" s="1" t="str">
        <f>CONCATENATE("openBankingBrazil/&lt;brand&gt;/companies/personalAccounts/",B37)</f>
        <v xml:space="preserve">openBankingBrazil/&lt;brand&gt;/companies/personalAccounts/openingClosingChannels </v>
      </c>
      <c r="B37" s="3" t="s">
        <v>91</v>
      </c>
      <c r="C37" s="4" t="s">
        <v>48</v>
      </c>
      <c r="D37" s="23" t="s">
        <v>10</v>
      </c>
      <c r="E37" s="5">
        <v>30</v>
      </c>
      <c r="F37" s="2" t="s">
        <v>11</v>
      </c>
      <c r="G37" s="2"/>
      <c r="H37" s="4" t="s">
        <v>89</v>
      </c>
      <c r="I37" s="8">
        <v>1</v>
      </c>
      <c r="J37" s="8">
        <v>7</v>
      </c>
      <c r="K37" s="3"/>
    </row>
    <row r="38" spans="1:18" ht="123.75" customHeight="1" x14ac:dyDescent="0.25">
      <c r="A38" s="1" t="str">
        <f>CONCATENATE("openBankingBrazil/&lt;brand&gt;/companies/personalAccounts/",B38)</f>
        <v>openBankingBrazil/&lt;brand&gt;/companies/personalAccounts/additionalInfo</v>
      </c>
      <c r="B38" s="3" t="s">
        <v>72</v>
      </c>
      <c r="C38" s="4" t="s">
        <v>90</v>
      </c>
      <c r="D38" s="23" t="s">
        <v>10</v>
      </c>
      <c r="E38" s="5">
        <v>100</v>
      </c>
      <c r="F38" s="2" t="s">
        <v>15</v>
      </c>
      <c r="G38" s="2" t="s">
        <v>12</v>
      </c>
      <c r="H38" s="4"/>
      <c r="I38" s="8">
        <v>0</v>
      </c>
      <c r="J38" s="8">
        <v>1</v>
      </c>
      <c r="K38" s="3" t="s">
        <v>84</v>
      </c>
    </row>
    <row r="39" spans="1:18" ht="75" x14ac:dyDescent="0.25">
      <c r="A39" s="1" t="str">
        <f>CONCATENATE("openBankingBrazil/&lt;brand&gt;/companies/personalAccounts/",B39)</f>
        <v xml:space="preserve">openBankingBrazil/&lt;brand&gt;/companies/personalAccounts/transactionMethods  </v>
      </c>
      <c r="B39" s="4" t="s">
        <v>57</v>
      </c>
      <c r="C39" s="3" t="s">
        <v>49</v>
      </c>
      <c r="D39" s="17" t="s">
        <v>10</v>
      </c>
      <c r="E39" s="7">
        <v>30</v>
      </c>
      <c r="F39" s="2" t="s">
        <v>11</v>
      </c>
      <c r="G39" s="2"/>
      <c r="H39" s="10" t="s">
        <v>74</v>
      </c>
      <c r="I39" s="8">
        <v>1</v>
      </c>
      <c r="J39" s="8">
        <v>4</v>
      </c>
      <c r="K39" s="3"/>
    </row>
    <row r="40" spans="1:18" ht="30" x14ac:dyDescent="0.25">
      <c r="A40" s="1" t="str">
        <f>CONCATENATE("openBankingBrazil/&lt;brand&gt;/companies/personalAccounts/termsConditions/",B40)</f>
        <v>openBankingBrazil/&lt;brand&gt;/companies/personalAccounts/termsConditions/minimumBalance</v>
      </c>
      <c r="B40" s="3" t="s">
        <v>25</v>
      </c>
      <c r="C40" s="4" t="s">
        <v>87</v>
      </c>
      <c r="D40" s="1" t="s">
        <v>10</v>
      </c>
      <c r="E40" s="5">
        <v>12</v>
      </c>
      <c r="F40" s="2" t="s">
        <v>11</v>
      </c>
      <c r="G40" s="2" t="s">
        <v>68</v>
      </c>
      <c r="H40" s="4"/>
      <c r="I40" s="8">
        <v>1</v>
      </c>
      <c r="J40" s="8">
        <v>1</v>
      </c>
      <c r="K40" s="3"/>
    </row>
    <row r="41" spans="1:18" ht="30" x14ac:dyDescent="0.25">
      <c r="A41" s="1" t="str">
        <f>CONCATENATE("openBankingBrazil/&lt;brand&gt;/companies/personalAccounts/termsConditions/",B41)</f>
        <v>openBankingBrazil/&lt;brand&gt;/companies/personalAccounts/termsConditions/minimumBalanceCurrency</v>
      </c>
      <c r="B41" s="3" t="s">
        <v>26</v>
      </c>
      <c r="C41" s="3" t="s">
        <v>51</v>
      </c>
      <c r="D41" s="1" t="s">
        <v>10</v>
      </c>
      <c r="E41" s="7">
        <v>3</v>
      </c>
      <c r="F41" s="2" t="s">
        <v>11</v>
      </c>
      <c r="G41" s="2" t="s">
        <v>35</v>
      </c>
      <c r="H41" s="4" t="s">
        <v>34</v>
      </c>
      <c r="I41" s="8">
        <v>1</v>
      </c>
      <c r="J41" s="8">
        <v>1</v>
      </c>
      <c r="K41" s="3"/>
    </row>
    <row r="42" spans="1:18" ht="30" x14ac:dyDescent="0.25">
      <c r="A42" s="1" t="str">
        <f>CONCATENATE("openBankingBrazil/&lt;brand&gt;/companies/personalAccounts/termsConditions/",B42)</f>
        <v>openBankingBrazil/&lt;brand&gt;/companies/personalAccounts/termsConditions/elegibilityCriteriaInfo</v>
      </c>
      <c r="B42" s="4" t="s">
        <v>27</v>
      </c>
      <c r="C42" s="4" t="s">
        <v>50</v>
      </c>
      <c r="D42" s="1" t="s">
        <v>10</v>
      </c>
      <c r="E42" s="5">
        <v>1000</v>
      </c>
      <c r="F42" s="2" t="s">
        <v>11</v>
      </c>
      <c r="G42" s="2"/>
      <c r="H42" s="4"/>
      <c r="I42" s="8">
        <v>1</v>
      </c>
      <c r="J42" s="8">
        <v>1</v>
      </c>
      <c r="K42" s="3"/>
    </row>
    <row r="43" spans="1:18" ht="30" x14ac:dyDescent="0.25">
      <c r="A43" s="1" t="str">
        <f>CONCATENATE("openBankingBrazil/&lt;brand&gt;/companies/personalAccounts/termsConditions/",B43)</f>
        <v>openBankingBrazil/&lt;brand&gt;/companies/personalAccounts/termsConditions/closingProcessInfo</v>
      </c>
      <c r="B43" s="3" t="s">
        <v>28</v>
      </c>
      <c r="C43" s="3" t="s">
        <v>56</v>
      </c>
      <c r="D43" s="1" t="s">
        <v>10</v>
      </c>
      <c r="E43" s="7">
        <v>2000</v>
      </c>
      <c r="F43" s="2" t="s">
        <v>11</v>
      </c>
      <c r="G43" s="2"/>
      <c r="H43" s="4"/>
      <c r="I43" s="8">
        <v>1</v>
      </c>
      <c r="J43" s="8">
        <v>1</v>
      </c>
      <c r="K43" s="3"/>
    </row>
    <row r="44" spans="1:18" ht="80.25" customHeight="1" x14ac:dyDescent="0.25">
      <c r="A44" s="1" t="str">
        <f t="shared" ref="A44:A49" si="3">CONCATENATE("openBankingBrazil/&lt;brand&gt;/companies/personalAccounts/incomeRates/",B44)</f>
        <v>openBankingBrazil/&lt;brand&gt;/companies/personalAccounts/incomeRates/rate</v>
      </c>
      <c r="B44" s="3" t="s">
        <v>53</v>
      </c>
      <c r="C44" s="3" t="s">
        <v>125</v>
      </c>
      <c r="D44" s="1" t="s">
        <v>10</v>
      </c>
      <c r="E44" s="5">
        <v>7</v>
      </c>
      <c r="F44" s="2" t="s">
        <v>15</v>
      </c>
      <c r="G44" s="1" t="s">
        <v>40</v>
      </c>
      <c r="H44" s="10"/>
      <c r="I44" s="8">
        <v>0</v>
      </c>
      <c r="J44" s="8">
        <v>1</v>
      </c>
      <c r="K44" s="3"/>
    </row>
    <row r="45" spans="1:18" ht="68.25" customHeight="1" x14ac:dyDescent="0.25">
      <c r="A45" s="1" t="str">
        <f t="shared" si="3"/>
        <v>openBankingBrazil/&lt;brand&gt;/companies/personalAccounts/incomeRates/referencialRate</v>
      </c>
      <c r="B45" s="4" t="s">
        <v>29</v>
      </c>
      <c r="C45" s="3" t="s">
        <v>107</v>
      </c>
      <c r="D45" s="1" t="s">
        <v>10</v>
      </c>
      <c r="E45" s="7">
        <v>7</v>
      </c>
      <c r="F45" s="2" t="s">
        <v>15</v>
      </c>
      <c r="G45" s="1" t="s">
        <v>40</v>
      </c>
      <c r="H45" s="10"/>
      <c r="I45" s="8">
        <v>0</v>
      </c>
      <c r="J45" s="8">
        <v>1</v>
      </c>
      <c r="K45" s="3"/>
    </row>
    <row r="46" spans="1:18" ht="64.5" customHeight="1" x14ac:dyDescent="0.25">
      <c r="A46" s="1" t="str">
        <f t="shared" si="3"/>
        <v>openBankingBrazil/&lt;brand&gt;/companies/personalAccounts/incomeRates/indexer</v>
      </c>
      <c r="B46" s="3" t="s">
        <v>30</v>
      </c>
      <c r="C46" s="3" t="s">
        <v>104</v>
      </c>
      <c r="D46" s="23" t="s">
        <v>10</v>
      </c>
      <c r="E46" s="5">
        <v>10</v>
      </c>
      <c r="F46" s="2" t="s">
        <v>15</v>
      </c>
      <c r="G46" s="2"/>
      <c r="H46" s="10"/>
      <c r="I46" s="8">
        <v>0</v>
      </c>
      <c r="J46" s="8">
        <v>1</v>
      </c>
      <c r="K46" s="3"/>
    </row>
    <row r="47" spans="1:18" ht="90" x14ac:dyDescent="0.25">
      <c r="A47" s="1" t="str">
        <f t="shared" si="3"/>
        <v>openBankingBrazil/&lt;brand&gt;/companies/personalAccounts/incomeRates/prePostTax</v>
      </c>
      <c r="B47" s="3" t="s">
        <v>31</v>
      </c>
      <c r="C47" s="3" t="s">
        <v>55</v>
      </c>
      <c r="D47" s="23" t="s">
        <v>10</v>
      </c>
      <c r="E47" s="7">
        <v>3</v>
      </c>
      <c r="F47" s="2" t="s">
        <v>15</v>
      </c>
      <c r="G47" s="2"/>
      <c r="H47" s="4" t="s">
        <v>75</v>
      </c>
      <c r="I47" s="8">
        <v>0</v>
      </c>
      <c r="J47" s="8">
        <v>1</v>
      </c>
      <c r="K47" s="3"/>
    </row>
    <row r="48" spans="1:18" ht="45" x14ac:dyDescent="0.25">
      <c r="A48" s="1" t="str">
        <f t="shared" si="3"/>
        <v>openBankingBrazil/&lt;brand&gt;/companies/personalAccounts/incomeRates/frequency</v>
      </c>
      <c r="B48" s="4" t="s">
        <v>32</v>
      </c>
      <c r="C48" s="4" t="s">
        <v>16</v>
      </c>
      <c r="D48" s="23" t="s">
        <v>10</v>
      </c>
      <c r="E48" s="5">
        <v>4</v>
      </c>
      <c r="F48" s="2" t="s">
        <v>15</v>
      </c>
      <c r="G48" s="2"/>
      <c r="H48" s="15" t="s">
        <v>69</v>
      </c>
      <c r="I48" s="8">
        <v>0</v>
      </c>
      <c r="J48" s="8">
        <v>1</v>
      </c>
      <c r="K48" s="3"/>
    </row>
    <row r="49" spans="1:11" x14ac:dyDescent="0.25">
      <c r="A49" s="1" t="str">
        <f t="shared" si="3"/>
        <v>openBankingBrazil/&lt;brand&gt;/companies/personalAccounts/incomeRates/additionalinfo</v>
      </c>
      <c r="B49" s="3" t="s">
        <v>42</v>
      </c>
      <c r="C49" s="3" t="s">
        <v>14</v>
      </c>
      <c r="D49" s="1" t="s">
        <v>10</v>
      </c>
      <c r="E49" s="7">
        <v>2000</v>
      </c>
      <c r="F49" s="2" t="s">
        <v>15</v>
      </c>
      <c r="G49" s="2"/>
      <c r="H49" s="10"/>
      <c r="I49" s="8">
        <v>0</v>
      </c>
      <c r="J49" s="8">
        <v>1</v>
      </c>
      <c r="K49" s="3"/>
    </row>
    <row r="50" spans="1:11" ht="75" x14ac:dyDescent="0.25">
      <c r="A50" s="29" t="str">
        <f>CONCATENATE("openBankingBrazil/&lt;brand&gt;/companies/personalAccounts/incomeRates/application/",B50)</f>
        <v>openBankingBrazil/&lt;brand&gt;/companies/personalAccounts/incomeRates/application/types</v>
      </c>
      <c r="B50" s="29" t="s">
        <v>114</v>
      </c>
      <c r="C50" s="30" t="s">
        <v>127</v>
      </c>
      <c r="D50" s="31" t="s">
        <v>10</v>
      </c>
      <c r="E50" s="32">
        <v>30</v>
      </c>
      <c r="F50" s="29" t="s">
        <v>11</v>
      </c>
      <c r="G50" s="29" t="s">
        <v>100</v>
      </c>
      <c r="H50" s="33" t="s">
        <v>99</v>
      </c>
      <c r="I50" s="34">
        <v>5</v>
      </c>
      <c r="J50" s="34">
        <v>5</v>
      </c>
      <c r="K50" s="30" t="s">
        <v>120</v>
      </c>
    </row>
    <row r="51" spans="1:11" ht="66" customHeight="1" x14ac:dyDescent="0.25">
      <c r="A51" s="29" t="str">
        <f>CONCATENATE("openBankingBrazil/&lt;brand&gt;/companies/personalAccounts/incomeRates/application/",B51)</f>
        <v>openBankingBrazil/&lt;brand&gt;/companies/personalAccounts/incomeRates/application/rate</v>
      </c>
      <c r="B51" s="29" t="s">
        <v>53</v>
      </c>
      <c r="C51" s="30" t="s">
        <v>126</v>
      </c>
      <c r="D51" s="31" t="s">
        <v>10</v>
      </c>
      <c r="E51" s="32">
        <v>7</v>
      </c>
      <c r="F51" s="29" t="s">
        <v>11</v>
      </c>
      <c r="G51" s="31" t="s">
        <v>40</v>
      </c>
      <c r="H51" s="35"/>
      <c r="I51" s="34">
        <v>5</v>
      </c>
      <c r="J51" s="34">
        <v>5</v>
      </c>
      <c r="K51" s="30" t="s">
        <v>120</v>
      </c>
    </row>
    <row r="52" spans="1:11" ht="90" x14ac:dyDescent="0.25">
      <c r="A52" s="29" t="str">
        <f>CONCATENATE("openBankingBrazil/&lt;brand&gt;/companies/personalAccounts/incomeRates/",B52)</f>
        <v>openBankingBrazil/&lt;brand&gt;/companies/personalAccounts/incomeRates/referenceValue</v>
      </c>
      <c r="B52" s="29" t="s">
        <v>131</v>
      </c>
      <c r="C52" s="30" t="s">
        <v>128</v>
      </c>
      <c r="D52" s="31" t="s">
        <v>10</v>
      </c>
      <c r="E52" s="34">
        <v>12</v>
      </c>
      <c r="F52" s="29" t="s">
        <v>11</v>
      </c>
      <c r="G52" s="29" t="s">
        <v>68</v>
      </c>
      <c r="H52" s="29"/>
      <c r="I52" s="34">
        <v>1</v>
      </c>
      <c r="J52" s="34">
        <v>1</v>
      </c>
      <c r="K52" s="30" t="s">
        <v>120</v>
      </c>
    </row>
    <row r="53" spans="1:11" ht="30" x14ac:dyDescent="0.25">
      <c r="A53" s="31" t="str">
        <f>CONCATENATE("openBankingBrazil/&lt;brand&gt;/companies/personalAccounts/incomeRates/",B53)</f>
        <v>openBankingBrazil/&lt;brand&gt;/companies/personalAccounts/incomeRates/referenceCurrency</v>
      </c>
      <c r="B53" s="31" t="s">
        <v>132</v>
      </c>
      <c r="C53" s="30" t="s">
        <v>130</v>
      </c>
      <c r="D53" s="31" t="s">
        <v>10</v>
      </c>
      <c r="E53" s="36">
        <v>3</v>
      </c>
      <c r="F53" s="29" t="s">
        <v>11</v>
      </c>
      <c r="G53" s="29" t="s">
        <v>35</v>
      </c>
      <c r="H53" s="37" t="s">
        <v>129</v>
      </c>
      <c r="I53" s="34">
        <v>1</v>
      </c>
      <c r="J53" s="34">
        <v>1</v>
      </c>
      <c r="K53" s="30" t="s">
        <v>120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69E19-DBEE-4F4F-B151-FA682E1652F1}">
  <dimension ref="A1:L46"/>
  <sheetViews>
    <sheetView tabSelected="1" zoomScaleNormal="100" workbookViewId="0">
      <pane xSplit="2" ySplit="1" topLeftCell="C26" activePane="bottomRight" state="frozen"/>
      <selection pane="topRight" activeCell="C1" sqref="C1"/>
      <selection pane="bottomLeft" activeCell="A2" sqref="A2"/>
      <selection pane="bottomRight" activeCell="A30" sqref="A30"/>
    </sheetView>
  </sheetViews>
  <sheetFormatPr defaultRowHeight="15" x14ac:dyDescent="0.25"/>
  <cols>
    <col min="1" max="1" width="91.7109375" style="1" customWidth="1"/>
    <col min="2" max="2" width="27.140625" style="1" customWidth="1"/>
    <col min="3" max="3" width="80" style="1" customWidth="1"/>
    <col min="4" max="4" width="12.5703125" style="1" customWidth="1"/>
    <col min="5" max="5" width="15.28515625" style="8" customWidth="1"/>
    <col min="6" max="6" width="12.5703125" style="1" customWidth="1"/>
    <col min="7" max="7" width="30.28515625" style="1" customWidth="1"/>
    <col min="8" max="8" width="64.42578125" style="1" customWidth="1"/>
    <col min="9" max="9" width="19.28515625" style="1" bestFit="1" customWidth="1"/>
    <col min="10" max="10" width="19.5703125" style="5" bestFit="1" customWidth="1"/>
    <col min="11" max="11" width="46.85546875" style="4" customWidth="1"/>
    <col min="12" max="16384" width="9.140625" style="1"/>
  </cols>
  <sheetData>
    <row r="1" spans="1:12" s="16" customFormat="1" x14ac:dyDescent="0.25">
      <c r="A1" s="11" t="s">
        <v>0</v>
      </c>
      <c r="B1" s="11" t="s">
        <v>33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2" t="s">
        <v>8</v>
      </c>
      <c r="K1" s="13" t="s">
        <v>9</v>
      </c>
      <c r="L1" s="11"/>
    </row>
    <row r="2" spans="1:12" ht="49.5" customHeight="1" x14ac:dyDescent="0.25">
      <c r="A2" s="1" t="str">
        <f>CONCATENATE("openBankingBrazil/&lt;brand&gt;/",B2)</f>
        <v>openBankingBrazil/&lt;brand&gt;/name</v>
      </c>
      <c r="B2" s="3" t="s">
        <v>18</v>
      </c>
      <c r="C2" s="3" t="s">
        <v>88</v>
      </c>
      <c r="D2" s="1" t="s">
        <v>10</v>
      </c>
      <c r="E2" s="5">
        <v>30</v>
      </c>
      <c r="F2" s="1" t="s">
        <v>11</v>
      </c>
      <c r="G2" s="1" t="s">
        <v>12</v>
      </c>
      <c r="H2" s="2"/>
      <c r="I2" s="8">
        <v>1</v>
      </c>
      <c r="J2" s="8">
        <v>1</v>
      </c>
      <c r="K2" s="3" t="s">
        <v>13</v>
      </c>
      <c r="L2" s="14"/>
    </row>
    <row r="3" spans="1:12" ht="30" x14ac:dyDescent="0.25">
      <c r="A3" s="2" t="str">
        <f>CONCATENATE("openBankingBrazil/&lt;brand&gt;/companies/",B3)</f>
        <v>openBankingBrazil/&lt;brand&gt;/companies/name</v>
      </c>
      <c r="B3" s="3" t="s">
        <v>18</v>
      </c>
      <c r="C3" s="3" t="s">
        <v>80</v>
      </c>
      <c r="D3" s="2" t="s">
        <v>10</v>
      </c>
      <c r="E3" s="5">
        <v>30</v>
      </c>
      <c r="F3" s="2" t="s">
        <v>11</v>
      </c>
      <c r="G3" s="2" t="s">
        <v>12</v>
      </c>
      <c r="H3" s="2"/>
      <c r="I3" s="8">
        <v>1</v>
      </c>
      <c r="J3" s="8">
        <v>1</v>
      </c>
      <c r="K3" s="4" t="s">
        <v>13</v>
      </c>
    </row>
    <row r="4" spans="1:12" ht="60" x14ac:dyDescent="0.25">
      <c r="A4" s="2" t="str">
        <f>CONCATENATE("openBankingBrazil/&lt;brand&gt;/companies/",B4)</f>
        <v>openBankingBrazil/&lt;brand&gt;/companies/cnpjNumber</v>
      </c>
      <c r="B4" s="4" t="s">
        <v>19</v>
      </c>
      <c r="C4" s="4" t="s">
        <v>81</v>
      </c>
      <c r="D4" s="2" t="s">
        <v>10</v>
      </c>
      <c r="E4" s="5">
        <v>14</v>
      </c>
      <c r="F4" s="2" t="s">
        <v>11</v>
      </c>
      <c r="G4" s="2" t="s">
        <v>17</v>
      </c>
      <c r="H4" s="3" t="s">
        <v>36</v>
      </c>
      <c r="I4" s="8">
        <v>1</v>
      </c>
      <c r="J4" s="8">
        <v>1</v>
      </c>
      <c r="K4" s="3" t="s">
        <v>13</v>
      </c>
    </row>
    <row r="5" spans="1:12" ht="228.75" customHeight="1" x14ac:dyDescent="0.25">
      <c r="A5" s="2" t="str">
        <f>CONCATENATE("openBankingBrazil/&lt;brand&gt;/companies/businessAccounts/",B5)</f>
        <v>openBankingBrazil/&lt;brand&gt;/companies/businessAccounts/type</v>
      </c>
      <c r="B5" s="3" t="s">
        <v>20</v>
      </c>
      <c r="C5" s="25" t="s">
        <v>93</v>
      </c>
      <c r="D5" s="23" t="s">
        <v>10</v>
      </c>
      <c r="E5" s="24">
        <v>70</v>
      </c>
      <c r="F5" s="2" t="s">
        <v>11</v>
      </c>
      <c r="G5" s="2"/>
      <c r="H5" s="3" t="s">
        <v>76</v>
      </c>
      <c r="I5" s="8">
        <v>1</v>
      </c>
      <c r="J5" s="8">
        <v>3</v>
      </c>
      <c r="K5" s="3"/>
      <c r="L5" s="14"/>
    </row>
    <row r="6" spans="1:12" ht="60" x14ac:dyDescent="0.25">
      <c r="A6" s="1" t="str">
        <f>CONCATENATE("openBankingBrazil/&lt;brand&gt;/companies/businessAccounts/fees/otherServices/",B6)</f>
        <v>openBankingBrazil/&lt;brand&gt;/companies/businessAccounts/fees/otherServices/name</v>
      </c>
      <c r="B6" s="3" t="s">
        <v>18</v>
      </c>
      <c r="C6" s="3" t="s">
        <v>58</v>
      </c>
      <c r="D6" s="1" t="s">
        <v>10</v>
      </c>
      <c r="E6" s="5">
        <v>50</v>
      </c>
      <c r="F6" s="2" t="s">
        <v>15</v>
      </c>
      <c r="G6" s="2"/>
      <c r="H6" s="3"/>
      <c r="I6" s="8">
        <v>0</v>
      </c>
      <c r="J6" s="8" t="s">
        <v>37</v>
      </c>
      <c r="K6" s="3"/>
    </row>
    <row r="7" spans="1:12" ht="99.95" customHeight="1" x14ac:dyDescent="0.25">
      <c r="A7" s="1" t="str">
        <f>CONCATENATE("openBankingBrazil/&lt;brand&gt;/companies/businessAccounts/fees/otherServices/",B7)</f>
        <v>openBankingBrazil/&lt;brand&gt;/companies/businessAccounts/fees/otherServices/code</v>
      </c>
      <c r="B7" s="3" t="s">
        <v>21</v>
      </c>
      <c r="C7" s="3" t="s">
        <v>44</v>
      </c>
      <c r="D7" s="1" t="s">
        <v>10</v>
      </c>
      <c r="E7" s="5">
        <v>30</v>
      </c>
      <c r="F7" s="2" t="s">
        <v>15</v>
      </c>
      <c r="G7" s="2"/>
      <c r="H7" s="3"/>
      <c r="I7" s="8">
        <v>0</v>
      </c>
      <c r="J7" s="8" t="s">
        <v>37</v>
      </c>
      <c r="K7" s="3"/>
    </row>
    <row r="8" spans="1:12" ht="99.95" customHeight="1" x14ac:dyDescent="0.25">
      <c r="A8" s="1" t="str">
        <f>CONCATENATE("openBankingBrazil/&lt;brand&gt;/companies/businessAccounts/fees/otherServices/",B8)</f>
        <v>openBankingBrazil/&lt;brand&gt;/companies/businessAccounts/fees/otherServices/chargingTriggerInfo</v>
      </c>
      <c r="B8" s="4" t="s">
        <v>60</v>
      </c>
      <c r="C8" s="3" t="s">
        <v>45</v>
      </c>
      <c r="D8" s="1" t="s">
        <v>10</v>
      </c>
      <c r="E8" s="5">
        <v>500</v>
      </c>
      <c r="F8" s="2" t="s">
        <v>15</v>
      </c>
      <c r="G8" s="2"/>
      <c r="H8" s="3"/>
      <c r="I8" s="8">
        <v>0</v>
      </c>
      <c r="J8" s="8" t="s">
        <v>37</v>
      </c>
      <c r="K8" s="3"/>
    </row>
    <row r="9" spans="1:12" ht="78.75" customHeight="1" x14ac:dyDescent="0.25">
      <c r="A9" s="20" t="str">
        <f>CONCATENATE("openBankingBrazil/&lt;brand&gt;/companies/businessAccounts/fees/otherServices/price/",B9)</f>
        <v>openBankingBrazil/&lt;brand&gt;/companies/businessAccounts/fees/otherServices/price/type</v>
      </c>
      <c r="B9" s="18" t="s">
        <v>20</v>
      </c>
      <c r="C9" s="18" t="s">
        <v>102</v>
      </c>
      <c r="D9" s="26" t="s">
        <v>10</v>
      </c>
      <c r="E9" s="21">
        <v>30</v>
      </c>
      <c r="F9" s="22" t="s">
        <v>11</v>
      </c>
      <c r="G9" s="22"/>
      <c r="H9" s="27" t="s">
        <v>99</v>
      </c>
      <c r="I9" s="8">
        <v>5</v>
      </c>
      <c r="J9" s="8">
        <v>5</v>
      </c>
      <c r="K9" s="3" t="s">
        <v>66</v>
      </c>
    </row>
    <row r="10" spans="1:12" ht="60" x14ac:dyDescent="0.25">
      <c r="A10" s="20" t="str">
        <f>CONCATENATE("openBankingBrazil/&lt;brand&gt;/companies/businessAccounts/fees/otherServices/price/",B10)</f>
        <v>openBankingBrazil/&lt;brand&gt;/companies/businessAccounts/fees/otherServices/price/value</v>
      </c>
      <c r="B10" s="18" t="s">
        <v>61</v>
      </c>
      <c r="C10" s="18" t="s">
        <v>96</v>
      </c>
      <c r="D10" s="20" t="s">
        <v>10</v>
      </c>
      <c r="E10" s="21">
        <v>12</v>
      </c>
      <c r="F10" s="22" t="s">
        <v>11</v>
      </c>
      <c r="G10" s="22" t="s">
        <v>68</v>
      </c>
      <c r="H10" s="22"/>
      <c r="I10" s="8">
        <v>5</v>
      </c>
      <c r="J10" s="8">
        <v>5</v>
      </c>
      <c r="K10" s="3" t="s">
        <v>66</v>
      </c>
    </row>
    <row r="11" spans="1:12" ht="33" customHeight="1" x14ac:dyDescent="0.25">
      <c r="A11" s="20" t="str">
        <f>CONCATENATE("openBankingBrazil/&lt;brand&gt;/companies/businessAccounts/fees/otherServices/price/",B11)</f>
        <v>openBankingBrazil/&lt;brand&gt;/companies/businessAccounts/fees/otherServices/price/currency</v>
      </c>
      <c r="B11" s="18" t="s">
        <v>22</v>
      </c>
      <c r="C11" s="18" t="s">
        <v>52</v>
      </c>
      <c r="D11" s="20" t="s">
        <v>10</v>
      </c>
      <c r="E11" s="21">
        <v>3</v>
      </c>
      <c r="F11" s="22" t="s">
        <v>11</v>
      </c>
      <c r="G11" s="22" t="s">
        <v>35</v>
      </c>
      <c r="H11" s="19" t="s">
        <v>34</v>
      </c>
      <c r="I11" s="8">
        <v>5</v>
      </c>
      <c r="J11" s="8">
        <v>5</v>
      </c>
      <c r="K11" s="3" t="s">
        <v>66</v>
      </c>
    </row>
    <row r="12" spans="1:12" ht="60" x14ac:dyDescent="0.25">
      <c r="A12" s="30" t="str">
        <f>CONCATENATE("openBankingBrazil/&lt;brand&gt;/companies/businessAccounts/fees/otherServices/",B12)</f>
        <v>openBankingBrazil/&lt;brand&gt;/companies/businessAccounts/fees/otherServices/referenceValue</v>
      </c>
      <c r="B12" s="30" t="s">
        <v>131</v>
      </c>
      <c r="C12" s="30" t="s">
        <v>128</v>
      </c>
      <c r="D12" s="31" t="s">
        <v>10</v>
      </c>
      <c r="E12" s="34">
        <v>12</v>
      </c>
      <c r="F12" s="29" t="s">
        <v>11</v>
      </c>
      <c r="G12" s="29" t="s">
        <v>68</v>
      </c>
      <c r="H12" s="29"/>
      <c r="I12" s="34">
        <v>1</v>
      </c>
      <c r="J12" s="34">
        <v>1</v>
      </c>
      <c r="K12" s="30" t="s">
        <v>120</v>
      </c>
    </row>
    <row r="13" spans="1:12" ht="33" customHeight="1" x14ac:dyDescent="0.25">
      <c r="A13" s="30" t="str">
        <f>CONCATENATE("openBankingBrazil/&lt;brand&gt;/companies/businessAccounts/fees/otherServices/",B13)</f>
        <v>openBankingBrazil/&lt;brand&gt;/companies/businessAccounts/fees/otherServices/referenceCurrency</v>
      </c>
      <c r="B13" s="30" t="s">
        <v>132</v>
      </c>
      <c r="C13" s="30" t="s">
        <v>130</v>
      </c>
      <c r="D13" s="31" t="s">
        <v>10</v>
      </c>
      <c r="E13" s="36">
        <v>3</v>
      </c>
      <c r="F13" s="29" t="s">
        <v>11</v>
      </c>
      <c r="G13" s="29" t="s">
        <v>35</v>
      </c>
      <c r="H13" s="37" t="s">
        <v>129</v>
      </c>
      <c r="I13" s="34">
        <v>1</v>
      </c>
      <c r="J13" s="34">
        <v>1</v>
      </c>
      <c r="K13" s="30" t="s">
        <v>120</v>
      </c>
    </row>
    <row r="14" spans="1:12" ht="33" customHeight="1" x14ac:dyDescent="0.25">
      <c r="A14" s="1" t="str">
        <f>CONCATENATE("openBankingBrazil/&lt;brand&gt;/companies/businessAccounts/fees/otherServices/",B14)</f>
        <v>openBankingBrazil/&lt;brand&gt;/companies/businessAccounts/fees/otherServices/additionalInfo</v>
      </c>
      <c r="B14" s="3" t="s">
        <v>72</v>
      </c>
      <c r="C14" s="3" t="s">
        <v>67</v>
      </c>
      <c r="D14" s="1" t="s">
        <v>10</v>
      </c>
      <c r="E14" s="5">
        <v>80</v>
      </c>
      <c r="F14" s="1" t="s">
        <v>15</v>
      </c>
      <c r="G14" s="2" t="s">
        <v>12</v>
      </c>
      <c r="H14" s="4"/>
      <c r="I14" s="8">
        <v>0</v>
      </c>
      <c r="J14" s="8" t="s">
        <v>37</v>
      </c>
      <c r="K14" s="3" t="s">
        <v>65</v>
      </c>
    </row>
    <row r="15" spans="1:12" x14ac:dyDescent="0.25">
      <c r="A15" s="1" t="str">
        <f>CONCATENATE("openBankingBrazil/&lt;brand&gt;/companies/businessAccounts/fees/otherServices/",B15)</f>
        <v>openBankingBrazil/&lt;brand&gt;/companies/businessAccounts/fees/otherServices/chargingUnit</v>
      </c>
      <c r="B15" s="3" t="s">
        <v>62</v>
      </c>
      <c r="C15" s="3" t="s">
        <v>63</v>
      </c>
      <c r="D15" s="1" t="s">
        <v>10</v>
      </c>
      <c r="E15" s="5">
        <v>50</v>
      </c>
      <c r="F15" s="2" t="s">
        <v>11</v>
      </c>
      <c r="G15" s="2" t="s">
        <v>12</v>
      </c>
      <c r="H15" s="4"/>
      <c r="I15" s="8">
        <v>1</v>
      </c>
      <c r="J15" s="8" t="s">
        <v>37</v>
      </c>
      <c r="K15" s="3" t="s">
        <v>64</v>
      </c>
    </row>
    <row r="16" spans="1:12" x14ac:dyDescent="0.25">
      <c r="A16" s="1" t="str">
        <f>CONCATENATE("openBankingBrazil/&lt;brand&gt;/companies/businessAccounts/serviceBundles/",B16)</f>
        <v>openBankingBrazil/&lt;brand&gt;/companies/businessAccounts/serviceBundles/name</v>
      </c>
      <c r="B16" s="4" t="s">
        <v>18</v>
      </c>
      <c r="C16" s="4" t="s">
        <v>46</v>
      </c>
      <c r="D16" s="1" t="s">
        <v>10</v>
      </c>
      <c r="E16" s="5">
        <v>50</v>
      </c>
      <c r="F16" s="2" t="s">
        <v>11</v>
      </c>
      <c r="G16" s="2"/>
      <c r="H16" s="3"/>
      <c r="I16" s="9">
        <v>1</v>
      </c>
      <c r="J16" s="9" t="s">
        <v>37</v>
      </c>
      <c r="K16" s="6"/>
    </row>
    <row r="17" spans="1:11" ht="30" x14ac:dyDescent="0.25">
      <c r="A17" s="1" t="str">
        <f>CONCATENATE("openBankingBrazil/&lt;brand&gt;/companies/businessAccounts/serviceBundles/services/",B17)</f>
        <v>openBankingBrazil/&lt;brand&gt;/companies/businessAccounts/serviceBundles/services/code</v>
      </c>
      <c r="B17" s="3" t="s">
        <v>21</v>
      </c>
      <c r="C17" s="4" t="s">
        <v>85</v>
      </c>
      <c r="D17" s="1" t="s">
        <v>10</v>
      </c>
      <c r="E17" s="5">
        <v>30</v>
      </c>
      <c r="F17" s="2" t="s">
        <v>11</v>
      </c>
      <c r="G17" s="2"/>
      <c r="H17" s="3" t="s">
        <v>70</v>
      </c>
      <c r="I17" s="9">
        <v>1</v>
      </c>
      <c r="J17" s="9" t="s">
        <v>37</v>
      </c>
      <c r="K17" s="6"/>
    </row>
    <row r="18" spans="1:11" ht="30" x14ac:dyDescent="0.25">
      <c r="A18" s="1" t="str">
        <f>CONCATENATE("openBankingBrazil/&lt;brand&gt;/companies/businessAccounts/serviceBundles/services/",B18)</f>
        <v>openBankingBrazil/&lt;brand&gt;/companies/businessAccounts/serviceBundles/services/eventLimitQuantity</v>
      </c>
      <c r="B18" s="3" t="s">
        <v>23</v>
      </c>
      <c r="C18" s="4" t="s">
        <v>47</v>
      </c>
      <c r="D18" s="1" t="s">
        <v>10</v>
      </c>
      <c r="E18" s="5">
        <v>4</v>
      </c>
      <c r="F18" s="2" t="s">
        <v>11</v>
      </c>
      <c r="G18" s="2" t="s">
        <v>39</v>
      </c>
      <c r="H18" s="10"/>
      <c r="I18" s="9">
        <v>1</v>
      </c>
      <c r="J18" s="9" t="s">
        <v>37</v>
      </c>
      <c r="K18" s="3"/>
    </row>
    <row r="19" spans="1:11" x14ac:dyDescent="0.25">
      <c r="A19" s="1" t="str">
        <f>CONCATENATE("openBankingBrazil/&lt;brand&gt;/companies/businessAccounts/serviceBundles/services/",B19)</f>
        <v>openBankingBrazil/&lt;brand&gt;/companies/businessAccounts/serviceBundles/services/freeEventQuantity</v>
      </c>
      <c r="B19" s="4" t="s">
        <v>24</v>
      </c>
      <c r="C19" s="4" t="s">
        <v>41</v>
      </c>
      <c r="D19" s="1" t="s">
        <v>10</v>
      </c>
      <c r="E19" s="7">
        <v>4</v>
      </c>
      <c r="F19" s="2" t="s">
        <v>11</v>
      </c>
      <c r="G19" s="2" t="s">
        <v>39</v>
      </c>
      <c r="H19" s="10"/>
      <c r="I19" s="9">
        <v>1</v>
      </c>
      <c r="J19" s="9" t="s">
        <v>37</v>
      </c>
      <c r="K19" s="3"/>
    </row>
    <row r="20" spans="1:11" ht="75" x14ac:dyDescent="0.25">
      <c r="A20" s="20" t="str">
        <f>CONCATENATE("openBankingBrazil/&lt;brand&gt;/companies/businessAccounts/serviceBundles/services/price/",B20)</f>
        <v>openBankingBrazil/&lt;brand&gt;/companies/businessAccounts/serviceBundles/services/price/type</v>
      </c>
      <c r="B20" s="19" t="s">
        <v>20</v>
      </c>
      <c r="C20" s="18" t="s">
        <v>122</v>
      </c>
      <c r="D20" s="26" t="s">
        <v>10</v>
      </c>
      <c r="E20" s="21">
        <v>30</v>
      </c>
      <c r="F20" s="22" t="s">
        <v>11</v>
      </c>
      <c r="G20" s="22" t="s">
        <v>100</v>
      </c>
      <c r="H20" s="27" t="s">
        <v>99</v>
      </c>
      <c r="I20" s="8">
        <v>5</v>
      </c>
      <c r="J20" s="8">
        <v>5</v>
      </c>
      <c r="K20" s="3" t="s">
        <v>101</v>
      </c>
    </row>
    <row r="21" spans="1:11" ht="96" customHeight="1" x14ac:dyDescent="0.25">
      <c r="A21" s="20" t="str">
        <f t="shared" ref="A21:A22" si="0">CONCATENATE("openBankingBrazil/&lt;brand&gt;/companies/businessAccounts/serviceBundles/services/price/",B21)</f>
        <v>openBankingBrazil/&lt;brand&gt;/companies/businessAccounts/serviceBundles/services/price/value</v>
      </c>
      <c r="B21" s="18" t="s">
        <v>61</v>
      </c>
      <c r="C21" s="4" t="s">
        <v>123</v>
      </c>
      <c r="D21" s="1" t="s">
        <v>10</v>
      </c>
      <c r="E21" s="7">
        <v>12</v>
      </c>
      <c r="F21" s="2" t="s">
        <v>11</v>
      </c>
      <c r="G21" s="2" t="s">
        <v>68</v>
      </c>
      <c r="H21" s="10"/>
      <c r="I21" s="9">
        <v>5</v>
      </c>
      <c r="J21" s="9">
        <v>5</v>
      </c>
      <c r="K21" s="3" t="s">
        <v>101</v>
      </c>
    </row>
    <row r="22" spans="1:11" ht="33.75" customHeight="1" x14ac:dyDescent="0.25">
      <c r="A22" s="20" t="str">
        <f t="shared" si="0"/>
        <v>openBankingBrazil/&lt;brand&gt;/companies/businessAccounts/serviceBundles/services/price/currency</v>
      </c>
      <c r="B22" s="3" t="s">
        <v>22</v>
      </c>
      <c r="C22" s="3" t="s">
        <v>52</v>
      </c>
      <c r="D22" s="1" t="s">
        <v>10</v>
      </c>
      <c r="E22" s="5">
        <v>3</v>
      </c>
      <c r="F22" s="2" t="s">
        <v>11</v>
      </c>
      <c r="G22" s="2" t="s">
        <v>35</v>
      </c>
      <c r="H22" s="4" t="s">
        <v>34</v>
      </c>
      <c r="I22" s="9">
        <v>5</v>
      </c>
      <c r="J22" s="9">
        <v>5</v>
      </c>
      <c r="K22" s="3" t="s">
        <v>101</v>
      </c>
    </row>
    <row r="23" spans="1:11" ht="60" x14ac:dyDescent="0.25">
      <c r="A23" s="30" t="str">
        <f t="shared" ref="A23:A24" si="1">CONCATENATE("openBankingBrazil/&lt;brand&gt;/companies/businessAccounts/serviceBundles/services/",B23)</f>
        <v>openBankingBrazil/&lt;brand&gt;/companies/businessAccounts/serviceBundles/services/referenceValue</v>
      </c>
      <c r="B23" s="30" t="s">
        <v>131</v>
      </c>
      <c r="C23" s="30" t="s">
        <v>128</v>
      </c>
      <c r="D23" s="31" t="s">
        <v>10</v>
      </c>
      <c r="E23" s="34">
        <v>12</v>
      </c>
      <c r="F23" s="29" t="s">
        <v>11</v>
      </c>
      <c r="G23" s="29" t="s">
        <v>68</v>
      </c>
      <c r="H23" s="29"/>
      <c r="I23" s="34">
        <v>1</v>
      </c>
      <c r="J23" s="34">
        <v>1</v>
      </c>
      <c r="K23" s="30" t="s">
        <v>120</v>
      </c>
    </row>
    <row r="24" spans="1:11" ht="33" customHeight="1" x14ac:dyDescent="0.25">
      <c r="A24" s="30" t="str">
        <f t="shared" si="1"/>
        <v>openBankingBrazil/&lt;brand&gt;/companies/businessAccounts/serviceBundles/services/referenceCurrency</v>
      </c>
      <c r="B24" s="30" t="s">
        <v>132</v>
      </c>
      <c r="C24" s="30" t="s">
        <v>130</v>
      </c>
      <c r="D24" s="31" t="s">
        <v>10</v>
      </c>
      <c r="E24" s="36">
        <v>3</v>
      </c>
      <c r="F24" s="29" t="s">
        <v>11</v>
      </c>
      <c r="G24" s="29" t="s">
        <v>35</v>
      </c>
      <c r="H24" s="37" t="s">
        <v>129</v>
      </c>
      <c r="I24" s="34">
        <v>1</v>
      </c>
      <c r="J24" s="34">
        <v>1</v>
      </c>
      <c r="K24" s="30" t="s">
        <v>120</v>
      </c>
    </row>
    <row r="25" spans="1:11" ht="77.25" customHeight="1" x14ac:dyDescent="0.25">
      <c r="A25" s="20" t="str">
        <f>CONCATENATE("openBankingBrazil/&lt;brand&gt;/companies/businessAccounts/serviceBundles/price/",B25)</f>
        <v>openBankingBrazil/&lt;brand&gt;/companies/businessAccounts/serviceBundles/price/typesPrice</v>
      </c>
      <c r="B25" s="18" t="s">
        <v>98</v>
      </c>
      <c r="C25" s="18" t="s">
        <v>133</v>
      </c>
      <c r="D25" s="1" t="s">
        <v>10</v>
      </c>
      <c r="E25" s="5">
        <v>30</v>
      </c>
      <c r="F25" s="2" t="s">
        <v>11</v>
      </c>
      <c r="G25" s="22" t="s">
        <v>100</v>
      </c>
      <c r="H25" s="27" t="s">
        <v>99</v>
      </c>
      <c r="I25" s="8">
        <v>5</v>
      </c>
      <c r="J25" s="8">
        <v>5</v>
      </c>
      <c r="K25" s="3" t="s">
        <v>101</v>
      </c>
    </row>
    <row r="26" spans="1:11" ht="77.25" customHeight="1" x14ac:dyDescent="0.25">
      <c r="A26" s="20" t="str">
        <f t="shared" ref="A26:A27" si="2">CONCATENATE("openBankingBrazil/&lt;brand&gt;/companies/businessAccounts/serviceBundles/price/",B26)</f>
        <v>openBankingBrazil/&lt;brand&gt;/companies/businessAccounts/serviceBundles/price/monthlyPrice</v>
      </c>
      <c r="B26" s="18" t="s">
        <v>92</v>
      </c>
      <c r="C26" s="19" t="s">
        <v>97</v>
      </c>
      <c r="D26" s="1" t="s">
        <v>10</v>
      </c>
      <c r="E26" s="7">
        <v>12</v>
      </c>
      <c r="F26" s="2" t="s">
        <v>11</v>
      </c>
      <c r="G26" s="2" t="s">
        <v>68</v>
      </c>
      <c r="H26" s="10"/>
      <c r="I26" s="8">
        <v>5</v>
      </c>
      <c r="J26" s="8">
        <v>5</v>
      </c>
      <c r="K26" s="3" t="s">
        <v>101</v>
      </c>
    </row>
    <row r="27" spans="1:11" ht="33.75" customHeight="1" x14ac:dyDescent="0.25">
      <c r="A27" s="20" t="str">
        <f t="shared" si="2"/>
        <v>openBankingBrazil/&lt;brand&gt;/companies/businessAccounts/serviceBundles/price/currency</v>
      </c>
      <c r="B27" s="18" t="s">
        <v>22</v>
      </c>
      <c r="C27" s="18" t="s">
        <v>94</v>
      </c>
      <c r="D27" s="1" t="s">
        <v>10</v>
      </c>
      <c r="E27" s="5">
        <v>3</v>
      </c>
      <c r="F27" s="2" t="s">
        <v>11</v>
      </c>
      <c r="G27" s="2" t="s">
        <v>35</v>
      </c>
      <c r="H27" s="4" t="s">
        <v>34</v>
      </c>
      <c r="I27" s="8">
        <v>5</v>
      </c>
      <c r="J27" s="8">
        <v>5</v>
      </c>
      <c r="K27" s="3" t="s">
        <v>101</v>
      </c>
    </row>
    <row r="28" spans="1:11" ht="33.75" customHeight="1" x14ac:dyDescent="0.25">
      <c r="A28" s="30" t="str">
        <f t="shared" ref="A28:A29" si="3">CONCATENATE("openBankingBrazil/&lt;brand&gt;/companies/businessAccounts/serviceBundles/",B28)</f>
        <v>openBankingBrazil/&lt;brand&gt;/companies/businessAccounts/serviceBundles/referenceValue</v>
      </c>
      <c r="B28" s="30" t="s">
        <v>131</v>
      </c>
      <c r="C28" s="30" t="s">
        <v>128</v>
      </c>
      <c r="D28" s="31" t="s">
        <v>10</v>
      </c>
      <c r="E28" s="34">
        <v>12</v>
      </c>
      <c r="F28" s="29" t="s">
        <v>11</v>
      </c>
      <c r="G28" s="29" t="s">
        <v>68</v>
      </c>
      <c r="H28" s="29"/>
      <c r="I28" s="34">
        <v>1</v>
      </c>
      <c r="J28" s="34">
        <v>1</v>
      </c>
      <c r="K28" s="30" t="s">
        <v>120</v>
      </c>
    </row>
    <row r="29" spans="1:11" ht="33.75" customHeight="1" x14ac:dyDescent="0.25">
      <c r="A29" s="30" t="str">
        <f t="shared" si="3"/>
        <v>openBankingBrazil/&lt;brand&gt;/companies/businessAccounts/serviceBundles/referenceCurrency</v>
      </c>
      <c r="B29" s="30" t="s">
        <v>132</v>
      </c>
      <c r="C29" s="30" t="s">
        <v>130</v>
      </c>
      <c r="D29" s="31" t="s">
        <v>10</v>
      </c>
      <c r="E29" s="36">
        <v>3</v>
      </c>
      <c r="F29" s="29" t="s">
        <v>11</v>
      </c>
      <c r="G29" s="29" t="s">
        <v>35</v>
      </c>
      <c r="H29" s="37" t="s">
        <v>129</v>
      </c>
      <c r="I29" s="34">
        <v>1</v>
      </c>
      <c r="J29" s="34">
        <v>1</v>
      </c>
      <c r="K29" s="30" t="s">
        <v>120</v>
      </c>
    </row>
    <row r="30" spans="1:11" ht="123.75" customHeight="1" x14ac:dyDescent="0.25">
      <c r="A30" s="1" t="str">
        <f>CONCATENATE("openBankingBrazil/&lt;brand&gt;/companies/businessAccounts/",B30)</f>
        <v xml:space="preserve">openBankingBrazil/&lt;brand&gt;/companies/businessAccounts/openingClosingChannels </v>
      </c>
      <c r="B30" s="3" t="s">
        <v>91</v>
      </c>
      <c r="C30" s="4" t="s">
        <v>48</v>
      </c>
      <c r="D30" s="23" t="s">
        <v>10</v>
      </c>
      <c r="E30" s="5">
        <v>30</v>
      </c>
      <c r="F30" s="2" t="s">
        <v>11</v>
      </c>
      <c r="G30" s="2"/>
      <c r="H30" s="4" t="s">
        <v>78</v>
      </c>
      <c r="I30" s="8">
        <v>1</v>
      </c>
      <c r="J30" s="8">
        <v>7</v>
      </c>
      <c r="K30" s="3"/>
    </row>
    <row r="31" spans="1:11" ht="46.5" customHeight="1" x14ac:dyDescent="0.25">
      <c r="A31" s="1" t="str">
        <f>CONCATENATE("openBankingBrazil/&lt;brand&gt;/companies/businessAccounts/",B31)</f>
        <v>openBankingBrazil/&lt;brand&gt;/companies/businessAccounts/additionalInfo</v>
      </c>
      <c r="B31" s="3" t="s">
        <v>72</v>
      </c>
      <c r="C31" s="4" t="s">
        <v>86</v>
      </c>
      <c r="D31" s="23" t="s">
        <v>10</v>
      </c>
      <c r="E31" s="5">
        <v>100</v>
      </c>
      <c r="F31" s="2" t="s">
        <v>15</v>
      </c>
      <c r="G31" s="2" t="s">
        <v>12</v>
      </c>
      <c r="H31" s="4"/>
      <c r="I31" s="8">
        <v>0</v>
      </c>
      <c r="J31" s="8">
        <v>1</v>
      </c>
      <c r="K31" s="3" t="s">
        <v>103</v>
      </c>
    </row>
    <row r="32" spans="1:11" ht="75" x14ac:dyDescent="0.25">
      <c r="A32" s="1" t="str">
        <f>CONCATENATE("openBankingBrazil/&lt;brand&gt;/companies/businessAccounts/",B32)</f>
        <v xml:space="preserve">openBankingBrazil/&lt;brand&gt;/companies/businessAccounts/transactionMethods  </v>
      </c>
      <c r="B32" s="4" t="s">
        <v>57</v>
      </c>
      <c r="C32" s="3" t="s">
        <v>49</v>
      </c>
      <c r="D32" s="23" t="s">
        <v>10</v>
      </c>
      <c r="E32" s="7">
        <v>30</v>
      </c>
      <c r="F32" s="2" t="s">
        <v>11</v>
      </c>
      <c r="G32" s="2"/>
      <c r="H32" s="10" t="s">
        <v>74</v>
      </c>
      <c r="I32" s="8">
        <v>1</v>
      </c>
      <c r="J32" s="8">
        <v>4</v>
      </c>
      <c r="K32" s="3"/>
    </row>
    <row r="33" spans="1:11" ht="75" x14ac:dyDescent="0.25">
      <c r="A33" s="1" t="str">
        <f>CONCATENATE("openBankingBrazil/&lt;brand&gt;/companies/businessAccounts/termsConditions/",B33)</f>
        <v>openBankingBrazil/&lt;brand&gt;/companies/businessAccounts/termsConditions/minimumBalance</v>
      </c>
      <c r="B33" s="3" t="s">
        <v>25</v>
      </c>
      <c r="C33" s="4" t="s">
        <v>124</v>
      </c>
      <c r="D33" s="1" t="s">
        <v>10</v>
      </c>
      <c r="E33" s="5">
        <v>12</v>
      </c>
      <c r="F33" s="2" t="s">
        <v>11</v>
      </c>
      <c r="G33" s="2" t="s">
        <v>68</v>
      </c>
      <c r="H33" s="4"/>
      <c r="I33" s="8">
        <v>1</v>
      </c>
      <c r="J33" s="8">
        <v>1</v>
      </c>
      <c r="K33" s="3"/>
    </row>
    <row r="34" spans="1:11" x14ac:dyDescent="0.25">
      <c r="A34" s="1" t="str">
        <f>CONCATENATE("openBankingBrazil/&lt;brand&gt;/companies/businessAccounts/termsConditions/",B34)</f>
        <v>openBankingBrazil/&lt;brand&gt;/companies/businessAccounts/termsConditions/minimumBalanceCurrency</v>
      </c>
      <c r="B34" s="3" t="s">
        <v>26</v>
      </c>
      <c r="C34" s="3" t="s">
        <v>51</v>
      </c>
      <c r="D34" s="1" t="s">
        <v>10</v>
      </c>
      <c r="E34" s="7">
        <v>3</v>
      </c>
      <c r="F34" s="2" t="s">
        <v>11</v>
      </c>
      <c r="G34" s="2" t="s">
        <v>35</v>
      </c>
      <c r="H34" s="4" t="s">
        <v>34</v>
      </c>
      <c r="I34" s="8">
        <v>1</v>
      </c>
      <c r="J34" s="8">
        <v>1</v>
      </c>
      <c r="K34" s="3"/>
    </row>
    <row r="35" spans="1:11" x14ac:dyDescent="0.25">
      <c r="A35" s="1" t="str">
        <f>CONCATENATE("openBankingBrazil/&lt;brand&gt;/companies/businessAccounts/termsConditions/",B35)</f>
        <v>openBankingBrazil/&lt;brand&gt;/companies/businessAccounts/termsConditions/elegibilityCriteriaInfo</v>
      </c>
      <c r="B35" s="4" t="s">
        <v>27</v>
      </c>
      <c r="C35" s="4" t="s">
        <v>50</v>
      </c>
      <c r="D35" s="1" t="s">
        <v>10</v>
      </c>
      <c r="E35" s="5">
        <v>1000</v>
      </c>
      <c r="F35" s="2" t="s">
        <v>11</v>
      </c>
      <c r="G35" s="2"/>
      <c r="H35" s="4"/>
      <c r="I35" s="8">
        <v>1</v>
      </c>
      <c r="J35" s="8">
        <v>1</v>
      </c>
      <c r="K35" s="3"/>
    </row>
    <row r="36" spans="1:11" x14ac:dyDescent="0.25">
      <c r="A36" s="1" t="str">
        <f>CONCATENATE("openBankingBrazil/&lt;brand&gt;/companies/businessAccounts/termsConditions/",B36)</f>
        <v>openBankingBrazil/&lt;brand&gt;/companies/businessAccounts/termsConditions/closingProcessInfo</v>
      </c>
      <c r="B36" s="3" t="s">
        <v>28</v>
      </c>
      <c r="C36" s="3" t="s">
        <v>56</v>
      </c>
      <c r="D36" s="1" t="s">
        <v>10</v>
      </c>
      <c r="E36" s="7">
        <v>2000</v>
      </c>
      <c r="F36" s="2" t="s">
        <v>11</v>
      </c>
      <c r="G36" s="2"/>
      <c r="H36" s="4"/>
      <c r="I36" s="8">
        <v>1</v>
      </c>
      <c r="J36" s="8">
        <v>1</v>
      </c>
      <c r="K36" s="3"/>
    </row>
    <row r="37" spans="1:11" ht="81.75" customHeight="1" x14ac:dyDescent="0.25">
      <c r="A37" s="1" t="str">
        <f t="shared" ref="A37:A42" si="4">CONCATENATE("openBankingBrazil/&lt;brand&gt;/companies/businessAccounts/incomeRates/",B37)</f>
        <v>openBankingBrazil/&lt;brand&gt;/companies/businessAccounts/incomeRates/rate</v>
      </c>
      <c r="B37" s="3" t="s">
        <v>53</v>
      </c>
      <c r="C37" s="3" t="s">
        <v>95</v>
      </c>
      <c r="D37" s="1" t="s">
        <v>10</v>
      </c>
      <c r="E37" s="5">
        <v>7</v>
      </c>
      <c r="F37" s="2" t="s">
        <v>15</v>
      </c>
      <c r="G37" s="1" t="s">
        <v>40</v>
      </c>
      <c r="H37" s="10"/>
      <c r="I37" s="8">
        <v>0</v>
      </c>
      <c r="J37" s="8">
        <v>1</v>
      </c>
      <c r="K37" s="3"/>
    </row>
    <row r="38" spans="1:11" ht="45" x14ac:dyDescent="0.25">
      <c r="A38" s="1" t="str">
        <f t="shared" si="4"/>
        <v>openBankingBrazil/&lt;brand&gt;/companies/businessAccounts/incomeRates/referencialRate</v>
      </c>
      <c r="B38" s="4" t="s">
        <v>29</v>
      </c>
      <c r="C38" s="3" t="s">
        <v>54</v>
      </c>
      <c r="D38" s="1" t="s">
        <v>10</v>
      </c>
      <c r="E38" s="7">
        <v>7</v>
      </c>
      <c r="F38" s="2" t="s">
        <v>15</v>
      </c>
      <c r="G38" s="1" t="s">
        <v>40</v>
      </c>
      <c r="H38" s="10"/>
      <c r="I38" s="8">
        <v>0</v>
      </c>
      <c r="J38" s="8">
        <v>1</v>
      </c>
      <c r="K38" s="3"/>
    </row>
    <row r="39" spans="1:11" ht="45" x14ac:dyDescent="0.25">
      <c r="A39" s="1" t="str">
        <f t="shared" si="4"/>
        <v>openBankingBrazil/&lt;brand&gt;/companies/businessAccounts/incomeRates/indexer</v>
      </c>
      <c r="B39" s="3" t="s">
        <v>30</v>
      </c>
      <c r="C39" s="28" t="s">
        <v>105</v>
      </c>
      <c r="D39" s="23" t="s">
        <v>10</v>
      </c>
      <c r="E39" s="5">
        <v>30</v>
      </c>
      <c r="F39" s="2" t="s">
        <v>15</v>
      </c>
      <c r="G39" s="2"/>
      <c r="H39" s="10"/>
      <c r="I39" s="8">
        <v>0</v>
      </c>
      <c r="J39" s="8">
        <v>1</v>
      </c>
      <c r="K39" s="3"/>
    </row>
    <row r="40" spans="1:11" ht="98.25" customHeight="1" x14ac:dyDescent="0.25">
      <c r="A40" s="1" t="str">
        <f t="shared" si="4"/>
        <v>openBankingBrazil/&lt;brand&gt;/companies/businessAccounts/incomeRates/prePostTax</v>
      </c>
      <c r="B40" s="3" t="s">
        <v>31</v>
      </c>
      <c r="C40" s="28" t="s">
        <v>106</v>
      </c>
      <c r="D40" s="23" t="s">
        <v>10</v>
      </c>
      <c r="E40" s="7">
        <v>3</v>
      </c>
      <c r="F40" s="2" t="s">
        <v>15</v>
      </c>
      <c r="G40" s="2"/>
      <c r="H40" s="4" t="s">
        <v>75</v>
      </c>
      <c r="I40" s="8">
        <v>0</v>
      </c>
      <c r="J40" s="8">
        <v>1</v>
      </c>
      <c r="K40" s="3"/>
    </row>
    <row r="41" spans="1:11" ht="45" x14ac:dyDescent="0.25">
      <c r="A41" s="1" t="str">
        <f t="shared" si="4"/>
        <v>openBankingBrazil/&lt;brand&gt;/companies/businessAccounts/incomeRates/frequency</v>
      </c>
      <c r="B41" s="4" t="s">
        <v>32</v>
      </c>
      <c r="C41" s="4" t="s">
        <v>16</v>
      </c>
      <c r="D41" s="23" t="s">
        <v>10</v>
      </c>
      <c r="E41" s="5">
        <v>4</v>
      </c>
      <c r="F41" s="2" t="s">
        <v>15</v>
      </c>
      <c r="G41" s="2"/>
      <c r="H41" s="15" t="s">
        <v>69</v>
      </c>
      <c r="I41" s="8">
        <v>0</v>
      </c>
      <c r="J41" s="8">
        <v>1</v>
      </c>
      <c r="K41" s="3"/>
    </row>
    <row r="42" spans="1:11" x14ac:dyDescent="0.25">
      <c r="A42" s="1" t="str">
        <f t="shared" si="4"/>
        <v>openBankingBrazil/&lt;brand&gt;/companies/businessAccounts/incomeRates/additionalinfo</v>
      </c>
      <c r="B42" s="3" t="s">
        <v>42</v>
      </c>
      <c r="C42" s="3" t="s">
        <v>14</v>
      </c>
      <c r="D42" s="1" t="s">
        <v>10</v>
      </c>
      <c r="E42" s="7">
        <v>2000</v>
      </c>
      <c r="F42" s="2" t="s">
        <v>15</v>
      </c>
      <c r="G42" s="2"/>
      <c r="H42" s="10"/>
      <c r="I42" s="8">
        <v>0</v>
      </c>
      <c r="J42" s="8">
        <v>1</v>
      </c>
      <c r="K42" s="3"/>
    </row>
    <row r="43" spans="1:11" ht="75" x14ac:dyDescent="0.25">
      <c r="A43" s="29" t="str">
        <f>CONCATENATE("openBankingBrazil/&lt;brand&gt;/companies/businessAccounts/incomeRates/application/",B43)</f>
        <v>openBankingBrazil/&lt;brand&gt;/companies/businessAccounts/incomeRates/application/types</v>
      </c>
      <c r="B43" s="29" t="s">
        <v>114</v>
      </c>
      <c r="C43" s="30" t="s">
        <v>127</v>
      </c>
      <c r="D43" s="29" t="s">
        <v>10</v>
      </c>
      <c r="E43" s="34">
        <v>30</v>
      </c>
      <c r="F43" s="29" t="s">
        <v>11</v>
      </c>
      <c r="G43" s="29" t="s">
        <v>100</v>
      </c>
      <c r="H43" s="35" t="s">
        <v>99</v>
      </c>
      <c r="I43" s="34">
        <v>5</v>
      </c>
      <c r="J43" s="34">
        <v>5</v>
      </c>
      <c r="K43" s="30" t="s">
        <v>120</v>
      </c>
    </row>
    <row r="44" spans="1:11" ht="54.75" customHeight="1" x14ac:dyDescent="0.25">
      <c r="A44" s="29" t="str">
        <f>CONCATENATE("openBankingBrazil/&lt;brand&gt;/companies/businessAccounts/incomeRates/application/",B44)</f>
        <v>openBankingBrazil/&lt;brand&gt;/companies/businessAccounts/incomeRates/application/rate</v>
      </c>
      <c r="B44" s="29" t="s">
        <v>53</v>
      </c>
      <c r="C44" s="30" t="s">
        <v>126</v>
      </c>
      <c r="D44" s="29" t="s">
        <v>10</v>
      </c>
      <c r="E44" s="34">
        <v>7</v>
      </c>
      <c r="F44" s="29" t="s">
        <v>11</v>
      </c>
      <c r="G44" s="29" t="s">
        <v>40</v>
      </c>
      <c r="H44" s="35"/>
      <c r="I44" s="34">
        <v>5</v>
      </c>
      <c r="J44" s="34">
        <v>5</v>
      </c>
      <c r="K44" s="30" t="s">
        <v>120</v>
      </c>
    </row>
    <row r="45" spans="1:11" ht="60" x14ac:dyDescent="0.25">
      <c r="A45" s="29" t="str">
        <f>CONCATENATE("openBankingBrazil/&lt;brand&gt;/companies/businessAccounts/incomeRates/",B45)</f>
        <v>openBankingBrazil/&lt;brand&gt;/companies/businessAccounts/incomeRates/referenceValue</v>
      </c>
      <c r="B45" s="29" t="s">
        <v>131</v>
      </c>
      <c r="C45" s="30" t="s">
        <v>128</v>
      </c>
      <c r="D45" s="31" t="s">
        <v>10</v>
      </c>
      <c r="E45" s="34">
        <v>12</v>
      </c>
      <c r="F45" s="29" t="s">
        <v>11</v>
      </c>
      <c r="G45" s="29" t="s">
        <v>68</v>
      </c>
      <c r="H45" s="29"/>
      <c r="I45" s="34">
        <v>1</v>
      </c>
      <c r="J45" s="34">
        <v>1</v>
      </c>
      <c r="K45" s="30" t="s">
        <v>120</v>
      </c>
    </row>
    <row r="46" spans="1:11" ht="30" x14ac:dyDescent="0.25">
      <c r="A46" s="31" t="str">
        <f>CONCATENATE("openBankingBrazil/&lt;brand&gt;/companies/businessAccounts/incomeRates/",B46)</f>
        <v>openBankingBrazil/&lt;brand&gt;/companies/businessAccounts/incomeRates/referenceCurrency</v>
      </c>
      <c r="B46" s="31" t="s">
        <v>132</v>
      </c>
      <c r="C46" s="30" t="s">
        <v>130</v>
      </c>
      <c r="D46" s="31" t="s">
        <v>10</v>
      </c>
      <c r="E46" s="36">
        <v>3</v>
      </c>
      <c r="F46" s="29" t="s">
        <v>11</v>
      </c>
      <c r="G46" s="29" t="s">
        <v>35</v>
      </c>
      <c r="H46" s="37" t="s">
        <v>129</v>
      </c>
      <c r="I46" s="34">
        <v>1</v>
      </c>
      <c r="J46" s="34">
        <v>1</v>
      </c>
      <c r="K46" s="30" t="s">
        <v>120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ContaCorrentePF</vt:lpstr>
      <vt:lpstr>ContaCorrentePJ</vt:lpstr>
    </vt:vector>
  </TitlesOfParts>
  <Company>GFT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Araujo Rodrigues, Thales</dc:creator>
  <cp:lastModifiedBy>de Araujo Rodrigues, Thales</cp:lastModifiedBy>
  <dcterms:created xsi:type="dcterms:W3CDTF">2020-06-16T13:22:22Z</dcterms:created>
  <dcterms:modified xsi:type="dcterms:W3CDTF">2020-07-24T17:50:45Z</dcterms:modified>
</cp:coreProperties>
</file>