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SA\Documents\Marili\Projetos\Open Banking Febraban\Produção\Dicionário de Dados\Cartões\OLD\"/>
    </mc:Choice>
  </mc:AlternateContent>
  <xr:revisionPtr revIDLastSave="0" documentId="13_ncr:1_{1499A1E2-1323-4486-860B-0E2C2CDA362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taPgtoPagoPF" sheetId="4" r:id="rId1"/>
    <sheet name="ContaPgtoPagoPJ 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4" l="1"/>
  <c r="A22" i="4"/>
  <c r="A15" i="6"/>
  <c r="A14" i="6"/>
  <c r="A13" i="6"/>
  <c r="A16" i="6"/>
  <c r="A17" i="6"/>
  <c r="A16" i="4"/>
  <c r="A17" i="4"/>
  <c r="A18" i="4"/>
  <c r="A19" i="4"/>
  <c r="A20" i="4"/>
  <c r="A21" i="4"/>
  <c r="A15" i="4"/>
  <c r="A12" i="6" l="1"/>
  <c r="A10" i="6"/>
  <c r="A11" i="6"/>
  <c r="A10" i="4"/>
  <c r="A12" i="4"/>
  <c r="A13" i="4"/>
  <c r="A14" i="4"/>
  <c r="A11" i="4"/>
  <c r="A7" i="6" l="1"/>
  <c r="A6" i="6"/>
  <c r="A5" i="6"/>
  <c r="A24" i="6"/>
  <c r="A23" i="6"/>
  <c r="A22" i="6"/>
  <c r="A21" i="6"/>
  <c r="A20" i="6"/>
  <c r="A19" i="6"/>
  <c r="A18" i="6"/>
  <c r="A9" i="6"/>
  <c r="A8" i="6"/>
  <c r="A4" i="6"/>
  <c r="A3" i="6"/>
  <c r="A2" i="6"/>
  <c r="A27" i="4"/>
  <c r="A28" i="4"/>
  <c r="A30" i="4" l="1"/>
  <c r="A29" i="4"/>
  <c r="A26" i="4"/>
  <c r="A25" i="4"/>
  <c r="A24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<sst xmlns="http://schemas.openxmlformats.org/spreadsheetml/2006/main" count="305" uniqueCount="95">
  <si>
    <t>Xpath</t>
  </si>
  <si>
    <t>Nome</t>
  </si>
  <si>
    <t>Definição</t>
  </si>
  <si>
    <t>Tipo do Dado</t>
  </si>
  <si>
    <t>Tamanho</t>
  </si>
  <si>
    <t>Mandatoriedade</t>
  </si>
  <si>
    <t>Formato</t>
  </si>
  <si>
    <t>Domínio</t>
  </si>
  <si>
    <t>Mínimo de Ocorrências</t>
  </si>
  <si>
    <t>Máximo de Ocorrências</t>
  </si>
  <si>
    <t>Restrições</t>
  </si>
  <si>
    <t>name</t>
  </si>
  <si>
    <t>Nome do conglomerado proprietário da companhia responsável pelas contas de pagamento pós-pagas (cartão de crédito)</t>
  </si>
  <si>
    <t>Texto</t>
  </si>
  <si>
    <t>Mandatório</t>
  </si>
  <si>
    <t>\w*\W*</t>
  </si>
  <si>
    <t>N/A</t>
  </si>
  <si>
    <t>Nome da Instituição, pertencente à organização, responsável pelas contas de pagamento pós-pagas (cartões de crédito) Ex. 'Empresa da Organização A'</t>
  </si>
  <si>
    <t>cnpjNumber</t>
  </si>
  <si>
    <t>Número completo do CNPJ da instituição responsável pelas contas de pagamento pós-pagas (cartões de crédito) - o CNPJ corresponde ao número de inscrição no Cadastro de Pessoa Jurídica. Os oito primeiros números à esquerda (XX. XXX. XXX) formam a "raiz" ou base, que identifica a empresa de forma única. Ex. '50.685.362'  Os 4 próximos números indicam filial. Os últimos dois dígitos são para o número verificador do CNPJ, calculado em duas etapas utilizando o módulo de divisão 11, utilizando-se os 12 primeiros números do CNPJ - inscrição e filial.
Deve-se ter apenas os números do CNPJ, sem máscara.</t>
  </si>
  <si>
    <t>^(\d{14})$</t>
  </si>
  <si>
    <t>Números de 0 a 9.</t>
  </si>
  <si>
    <t>Denominação/Identificação do nome da conta.
P.ex. "Cartão Universtiário Bem-Vindo"</t>
  </si>
  <si>
    <t>N</t>
  </si>
  <si>
    <t>productType</t>
  </si>
  <si>
    <r>
      <t>Categoria atribuída a um cartão de pagamento, sob uma certa denominação, que lhe agrega um conjunto de vantagens, diferenciando-o de acordo com o perfil do portador.
p.ex. "Classic Nacional", "Classic Internacional".
Essa categoria é definida pelo BACEN e está contida no documento de nome "</t>
    </r>
    <r>
      <rPr>
        <i/>
        <sz val="11"/>
        <rFont val="Calibri"/>
        <family val="2"/>
        <scheme val="minor"/>
      </rPr>
      <t>Elaboração e Remessa de Informações Relativas aos Cartões de Pagamento  Emissores</t>
    </r>
    <r>
      <rPr>
        <sz val="11"/>
        <rFont val="Calibri"/>
        <family val="2"/>
        <scheme val="minor"/>
      </rPr>
      <t>".</t>
    </r>
  </si>
  <si>
    <t>Enum</t>
  </si>
  <si>
    <t>1 Classic Nacional
2 Classic Internacional
3 Gold
4 Platinum
5 Infinite
6 Electron
7 Standard Nacional
8 Standard Internacional</t>
  </si>
  <si>
    <t>brandCode</t>
  </si>
  <si>
    <t>Categoria de Bandeiras de Cartões.
Bandeira é a detentora de todos os direitos e deveres da utilização da marca estampada no cartão, inclusive as bandeiras pertencentes aos emissores. p.ex. "American Express", "Diners Club".
Essas bandeiras estão definidas em documento do BACEN de nome "Elaboração e Remessa de Informações Relativas aos Cartões de Pagamento  Emissores".</t>
  </si>
  <si>
    <t>1 VISA 
2 MasterCard 
3 American Express 
4 Diners Club 
5 Hipercard 
6 Bandeira própria 
7 Cheque Eletrônico 
8 Elo 
99 Outras</t>
  </si>
  <si>
    <t>hasProgramReward</t>
  </si>
  <si>
    <t>Indicador da existência de programa de fidelidade/recompensa associado à conta.
0 Não
1 Sim</t>
  </si>
  <si>
    <t>Booleano</t>
  </si>
  <si>
    <t>^([0-1]{1})$</t>
  </si>
  <si>
    <t>0 Não
1 Sim</t>
  </si>
  <si>
    <t>programRewardInfo</t>
  </si>
  <si>
    <t>Informações de Termos e condições do programa de fidelidade/recompensa. Pode ser informada a URL referente ao endereço onde constam as condições informadas.</t>
  </si>
  <si>
    <t>Opcional</t>
  </si>
  <si>
    <t>Caso o campo "hasProgramReward"  indique que há programa de recompensa (1 - Sim), a informação de termos e condições deve ser preenchida.</t>
  </si>
  <si>
    <t>Nomes das Tarifas cobradas sobre Serviços relacionados à Modalidade informada de Contas de Pagamento Pós-Pagas para pessoa física. p.ex. "4 Utilização de canais de atendimento para retirada em espécie no país".
Estes serviços são previstos na resolução 3.919 do BACEN.</t>
  </si>
  <si>
    <t>1 Anuidade - cartão básico nacional
2 Anuidade - cartão básico internacional
3 Fornecimento de 2ª via de cartão com função crédito
4 Utilização de canais de atendimento para retirada em espécie no país
5 Utilização de canais de atendimento para retirada em espécie no exterior
6 Pagamento de contas utilizando a função crédito
7 Avaliação emergencial de crédito</t>
  </si>
  <si>
    <t>code</t>
  </si>
  <si>
    <t>Sigla de identificação do serviço relacionado à Modalidade de Contas de Pagamento Pós-Pagas para pessoa física informada. P.ex. "1 ANUIDADENacional". 
Estas siglas são previstas na resolução 3.919 do BACEN.</t>
  </si>
  <si>
    <t>1 ANUIDADENacional
2 ANUIDADEInt .
3 2ª via-CARTÃOCRÉDITO
4 RETIRADA-País
5 RETIRADA-exterior
6 PAGAMENTOCONTAS
7 AVAL.EMERG.CRÉDITO</t>
  </si>
  <si>
    <t>Fatores geradores de cobrança que incidem sobre as Modalidades inforrmadas de Contas de Pagamento Pós-Pagas para pessoa física.Descrição sobre o Fato Estes fatos geradores são previstos na resolução 3.919 do BACEN.</t>
  </si>
  <si>
    <t>ANUIDADENacional
"Disponibilização de rede de estabelecimentos afiliados, instalada no País, para pagamentos de bens e serviços, cobrada no máximo uma vez a cada doze meses, admitido o parcelamento da cobrança."
ANUIDADEInt .
"Disponibilização de rede de estabelecimentos afiliados, instalada no País e no exterior, para pagamentos de bens e serviços, cobrada no máximo uma vez a cada doze meses, admitido o parcelamento da cobrança."
2ª via-CARTÃOCRÉDITO
"Confecção e emissão de novo cartão com função crédito, restrito a casos de pedidos de reposição formulados pelo detentor do cartão, decorrente de perda, roubo, furto, danificação e outros motivos não imputáveis à instituição emitente."
RETIRADA-País
"Disponibilização e utilização pelo cliente de canais de atendimento disponíveis no País para retirada em espécie na função crédito."
RETIRADA-exterior
"Disponibilização e utilização pelo cliente de canais de atendimento disponíveis no exterior para retirada em espécie na função crédito ou débito."
PAGAMENTOCONTAS
"Realização de procedimentos operacionais para o pagamento de contas (água, luz, telefone, gás, tributos, boletos de cobrança, etc.), utilizando a função crédito do cartão"
AVAL.EMERG.CRÉDITO
"Avaliação de viabilidade e de riscos para a concessão de crédito em caráter emergencial, a pedido do cliente, por meio de atendimento pessoal, para realização de despesa acima do limite do cartão, cobrada no máximo uma vez nos últimos trinta dias."</t>
  </si>
  <si>
    <t>maxPrice</t>
  </si>
  <si>
    <t>Valor máximo para a tarifa cobrada, relativa ao serviço relacionado à Modalidade informada de Contas de Pagamento Pós-Pagas para pessoa física. p.ex. 45,00</t>
  </si>
  <si>
    <t>currency</t>
  </si>
  <si>
    <t xml:space="preserve">Moeda referente ao valor da Tarifa, segundo modelo ISO-4217. p. ex. 'BRL' </t>
  </si>
  <si>
    <t>^([A-Z]{3})$</t>
  </si>
  <si>
    <t>feeRate</t>
  </si>
  <si>
    <t>Percentual que corresponde a taxa aplicada para utilização de Crédito Rotativo. P.ex. '9,87%'</t>
  </si>
  <si>
    <t>(-?[1-9]?\d{1,2}){1}(\,\d{1,2}){1} - pode ser N/A</t>
  </si>
  <si>
    <t>instalmentRate</t>
  </si>
  <si>
    <t>Percentual que corresponde a taxa aplicada para pagamento parcelado do saldo devedor quando não realizado pagamento integral da fatura. P. Ex. '4,10%'.</t>
  </si>
  <si>
    <t>Lista de outras operações de crédito. P.ex. '1 saque a crédito'</t>
  </si>
  <si>
    <t>1 saque a crédito
2 outros</t>
  </si>
  <si>
    <t>minimumFeeRate</t>
  </si>
  <si>
    <t>Percentual para pagamento mínimo sobre o saldo devedor da fatura. P.ex. '25,00%'</t>
  </si>
  <si>
    <t>(-?[1-9]?\d{1,2}){1}(\,\d{1,2}){1}</t>
  </si>
  <si>
    <t>additionalInfo</t>
  </si>
  <si>
    <t>Campo aberto para detalhamento de taxas de juros.</t>
  </si>
  <si>
    <t>elegibilityCriteriaInfo</t>
  </si>
  <si>
    <t>Informação sobre as condições e critérios de elegibilidade do emissor do cartão. Pode ser informada a URL referente ao endereço onde constam as condições informadas.</t>
  </si>
  <si>
    <t>closingProcessInfo</t>
  </si>
  <si>
    <t>Descrição dos procedimentos para encerramento da conta pós paga. Pode ser informada a URL referente ao endereço onde constam as condições informadas.</t>
  </si>
  <si>
    <t>chargingTriggerInfo</t>
  </si>
  <si>
    <t>chargingUnit</t>
  </si>
  <si>
    <t>Unidade ou forma de cobrança. P.ex. 'Por depósito recebido'</t>
  </si>
  <si>
    <t>este campo sempre deverá estar preenchido</t>
  </si>
  <si>
    <t>type</t>
  </si>
  <si>
    <t>Mínimo
Médio
Máximo</t>
  </si>
  <si>
    <t>Este campo deve estar obrigatoriamente preenchido se não houver conteúdo para o item priceInfo</t>
  </si>
  <si>
    <t>value</t>
  </si>
  <si>
    <t>^(\d{1,9}\,\d{2}){1}$</t>
  </si>
  <si>
    <t xml:space="preserve">Moeda referente ao valor máximo da tarifa, segundo modelo ISO-4217. p. ex. 'BRL' </t>
  </si>
  <si>
    <t>^(\W{3}){1}$</t>
  </si>
  <si>
    <t>moeda (ISO-4217)</t>
  </si>
  <si>
    <t>priceInfo</t>
  </si>
  <si>
    <t>Descrição de como é composto o valor da tarifa. p.ex. '0,5% do valor do orçamento'</t>
  </si>
  <si>
    <t>Este campo deve estar obrigatoriamente preenchido se não houver conteúdo para os itens: value, currency e type</t>
  </si>
  <si>
    <t>Nomes das Tarifas cobradas sobre Serviços relacionados à Modalidade informada de Contas de Pagamento Pós-Pagas para pessoa jurídica. p.ex. '2ª via do Cartão de crédito'
Para as pessoas jurídicas, não há uma regulamentação específica sobre os serviços a serem prestados, como há para pessoas físicas.</t>
  </si>
  <si>
    <t>Fatores geradores de cobrança que incidem sobre as Modalidades inforrmadas de Contas de Pagamento Pós-Pagas para pessoa jurídica.
Para as pessoas jurídicas, não há uma regulamentação específica sobre os serviços a serem prestados, como há para pessoas físicas.p.ex. 'Confecção e emissão de novo cartão de Crédito, restrito a casos de pedidos de reposição formulados pelo detentor do cartão, decorrente de perda, roubo, furto, danificação e outros motivos não imputáveis à instituição emitente'</t>
  </si>
  <si>
    <t xml:space="preserve">Indica os tipos: mínimo, médio e máximo do valor informado. P.ex. 'médio' </t>
  </si>
  <si>
    <t>Valor da tarifa cobrada referente aos Outros Serviços. p.ex.'10,00'</t>
  </si>
  <si>
    <t>Sigla de identificação do serviço relacionado à Modalidade de Contas de Pagamento Pós-Pagas para pessoa jurídica informada. P.ex. p.ex. '2a VIA CARTÃO CRÉDITO' 
Para as pessoas jurídicas, não há uma regulamentação específica sobre os serviços a serem prestados, como há para pessoas físicas.</t>
  </si>
  <si>
    <t>Unidade ou forma de cobrança. P.ex. 'Por evento'</t>
  </si>
  <si>
    <t>Nomes das Tarifas cobradas sobre Serviços relacionados à Modalidade de Contas de Pagamento Pós-Pagas para pessoa física e que não estejam na resolução 3.919 do BACEN. p.ex. 'Cartão adicional'
Caso não haja outro serviço, que não os prioritários, a estrutura de dados de outros serviços pode vir vazia, mas deve retornar ao menos uma.</t>
  </si>
  <si>
    <t>Sigla de identificação do serviço relacionado à Modalidade informada de Contas de Pagamento Pós-Pagas para pessoa física e que não esteja, assim como o serviço, relacionada na resolução 3.919 do BACEN. p.ex. 'ANUIDADE DIFERENCIADA'
Caso não haja outro serviço, que não os prioritários, a estrutura de dados de outros serviços pode vir vazia, mas deve retornar ao menos uma.</t>
  </si>
  <si>
    <t>Fatores geradores de cobrança que incidem sobre as Modalidades de Contas de Pagamento Pós-Pagas para pessoa física e que não estejam relacionados a serviços previstos na resolução 3.919 do BACEN. 
Caso não haja outro serviço, que não os prioritários, a estrutura de dados de outros serviços pode vir vazia, mas deve retornar ao menos uma.</t>
  </si>
  <si>
    <t>Descrição de como é composto o valor da tarifa. p.ex. ' 50% vlr. anuidade do cartão titular'</t>
  </si>
  <si>
    <t>Unidade ou forma de cobrança. P.ex. 'Por ano'</t>
  </si>
  <si>
    <t>Valor da tarifa cobrada referente aos Outros Serviços. p.ex.'0,00'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</si>
</sst>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sz val="10.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 wrapText="1"/>
    </xf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/>
    <xf numFmtId="0" fontId="2" fillId="0" borderId="0" xfId="0" applyFont="1" applyFill="1" applyAlignment="1">
      <alignment horizontal="right" vertical="top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right" vertical="top" wrapText="1"/>
    </xf>
    <xf numFmtId="0" fontId="2" fillId="0" borderId="0" xfId="0" quotePrefix="1" applyFont="1" applyFill="1" applyAlignment="1">
      <alignment vertical="top" wrapText="1"/>
    </xf>
    <xf numFmtId="0" fontId="2" fillId="0" borderId="0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2" fillId="0" borderId="0" xfId="0" quotePrefix="1" applyFont="1" applyFill="1" applyAlignment="1">
      <alignment horizontal="left" vertical="top" wrapText="1"/>
    </xf>
    <xf numFmtId="0" fontId="2" fillId="0" borderId="0" xfId="0" applyFont="1" applyFill="1" applyAlignment="1">
      <alignment horizontal="right"/>
    </xf>
    <xf numFmtId="0" fontId="2" fillId="0" borderId="0" xfId="1" applyFont="1" applyFill="1" applyAlignment="1">
      <alignment horizontal="left" vertical="top" wrapText="1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right" vertical="top"/>
    </xf>
    <xf numFmtId="0" fontId="2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cb.gov.br/Ftp/download/Descri%E7%E3o%20dos%20Servi%E7os%20Priorit%E1rio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zoomScale="80" zoomScaleNormal="80" workbookViewId="0">
      <pane ySplit="1" topLeftCell="A18" activePane="bottomLeft" state="frozen"/>
      <selection pane="bottomLeft" activeCell="C20" sqref="C20"/>
    </sheetView>
  </sheetViews>
  <sheetFormatPr defaultColWidth="9.140625" defaultRowHeight="15" x14ac:dyDescent="0.25"/>
  <cols>
    <col min="1" max="1" width="72.28515625" style="14" customWidth="1"/>
    <col min="2" max="2" width="21.85546875" style="3" bestFit="1" customWidth="1"/>
    <col min="3" max="3" width="71.85546875" style="3" customWidth="1"/>
    <col min="4" max="4" width="11.28515625" style="14" bestFit="1" customWidth="1"/>
    <col min="5" max="5" width="8.140625" style="3" bestFit="1" customWidth="1"/>
    <col min="6" max="6" width="14.140625" style="14" bestFit="1" customWidth="1"/>
    <col min="7" max="7" width="38.140625" style="14" customWidth="1"/>
    <col min="8" max="8" width="52" style="14" customWidth="1"/>
    <col min="9" max="9" width="19.28515625" style="14" bestFit="1" customWidth="1"/>
    <col min="10" max="10" width="19.5703125" style="31" bestFit="1" customWidth="1"/>
    <col min="11" max="11" width="46.85546875" style="9" customWidth="1"/>
    <col min="12" max="16384" width="9.140625" style="14"/>
  </cols>
  <sheetData>
    <row r="1" spans="1:12" x14ac:dyDescent="0.25">
      <c r="A1" s="1" t="s">
        <v>0</v>
      </c>
      <c r="B1" s="11" t="s">
        <v>1</v>
      </c>
      <c r="C1" s="11" t="s">
        <v>2</v>
      </c>
      <c r="D1" s="1" t="s">
        <v>3</v>
      </c>
      <c r="E1" s="1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2" t="s">
        <v>9</v>
      </c>
      <c r="K1" s="13" t="s">
        <v>10</v>
      </c>
      <c r="L1" s="1"/>
    </row>
    <row r="2" spans="1:12" ht="30" x14ac:dyDescent="0.25">
      <c r="A2" s="3" t="str">
        <f>CONCATENATE("openBankingBrazil/&lt;organisation&gt;/",B2)</f>
        <v>openBankingBrazil/&lt;organisation&gt;/name</v>
      </c>
      <c r="B2" s="3" t="s">
        <v>11</v>
      </c>
      <c r="C2" s="6" t="s">
        <v>12</v>
      </c>
      <c r="D2" s="15" t="s">
        <v>13</v>
      </c>
      <c r="E2" s="26">
        <v>30</v>
      </c>
      <c r="F2" s="15" t="s">
        <v>14</v>
      </c>
      <c r="G2" s="15" t="s">
        <v>15</v>
      </c>
      <c r="H2" s="16"/>
      <c r="I2" s="17">
        <v>1</v>
      </c>
      <c r="J2" s="17">
        <v>1</v>
      </c>
      <c r="K2" s="6" t="s">
        <v>16</v>
      </c>
      <c r="L2" s="2"/>
    </row>
    <row r="3" spans="1:12" s="20" customFormat="1" ht="30" x14ac:dyDescent="0.25">
      <c r="A3" s="4" t="str">
        <f>CONCATENATE("openBankingBrazil/&lt;organisation&gt;/companies/",B3)</f>
        <v>openBankingBrazil/&lt;organisation&gt;/companies/name</v>
      </c>
      <c r="B3" s="4" t="s">
        <v>11</v>
      </c>
      <c r="C3" s="7" t="s">
        <v>17</v>
      </c>
      <c r="D3" s="4" t="s">
        <v>13</v>
      </c>
      <c r="E3" s="26">
        <v>30</v>
      </c>
      <c r="F3" s="4" t="s">
        <v>14</v>
      </c>
      <c r="G3" s="4" t="s">
        <v>15</v>
      </c>
      <c r="H3" s="4"/>
      <c r="I3" s="18">
        <v>1</v>
      </c>
      <c r="J3" s="18">
        <v>1</v>
      </c>
      <c r="K3" s="8" t="s">
        <v>16</v>
      </c>
      <c r="L3" s="19"/>
    </row>
    <row r="4" spans="1:12" s="20" customFormat="1" ht="153.75" customHeight="1" x14ac:dyDescent="0.25">
      <c r="A4" s="4" t="str">
        <f>CONCATENATE("openBankingBrazil/&lt;organisation&gt;/companies/",B4)</f>
        <v>openBankingBrazil/&lt;organisation&gt;/companies/cnpjNumber</v>
      </c>
      <c r="B4" s="4" t="s">
        <v>18</v>
      </c>
      <c r="C4" s="8" t="s">
        <v>19</v>
      </c>
      <c r="D4" s="4" t="s">
        <v>13</v>
      </c>
      <c r="E4" s="26">
        <v>14</v>
      </c>
      <c r="F4" s="4" t="s">
        <v>14</v>
      </c>
      <c r="G4" s="4" t="s">
        <v>20</v>
      </c>
      <c r="H4" s="7" t="s">
        <v>21</v>
      </c>
      <c r="I4" s="18">
        <v>1</v>
      </c>
      <c r="J4" s="18">
        <v>1</v>
      </c>
      <c r="K4" s="7" t="s">
        <v>16</v>
      </c>
      <c r="L4" s="19"/>
    </row>
    <row r="5" spans="1:12" ht="30" x14ac:dyDescent="0.25">
      <c r="A5" s="3" t="str">
        <f>CONCATENATE("openBankingBrazil/&lt;organisation&gt;/companies/personalCreditCards/",B5)</f>
        <v>openBankingBrazil/&lt;organisation&gt;/companies/personalCreditCards/name</v>
      </c>
      <c r="B5" s="5" t="s">
        <v>11</v>
      </c>
      <c r="C5" s="6" t="s">
        <v>22</v>
      </c>
      <c r="D5" s="5" t="s">
        <v>13</v>
      </c>
      <c r="E5" s="21">
        <v>50</v>
      </c>
      <c r="F5" s="4" t="s">
        <v>14</v>
      </c>
      <c r="G5" s="15" t="s">
        <v>15</v>
      </c>
      <c r="H5" s="6"/>
      <c r="I5" s="17">
        <v>1</v>
      </c>
      <c r="J5" s="17" t="s">
        <v>23</v>
      </c>
      <c r="K5" s="6"/>
      <c r="L5" s="3"/>
    </row>
    <row r="6" spans="1:12" ht="120" x14ac:dyDescent="0.25">
      <c r="A6" s="3" t="str">
        <f>CONCATENATE("openBankingBrazil/&lt;organisation&gt;/companies/personalCreditCards/identification/",B6)</f>
        <v>openBankingBrazil/&lt;organisation&gt;/companies/personalCreditCards/identification/productType</v>
      </c>
      <c r="B6" s="5" t="s">
        <v>24</v>
      </c>
      <c r="C6" s="6" t="s">
        <v>25</v>
      </c>
      <c r="D6" s="5" t="s">
        <v>26</v>
      </c>
      <c r="E6" s="21">
        <v>30</v>
      </c>
      <c r="F6" s="4" t="s">
        <v>14</v>
      </c>
      <c r="G6" s="4"/>
      <c r="H6" s="6" t="s">
        <v>27</v>
      </c>
      <c r="I6" s="17">
        <v>1</v>
      </c>
      <c r="J6" s="17">
        <v>1</v>
      </c>
      <c r="L6" s="3"/>
    </row>
    <row r="7" spans="1:12" ht="135" x14ac:dyDescent="0.25">
      <c r="A7" s="3" t="str">
        <f>CONCATENATE("openBankingBrazil/&lt;organisation&gt;/companies/personalCreditCards/identification/",B7)</f>
        <v>openBankingBrazil/&lt;organisation&gt;/companies/personalCreditCards/identification/brandCode</v>
      </c>
      <c r="B7" s="5" t="s">
        <v>28</v>
      </c>
      <c r="C7" s="6" t="s">
        <v>29</v>
      </c>
      <c r="D7" s="5" t="s">
        <v>26</v>
      </c>
      <c r="E7" s="21">
        <v>30</v>
      </c>
      <c r="F7" s="4" t="s">
        <v>14</v>
      </c>
      <c r="G7" s="4"/>
      <c r="H7" s="6" t="s">
        <v>30</v>
      </c>
      <c r="I7" s="17">
        <v>1</v>
      </c>
      <c r="J7" s="17">
        <v>1</v>
      </c>
      <c r="K7" s="6"/>
      <c r="L7" s="3"/>
    </row>
    <row r="8" spans="1:12" ht="60" x14ac:dyDescent="0.25">
      <c r="A8" s="3" t="str">
        <f>CONCATENATE("openBankingBrazil/&lt;organisation&gt;/companies/personalCreditCards/rewardsProgram/",B8)</f>
        <v>openBankingBrazil/&lt;organisation&gt;/companies/personalCreditCards/rewardsProgram/hasProgramReward</v>
      </c>
      <c r="B8" s="5" t="s">
        <v>31</v>
      </c>
      <c r="C8" s="6" t="s">
        <v>32</v>
      </c>
      <c r="D8" s="5" t="s">
        <v>33</v>
      </c>
      <c r="E8" s="21">
        <v>1</v>
      </c>
      <c r="F8" s="4" t="s">
        <v>14</v>
      </c>
      <c r="G8" s="4" t="s">
        <v>34</v>
      </c>
      <c r="H8" s="6" t="s">
        <v>35</v>
      </c>
      <c r="I8" s="17">
        <v>1</v>
      </c>
      <c r="J8" s="17">
        <v>1</v>
      </c>
      <c r="K8" s="6"/>
      <c r="L8" s="3"/>
    </row>
    <row r="9" spans="1:12" ht="60" x14ac:dyDescent="0.25">
      <c r="A9" s="3" t="str">
        <f>CONCATENATE("openBankingBrazil/&lt;organisation&gt;/companies/personalCreditCards/rewardsProgram/",B9)</f>
        <v>openBankingBrazil/&lt;organisation&gt;/companies/personalCreditCards/rewardsProgram/programRewardInfo</v>
      </c>
      <c r="B9" s="5" t="s">
        <v>36</v>
      </c>
      <c r="C9" s="6" t="s">
        <v>37</v>
      </c>
      <c r="D9" s="5" t="s">
        <v>13</v>
      </c>
      <c r="E9" s="21">
        <v>2000</v>
      </c>
      <c r="F9" s="5" t="s">
        <v>38</v>
      </c>
      <c r="G9" s="15"/>
      <c r="H9" s="5"/>
      <c r="I9" s="17">
        <v>0</v>
      </c>
      <c r="J9" s="17">
        <v>1</v>
      </c>
      <c r="K9" s="6" t="s">
        <v>39</v>
      </c>
      <c r="L9" s="3"/>
    </row>
    <row r="10" spans="1:12" ht="135" x14ac:dyDescent="0.25">
      <c r="A10" s="3" t="str">
        <f>CONCATENATE("openBankingBrazil/&lt;organisation&gt;/companies/personalCreditCards/fees/priorityServices/",B10)</f>
        <v>openBankingBrazil/&lt;organisation&gt;/companies/personalCreditCards/fees/priorityServices/name</v>
      </c>
      <c r="B10" s="3" t="s">
        <v>11</v>
      </c>
      <c r="C10" s="10" t="s">
        <v>40</v>
      </c>
      <c r="D10" s="5" t="s">
        <v>26</v>
      </c>
      <c r="E10" s="21">
        <v>50</v>
      </c>
      <c r="F10" s="4" t="s">
        <v>14</v>
      </c>
      <c r="G10" s="4"/>
      <c r="H10" s="10" t="s">
        <v>41</v>
      </c>
      <c r="I10" s="22">
        <v>1</v>
      </c>
      <c r="J10" s="22">
        <v>7</v>
      </c>
      <c r="K10" s="23"/>
      <c r="L10" s="3"/>
    </row>
    <row r="11" spans="1:12" ht="105" x14ac:dyDescent="0.25">
      <c r="A11" s="3" t="str">
        <f>CONCATENATE("openBankingBrazil/&lt;organisation&gt;/companies/personalCreditCards/fees/priorityServices/",B11)</f>
        <v>openBankingBrazil/&lt;organisation&gt;/companies/personalCreditCards/fees/priorityServices/code</v>
      </c>
      <c r="B11" s="3" t="s">
        <v>42</v>
      </c>
      <c r="C11" s="10" t="s">
        <v>43</v>
      </c>
      <c r="D11" s="5" t="s">
        <v>26</v>
      </c>
      <c r="E11" s="21">
        <v>30</v>
      </c>
      <c r="F11" s="4" t="s">
        <v>14</v>
      </c>
      <c r="G11" s="4"/>
      <c r="H11" s="32" t="s">
        <v>44</v>
      </c>
      <c r="I11" s="22">
        <v>1</v>
      </c>
      <c r="J11" s="22">
        <v>7</v>
      </c>
      <c r="K11" s="23"/>
      <c r="L11" s="3"/>
    </row>
    <row r="12" spans="1:12" ht="114" customHeight="1" x14ac:dyDescent="0.25">
      <c r="A12" s="3" t="str">
        <f t="shared" ref="A12:A15" si="0">CONCATENATE("openBankingBrazil/&lt;organisation&gt;/companies/personalCreditCards/fees/priorityServices/",B12)</f>
        <v>openBankingBrazil/&lt;organisation&gt;/companies/personalCreditCards/fees/priorityServices/chargingTriggerInfo</v>
      </c>
      <c r="B12" s="33" t="s">
        <v>68</v>
      </c>
      <c r="C12" s="6" t="s">
        <v>45</v>
      </c>
      <c r="D12" s="5" t="s">
        <v>26</v>
      </c>
      <c r="E12" s="21">
        <v>300</v>
      </c>
      <c r="F12" s="4" t="s">
        <v>14</v>
      </c>
      <c r="G12" s="15"/>
      <c r="H12" s="9" t="s">
        <v>46</v>
      </c>
      <c r="I12" s="22">
        <v>1</v>
      </c>
      <c r="J12" s="22">
        <v>7</v>
      </c>
      <c r="K12" s="6"/>
      <c r="L12" s="3"/>
    </row>
    <row r="13" spans="1:12" ht="45" x14ac:dyDescent="0.25">
      <c r="A13" s="3" t="str">
        <f t="shared" si="0"/>
        <v>openBankingBrazil/&lt;organisation&gt;/companies/personalCreditCards/fees/priorityServices/maxPrice</v>
      </c>
      <c r="B13" s="3" t="s">
        <v>47</v>
      </c>
      <c r="C13" s="10" t="s">
        <v>48</v>
      </c>
      <c r="D13" s="5" t="s">
        <v>13</v>
      </c>
      <c r="E13" s="21">
        <v>12</v>
      </c>
      <c r="F13" s="4" t="s">
        <v>14</v>
      </c>
      <c r="G13" s="5" t="s">
        <v>76</v>
      </c>
      <c r="H13" s="5"/>
      <c r="I13" s="17">
        <v>1</v>
      </c>
      <c r="J13" s="17">
        <v>7</v>
      </c>
      <c r="K13" s="6"/>
      <c r="L13" s="3"/>
    </row>
    <row r="14" spans="1:12" x14ac:dyDescent="0.25">
      <c r="A14" s="3" t="str">
        <f t="shared" si="0"/>
        <v>openBankingBrazil/&lt;organisation&gt;/companies/personalCreditCards/fees/priorityServices/currency</v>
      </c>
      <c r="B14" s="3" t="s">
        <v>49</v>
      </c>
      <c r="C14" s="10" t="s">
        <v>50</v>
      </c>
      <c r="D14" s="5" t="s">
        <v>13</v>
      </c>
      <c r="E14" s="21">
        <v>3</v>
      </c>
      <c r="F14" s="4" t="s">
        <v>14</v>
      </c>
      <c r="G14" s="5" t="s">
        <v>51</v>
      </c>
      <c r="H14" s="5"/>
      <c r="I14" s="17">
        <v>1</v>
      </c>
      <c r="J14" s="17">
        <v>7</v>
      </c>
      <c r="K14" s="6"/>
      <c r="L14" s="3"/>
    </row>
    <row r="15" spans="1:12" s="33" customFormat="1" x14ac:dyDescent="0.25">
      <c r="A15" s="33" t="str">
        <f t="shared" si="0"/>
        <v>openBankingBrazil/&lt;organisation&gt;/companies/personalCreditCards/fees/priorityServices/chargingUnit</v>
      </c>
      <c r="B15" s="34" t="s">
        <v>69</v>
      </c>
      <c r="C15" s="34" t="s">
        <v>70</v>
      </c>
      <c r="D15" s="33" t="s">
        <v>13</v>
      </c>
      <c r="E15" s="35">
        <v>50</v>
      </c>
      <c r="F15" s="36" t="s">
        <v>14</v>
      </c>
      <c r="G15" s="36" t="s">
        <v>15</v>
      </c>
      <c r="H15" s="37"/>
      <c r="I15" s="38">
        <v>1</v>
      </c>
      <c r="J15" s="38">
        <v>7</v>
      </c>
      <c r="K15" s="34" t="s">
        <v>71</v>
      </c>
    </row>
    <row r="16" spans="1:12" ht="75" x14ac:dyDescent="0.25">
      <c r="A16" s="3" t="str">
        <f>CONCATENATE("openBankingBrazil/&lt;organisation&gt;/companies/personalCreditCards/fees/otherServices/",B16)</f>
        <v>openBankingBrazil/&lt;organisation&gt;/companies/personalCreditCards/fees/otherServices/name</v>
      </c>
      <c r="B16" s="3" t="s">
        <v>11</v>
      </c>
      <c r="C16" s="10" t="s">
        <v>89</v>
      </c>
      <c r="D16" s="5" t="s">
        <v>13</v>
      </c>
      <c r="E16" s="21">
        <v>50</v>
      </c>
      <c r="F16" s="4" t="s">
        <v>14</v>
      </c>
      <c r="G16" s="4"/>
      <c r="H16" s="10"/>
      <c r="I16" s="22">
        <v>1</v>
      </c>
      <c r="J16" s="22" t="s">
        <v>23</v>
      </c>
      <c r="K16" s="23"/>
      <c r="L16" s="3"/>
    </row>
    <row r="17" spans="1:12" ht="90" x14ac:dyDescent="0.25">
      <c r="A17" s="3" t="str">
        <f t="shared" ref="A17:A18" si="1">CONCATENATE("openBankingBrazil/&lt;organisation&gt;/companies/personalCreditCards/fees/otherServices/",B17)</f>
        <v>openBankingBrazil/&lt;organisation&gt;/companies/personalCreditCards/fees/otherServices/code</v>
      </c>
      <c r="B17" s="3" t="s">
        <v>42</v>
      </c>
      <c r="C17" s="10" t="s">
        <v>90</v>
      </c>
      <c r="D17" s="5" t="s">
        <v>13</v>
      </c>
      <c r="E17" s="21">
        <v>30</v>
      </c>
      <c r="F17" s="4" t="s">
        <v>14</v>
      </c>
      <c r="G17" s="4"/>
      <c r="H17" s="32"/>
      <c r="I17" s="22">
        <v>1</v>
      </c>
      <c r="J17" s="22" t="s">
        <v>23</v>
      </c>
      <c r="K17" s="23"/>
      <c r="L17" s="3"/>
    </row>
    <row r="18" spans="1:12" ht="114" customHeight="1" x14ac:dyDescent="0.25">
      <c r="A18" s="3" t="str">
        <f t="shared" si="1"/>
        <v>openBankingBrazil/&lt;organisation&gt;/companies/personalCreditCards/fees/otherServices/chargingTriggerInfo</v>
      </c>
      <c r="B18" s="33" t="s">
        <v>68</v>
      </c>
      <c r="C18" s="6" t="s">
        <v>91</v>
      </c>
      <c r="D18" s="5" t="s">
        <v>13</v>
      </c>
      <c r="E18" s="21">
        <v>300</v>
      </c>
      <c r="F18" s="4" t="s">
        <v>14</v>
      </c>
      <c r="G18" s="15"/>
      <c r="H18" s="9"/>
      <c r="I18" s="22">
        <v>1</v>
      </c>
      <c r="J18" s="22" t="s">
        <v>23</v>
      </c>
      <c r="K18" s="6"/>
      <c r="L18" s="3"/>
    </row>
    <row r="19" spans="1:12" s="33" customFormat="1" ht="45" x14ac:dyDescent="0.25">
      <c r="A19" s="33" t="str">
        <f>CONCATENATE("openBankingBrazil/&lt;organisation&gt;/companies/personalCreditCards/fees/otherServices/price/",B19)</f>
        <v>openBankingBrazil/&lt;organisation&gt;/companies/personalCreditCards/fees/otherServices/price/type</v>
      </c>
      <c r="B19" s="34" t="s">
        <v>72</v>
      </c>
      <c r="C19" s="34" t="s">
        <v>85</v>
      </c>
      <c r="D19" s="33" t="s">
        <v>26</v>
      </c>
      <c r="E19" s="35">
        <v>6</v>
      </c>
      <c r="F19" s="33" t="s">
        <v>38</v>
      </c>
      <c r="G19" s="36"/>
      <c r="H19" s="37" t="s">
        <v>73</v>
      </c>
      <c r="I19" s="38">
        <v>0</v>
      </c>
      <c r="J19" s="38">
        <v>3</v>
      </c>
      <c r="K19" s="34" t="s">
        <v>74</v>
      </c>
    </row>
    <row r="20" spans="1:12" s="33" customFormat="1" ht="45" x14ac:dyDescent="0.25">
      <c r="A20" s="33" t="str">
        <f t="shared" ref="A20:A21" si="2">CONCATENATE("openBankingBrazil/&lt;organisation&gt;/companies/personalCreditCards/fees/otherServices/price/",B20)</f>
        <v>openBankingBrazil/&lt;organisation&gt;/companies/personalCreditCards/fees/otherServices/price/value</v>
      </c>
      <c r="B20" s="34" t="s">
        <v>75</v>
      </c>
      <c r="C20" s="34" t="s">
        <v>94</v>
      </c>
      <c r="D20" s="33" t="s">
        <v>13</v>
      </c>
      <c r="E20" s="35">
        <v>12</v>
      </c>
      <c r="F20" s="36" t="s">
        <v>38</v>
      </c>
      <c r="G20" s="36" t="s">
        <v>76</v>
      </c>
      <c r="H20" s="36"/>
      <c r="I20" s="38">
        <v>0</v>
      </c>
      <c r="J20" s="38">
        <v>3</v>
      </c>
      <c r="K20" s="34" t="s">
        <v>74</v>
      </c>
    </row>
    <row r="21" spans="1:12" s="33" customFormat="1" ht="45" x14ac:dyDescent="0.25">
      <c r="A21" s="33" t="str">
        <f t="shared" si="2"/>
        <v>openBankingBrazil/&lt;organisation&gt;/companies/personalCreditCards/fees/otherServices/price/currency</v>
      </c>
      <c r="B21" s="34" t="s">
        <v>49</v>
      </c>
      <c r="C21" s="34" t="s">
        <v>77</v>
      </c>
      <c r="D21" s="33" t="s">
        <v>13</v>
      </c>
      <c r="E21" s="35">
        <v>3</v>
      </c>
      <c r="F21" s="33" t="s">
        <v>38</v>
      </c>
      <c r="G21" s="36" t="s">
        <v>78</v>
      </c>
      <c r="H21" s="37" t="s">
        <v>79</v>
      </c>
      <c r="I21" s="38">
        <v>0</v>
      </c>
      <c r="J21" s="38">
        <v>3</v>
      </c>
      <c r="K21" s="34" t="s">
        <v>74</v>
      </c>
    </row>
    <row r="22" spans="1:12" s="33" customFormat="1" ht="32.25" customHeight="1" x14ac:dyDescent="0.25">
      <c r="A22" s="33" t="str">
        <f>CONCATENATE("openBankingBrazil/&lt;organisations&gt;/companies/personalCreditCards/fees/otherServices/",B22)</f>
        <v>openBankingBrazil/&lt;organisations&gt;/companies/personalCreditCards/fees/otherServices/priceInfo</v>
      </c>
      <c r="B22" s="34" t="s">
        <v>80</v>
      </c>
      <c r="C22" s="34" t="s">
        <v>92</v>
      </c>
      <c r="D22" s="33" t="s">
        <v>13</v>
      </c>
      <c r="E22" s="35">
        <v>80</v>
      </c>
      <c r="F22" s="33" t="s">
        <v>38</v>
      </c>
      <c r="G22" s="36" t="s">
        <v>15</v>
      </c>
      <c r="H22" s="37"/>
      <c r="I22" s="38">
        <v>0</v>
      </c>
      <c r="J22" s="38" t="s">
        <v>23</v>
      </c>
      <c r="K22" s="34" t="s">
        <v>82</v>
      </c>
    </row>
    <row r="23" spans="1:12" s="33" customFormat="1" x14ac:dyDescent="0.25">
      <c r="A23" s="33" t="str">
        <f>CONCATENATE("openBankingBrazil/&lt;organisation&gt;/companies/personalCreditCards/fees/otherServices/",B23)</f>
        <v>openBankingBrazil/&lt;organisation&gt;/companies/personalCreditCards/fees/otherServices/chargingUnit</v>
      </c>
      <c r="B23" s="34" t="s">
        <v>69</v>
      </c>
      <c r="C23" s="34" t="s">
        <v>93</v>
      </c>
      <c r="D23" s="33" t="s">
        <v>13</v>
      </c>
      <c r="E23" s="35">
        <v>50</v>
      </c>
      <c r="F23" s="36" t="s">
        <v>14</v>
      </c>
      <c r="G23" s="36" t="s">
        <v>15</v>
      </c>
      <c r="H23" s="37"/>
      <c r="I23" s="38">
        <v>1</v>
      </c>
      <c r="J23" s="38" t="s">
        <v>23</v>
      </c>
      <c r="K23" s="34" t="s">
        <v>71</v>
      </c>
    </row>
    <row r="24" spans="1:12" ht="30" x14ac:dyDescent="0.25">
      <c r="A24" s="3" t="str">
        <f>CONCATENATE("openBankingBrazil/&lt;organisation&gt;/companies/personalCreditCards/interestRates/",B24)</f>
        <v>openBankingBrazil/&lt;organisation&gt;/companies/personalCreditCards/interestRates/feeRate</v>
      </c>
      <c r="B24" s="5" t="s">
        <v>52</v>
      </c>
      <c r="C24" s="6" t="s">
        <v>53</v>
      </c>
      <c r="D24" s="5" t="s">
        <v>13</v>
      </c>
      <c r="E24" s="21">
        <v>7</v>
      </c>
      <c r="F24" s="4" t="s">
        <v>14</v>
      </c>
      <c r="G24" s="14" t="s">
        <v>54</v>
      </c>
      <c r="H24" s="5"/>
      <c r="I24" s="17">
        <v>1</v>
      </c>
      <c r="J24" s="17">
        <v>1</v>
      </c>
      <c r="K24" s="6"/>
      <c r="L24" s="3"/>
    </row>
    <row r="25" spans="1:12" ht="45" x14ac:dyDescent="0.25">
      <c r="A25" s="3" t="str">
        <f t="shared" ref="A25:A26" si="3">CONCATENATE("openBankingBrazil/&lt;organisation&gt;/companies/personalCreditCards/interestRates/",B25)</f>
        <v>openBankingBrazil/&lt;organisation&gt;/companies/personalCreditCards/interestRates/instalmentRate</v>
      </c>
      <c r="B25" s="3" t="s">
        <v>55</v>
      </c>
      <c r="C25" s="10" t="s">
        <v>56</v>
      </c>
      <c r="D25" s="5" t="s">
        <v>13</v>
      </c>
      <c r="E25" s="24">
        <v>7</v>
      </c>
      <c r="F25" s="4" t="s">
        <v>14</v>
      </c>
      <c r="G25" s="14" t="s">
        <v>54</v>
      </c>
      <c r="H25" s="5"/>
      <c r="I25" s="17">
        <v>1</v>
      </c>
      <c r="J25" s="17">
        <v>1</v>
      </c>
      <c r="K25" s="6"/>
      <c r="L25" s="3"/>
    </row>
    <row r="26" spans="1:12" ht="30" x14ac:dyDescent="0.25">
      <c r="A26" s="3" t="str">
        <f t="shared" si="3"/>
        <v>openBankingBrazil/&lt;organisation&gt;/companies/personalCreditCards/interestRates/code</v>
      </c>
      <c r="B26" s="3" t="s">
        <v>42</v>
      </c>
      <c r="C26" s="25" t="s">
        <v>57</v>
      </c>
      <c r="D26" s="5" t="s">
        <v>26</v>
      </c>
      <c r="E26" s="21">
        <v>30</v>
      </c>
      <c r="F26" s="4" t="s">
        <v>14</v>
      </c>
      <c r="G26" s="5"/>
      <c r="H26" s="25" t="s">
        <v>58</v>
      </c>
      <c r="I26" s="17">
        <v>1</v>
      </c>
      <c r="J26" s="17">
        <v>1</v>
      </c>
      <c r="K26" s="6"/>
      <c r="L26" s="3"/>
    </row>
    <row r="27" spans="1:12" ht="30" x14ac:dyDescent="0.25">
      <c r="A27" s="5" t="str">
        <f t="shared" ref="A27:A30" si="4">CONCATENATE("openBankingBrazil/&lt;organisation&gt;/companies/personalCreditCards/termsConditions/",B27)</f>
        <v>openBankingBrazil/&lt;organisation&gt;/companies/personalCreditCards/termsConditions/minimumFeeRate</v>
      </c>
      <c r="B27" s="3" t="s">
        <v>59</v>
      </c>
      <c r="C27" s="10" t="s">
        <v>60</v>
      </c>
      <c r="D27" s="5" t="s">
        <v>13</v>
      </c>
      <c r="E27" s="21">
        <v>7</v>
      </c>
      <c r="F27" s="4" t="s">
        <v>14</v>
      </c>
      <c r="G27" s="14" t="s">
        <v>61</v>
      </c>
      <c r="H27" s="5"/>
      <c r="I27" s="17">
        <v>1</v>
      </c>
      <c r="J27" s="17">
        <v>1</v>
      </c>
      <c r="K27" s="6"/>
      <c r="L27" s="3"/>
    </row>
    <row r="28" spans="1:12" x14ac:dyDescent="0.25">
      <c r="A28" s="5" t="str">
        <f t="shared" si="4"/>
        <v>openBankingBrazil/&lt;organisation&gt;/companies/personalCreditCards/termsConditions/additionalInfo</v>
      </c>
      <c r="B28" s="4" t="s">
        <v>62</v>
      </c>
      <c r="C28" s="10" t="s">
        <v>63</v>
      </c>
      <c r="D28" s="5" t="s">
        <v>13</v>
      </c>
      <c r="E28" s="21">
        <v>500</v>
      </c>
      <c r="F28" s="5" t="s">
        <v>38</v>
      </c>
      <c r="G28" s="15"/>
      <c r="H28" s="5"/>
      <c r="I28" s="17">
        <v>0</v>
      </c>
      <c r="J28" s="17">
        <v>1</v>
      </c>
      <c r="K28" s="6"/>
      <c r="L28" s="3"/>
    </row>
    <row r="29" spans="1:12" s="20" customFormat="1" ht="45" x14ac:dyDescent="0.25">
      <c r="A29" s="5" t="str">
        <f t="shared" si="4"/>
        <v>openBankingBrazil/&lt;organisation&gt;/companies/personalCreditCards/termsConditions/elegibilityCriteriaInfo</v>
      </c>
      <c r="B29" s="4" t="s">
        <v>64</v>
      </c>
      <c r="C29" s="7" t="s">
        <v>65</v>
      </c>
      <c r="D29" s="4" t="s">
        <v>13</v>
      </c>
      <c r="E29" s="26">
        <v>2000</v>
      </c>
      <c r="F29" s="4" t="s">
        <v>14</v>
      </c>
      <c r="G29" s="15"/>
      <c r="H29" s="27"/>
      <c r="I29" s="18">
        <v>1</v>
      </c>
      <c r="J29" s="18">
        <v>1</v>
      </c>
      <c r="K29" s="27"/>
      <c r="L29" s="19"/>
    </row>
    <row r="30" spans="1:12" s="20" customFormat="1" ht="45" x14ac:dyDescent="0.25">
      <c r="A30" s="5" t="str">
        <f t="shared" si="4"/>
        <v>openBankingBrazil/&lt;organisation&gt;/companies/personalCreditCards/termsConditions/closingProcessInfo</v>
      </c>
      <c r="B30" s="4" t="s">
        <v>66</v>
      </c>
      <c r="C30" s="7" t="s">
        <v>67</v>
      </c>
      <c r="D30" s="4" t="s">
        <v>13</v>
      </c>
      <c r="E30" s="26">
        <v>2000</v>
      </c>
      <c r="F30" s="4" t="s">
        <v>14</v>
      </c>
      <c r="G30" s="15"/>
      <c r="H30" s="28"/>
      <c r="I30" s="18">
        <v>1</v>
      </c>
      <c r="J30" s="18">
        <v>1</v>
      </c>
      <c r="K30" s="7"/>
      <c r="L30" s="19"/>
    </row>
    <row r="31" spans="1:12" s="20" customFormat="1" x14ac:dyDescent="0.25">
      <c r="A31" s="28"/>
      <c r="B31" s="4"/>
      <c r="C31" s="27"/>
      <c r="D31" s="28"/>
      <c r="E31" s="28"/>
      <c r="F31" s="28"/>
      <c r="G31" s="28"/>
      <c r="H31" s="28"/>
      <c r="I31" s="29"/>
      <c r="J31" s="29"/>
      <c r="K31" s="7"/>
      <c r="L31" s="19"/>
    </row>
    <row r="32" spans="1:12" s="20" customFormat="1" x14ac:dyDescent="0.25">
      <c r="A32" s="4"/>
      <c r="B32" s="4"/>
      <c r="C32" s="7"/>
      <c r="D32" s="4"/>
      <c r="E32" s="4"/>
      <c r="F32" s="4"/>
      <c r="G32" s="4"/>
      <c r="H32" s="4"/>
      <c r="I32" s="18"/>
      <c r="J32" s="18"/>
      <c r="K32" s="7"/>
      <c r="L32" s="19"/>
    </row>
    <row r="33" spans="1:12" x14ac:dyDescent="0.25">
      <c r="A33" s="5"/>
      <c r="B33" s="5"/>
      <c r="C33" s="10"/>
      <c r="D33" s="5"/>
      <c r="E33" s="5"/>
      <c r="F33" s="5"/>
      <c r="H33" s="6"/>
      <c r="I33" s="17"/>
      <c r="J33" s="17"/>
      <c r="K33" s="6"/>
      <c r="L33" s="3"/>
    </row>
    <row r="34" spans="1:12" x14ac:dyDescent="0.25">
      <c r="A34" s="5"/>
      <c r="B34" s="5"/>
      <c r="C34" s="6"/>
      <c r="D34" s="5"/>
      <c r="E34" s="5"/>
      <c r="F34" s="5"/>
      <c r="G34" s="30"/>
      <c r="H34" s="5"/>
      <c r="I34" s="17"/>
      <c r="J34" s="17"/>
      <c r="K34" s="6"/>
      <c r="L34" s="3"/>
    </row>
    <row r="35" spans="1:12" x14ac:dyDescent="0.25">
      <c r="A35" s="5"/>
      <c r="B35" s="5"/>
      <c r="C35" s="6"/>
      <c r="D35" s="5"/>
      <c r="E35" s="5"/>
      <c r="F35" s="5"/>
      <c r="G35" s="30"/>
      <c r="H35" s="5"/>
      <c r="I35" s="17"/>
      <c r="J35" s="17"/>
      <c r="K35" s="6"/>
      <c r="L35" s="3"/>
    </row>
    <row r="36" spans="1:12" x14ac:dyDescent="0.25">
      <c r="A36" s="5"/>
      <c r="B36" s="5"/>
      <c r="C36" s="6"/>
      <c r="D36" s="5"/>
      <c r="E36" s="5"/>
      <c r="F36" s="5"/>
      <c r="G36" s="5"/>
      <c r="H36" s="6"/>
      <c r="I36" s="17"/>
      <c r="J36" s="17"/>
      <c r="K36" s="6"/>
      <c r="L36" s="3"/>
    </row>
    <row r="37" spans="1:12" x14ac:dyDescent="0.25">
      <c r="A37" s="5"/>
      <c r="B37" s="5"/>
      <c r="C37" s="5"/>
      <c r="D37" s="5"/>
      <c r="E37" s="5"/>
      <c r="F37" s="5"/>
      <c r="G37" s="5"/>
      <c r="H37" s="5"/>
      <c r="I37" s="17"/>
      <c r="J37" s="17"/>
      <c r="K37" s="6"/>
      <c r="L37" s="3"/>
    </row>
    <row r="38" spans="1:12" x14ac:dyDescent="0.25">
      <c r="A38" s="5"/>
      <c r="B38" s="5"/>
      <c r="C38" s="5"/>
      <c r="D38" s="5"/>
      <c r="E38" s="5"/>
      <c r="F38" s="5"/>
      <c r="G38" s="5"/>
      <c r="H38" s="5"/>
      <c r="I38" s="17"/>
      <c r="J38" s="17"/>
      <c r="K38" s="6"/>
      <c r="L3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zoomScale="80" zoomScaleNormal="8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defaultColWidth="9.140625" defaultRowHeight="15" x14ac:dyDescent="0.25"/>
  <cols>
    <col min="1" max="1" width="78" style="14" customWidth="1"/>
    <col min="2" max="2" width="21.85546875" style="3" bestFit="1" customWidth="1"/>
    <col min="3" max="3" width="71.85546875" style="3" customWidth="1"/>
    <col min="4" max="4" width="11.28515625" style="14" bestFit="1" customWidth="1"/>
    <col min="5" max="5" width="8.140625" style="3" bestFit="1" customWidth="1"/>
    <col min="6" max="6" width="14.140625" style="14" bestFit="1" customWidth="1"/>
    <col min="7" max="7" width="38.140625" style="14" customWidth="1"/>
    <col min="8" max="8" width="52" style="14" customWidth="1"/>
    <col min="9" max="9" width="19.28515625" style="14" bestFit="1" customWidth="1"/>
    <col min="10" max="10" width="19.5703125" style="31" bestFit="1" customWidth="1"/>
    <col min="11" max="11" width="46.85546875" style="9" customWidth="1"/>
    <col min="12" max="16384" width="9.140625" style="14"/>
  </cols>
  <sheetData>
    <row r="1" spans="1:12" x14ac:dyDescent="0.25">
      <c r="A1" s="1" t="s">
        <v>0</v>
      </c>
      <c r="B1" s="11" t="s">
        <v>1</v>
      </c>
      <c r="C1" s="11" t="s">
        <v>2</v>
      </c>
      <c r="D1" s="1" t="s">
        <v>3</v>
      </c>
      <c r="E1" s="1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2" t="s">
        <v>9</v>
      </c>
      <c r="K1" s="13" t="s">
        <v>10</v>
      </c>
      <c r="L1" s="1"/>
    </row>
    <row r="2" spans="1:12" ht="30" x14ac:dyDescent="0.25">
      <c r="A2" s="3" t="str">
        <f>CONCATENATE("openBankingBrazil/&lt;organisation&gt;/",B2)</f>
        <v>openBankingBrazil/&lt;organisation&gt;/name</v>
      </c>
      <c r="B2" s="3" t="s">
        <v>11</v>
      </c>
      <c r="C2" s="6" t="s">
        <v>12</v>
      </c>
      <c r="D2" s="15" t="s">
        <v>13</v>
      </c>
      <c r="E2" s="26">
        <v>30</v>
      </c>
      <c r="F2" s="15" t="s">
        <v>14</v>
      </c>
      <c r="G2" s="15" t="s">
        <v>15</v>
      </c>
      <c r="H2" s="16"/>
      <c r="I2" s="17">
        <v>1</v>
      </c>
      <c r="J2" s="17">
        <v>1</v>
      </c>
      <c r="K2" s="6" t="s">
        <v>16</v>
      </c>
      <c r="L2" s="2"/>
    </row>
    <row r="3" spans="1:12" s="20" customFormat="1" ht="30" x14ac:dyDescent="0.25">
      <c r="A3" s="4" t="str">
        <f>CONCATENATE("openBankingBrazil/&lt;organisation&gt;/companies/",B3)</f>
        <v>openBankingBrazil/&lt;organisation&gt;/companies/name</v>
      </c>
      <c r="B3" s="4" t="s">
        <v>11</v>
      </c>
      <c r="C3" s="7" t="s">
        <v>17</v>
      </c>
      <c r="D3" s="4" t="s">
        <v>13</v>
      </c>
      <c r="E3" s="26">
        <v>30</v>
      </c>
      <c r="F3" s="4" t="s">
        <v>14</v>
      </c>
      <c r="G3" s="4" t="s">
        <v>15</v>
      </c>
      <c r="H3" s="4"/>
      <c r="I3" s="18">
        <v>1</v>
      </c>
      <c r="J3" s="18">
        <v>1</v>
      </c>
      <c r="K3" s="8" t="s">
        <v>16</v>
      </c>
      <c r="L3" s="19"/>
    </row>
    <row r="4" spans="1:12" s="20" customFormat="1" ht="153.75" customHeight="1" x14ac:dyDescent="0.25">
      <c r="A4" s="4" t="str">
        <f>CONCATENATE("openBankingBrazil/&lt;organisation&gt;/companies/",B4)</f>
        <v>openBankingBrazil/&lt;organisation&gt;/companies/cnpjNumber</v>
      </c>
      <c r="B4" s="4" t="s">
        <v>18</v>
      </c>
      <c r="C4" s="8" t="s">
        <v>19</v>
      </c>
      <c r="D4" s="4" t="s">
        <v>13</v>
      </c>
      <c r="E4" s="26">
        <v>14</v>
      </c>
      <c r="F4" s="4" t="s">
        <v>14</v>
      </c>
      <c r="G4" s="4" t="s">
        <v>20</v>
      </c>
      <c r="H4" s="7" t="s">
        <v>21</v>
      </c>
      <c r="I4" s="18">
        <v>1</v>
      </c>
      <c r="J4" s="18">
        <v>1</v>
      </c>
      <c r="K4" s="7" t="s">
        <v>16</v>
      </c>
      <c r="L4" s="19"/>
    </row>
    <row r="5" spans="1:12" ht="30" x14ac:dyDescent="0.25">
      <c r="A5" s="3" t="str">
        <f>CONCATENATE("openBankingBrazil/&lt;organisation&gt;/companies/businessCreditCards/",B5)</f>
        <v>openBankingBrazil/&lt;organisation&gt;/companies/businessCreditCards/name</v>
      </c>
      <c r="B5" s="5" t="s">
        <v>11</v>
      </c>
      <c r="C5" s="6" t="s">
        <v>22</v>
      </c>
      <c r="D5" s="5" t="s">
        <v>13</v>
      </c>
      <c r="E5" s="21">
        <v>50</v>
      </c>
      <c r="F5" s="4" t="s">
        <v>14</v>
      </c>
      <c r="G5" s="15" t="s">
        <v>15</v>
      </c>
      <c r="H5" s="6"/>
      <c r="I5" s="17">
        <v>1</v>
      </c>
      <c r="J5" s="17" t="s">
        <v>23</v>
      </c>
      <c r="K5" s="6"/>
      <c r="L5" s="3"/>
    </row>
    <row r="6" spans="1:12" ht="120" x14ac:dyDescent="0.25">
      <c r="A6" s="3" t="str">
        <f>CONCATENATE("openBankingBrazil/&lt;organisation&gt;/companies/businessCreditCards/identification/",B6)</f>
        <v>openBankingBrazil/&lt;organisation&gt;/companies/businessCreditCards/identification/productType</v>
      </c>
      <c r="B6" s="5" t="s">
        <v>24</v>
      </c>
      <c r="C6" s="6" t="s">
        <v>25</v>
      </c>
      <c r="D6" s="5" t="s">
        <v>26</v>
      </c>
      <c r="E6" s="21">
        <v>30</v>
      </c>
      <c r="F6" s="4" t="s">
        <v>14</v>
      </c>
      <c r="G6" s="4"/>
      <c r="H6" s="6" t="s">
        <v>27</v>
      </c>
      <c r="I6" s="17">
        <v>1</v>
      </c>
      <c r="J6" s="17">
        <v>1</v>
      </c>
      <c r="L6" s="3"/>
    </row>
    <row r="7" spans="1:12" ht="135" x14ac:dyDescent="0.25">
      <c r="A7" s="3" t="str">
        <f>CONCATENATE("openBankingBrazil/&lt;organisation&gt;/companies/businessCreditCards/identification/",B7)</f>
        <v>openBankingBrazil/&lt;organisation&gt;/companies/businessCreditCards/identification/brandCode</v>
      </c>
      <c r="B7" s="5" t="s">
        <v>28</v>
      </c>
      <c r="C7" s="6" t="s">
        <v>29</v>
      </c>
      <c r="D7" s="5" t="s">
        <v>26</v>
      </c>
      <c r="E7" s="21">
        <v>30</v>
      </c>
      <c r="F7" s="4" t="s">
        <v>14</v>
      </c>
      <c r="G7" s="4"/>
      <c r="H7" s="6" t="s">
        <v>30</v>
      </c>
      <c r="I7" s="17">
        <v>1</v>
      </c>
      <c r="J7" s="17">
        <v>1</v>
      </c>
      <c r="K7" s="6"/>
      <c r="L7" s="3"/>
    </row>
    <row r="8" spans="1:12" ht="60" x14ac:dyDescent="0.25">
      <c r="A8" s="3" t="str">
        <f>CONCATENATE("openBankingBrazil/&lt;organisation&gt;/companies/businessCreditCards/rewardsProgram/",B8)</f>
        <v>openBankingBrazil/&lt;organisation&gt;/companies/businessCreditCards/rewardsProgram/hasProgramReward</v>
      </c>
      <c r="B8" s="5" t="s">
        <v>31</v>
      </c>
      <c r="C8" s="6" t="s">
        <v>32</v>
      </c>
      <c r="D8" s="5" t="s">
        <v>33</v>
      </c>
      <c r="E8" s="21">
        <v>1</v>
      </c>
      <c r="F8" s="4" t="s">
        <v>14</v>
      </c>
      <c r="G8" s="4" t="s">
        <v>34</v>
      </c>
      <c r="H8" s="6" t="s">
        <v>35</v>
      </c>
      <c r="I8" s="17">
        <v>1</v>
      </c>
      <c r="J8" s="17">
        <v>1</v>
      </c>
      <c r="K8" s="6"/>
      <c r="L8" s="3"/>
    </row>
    <row r="9" spans="1:12" ht="60" x14ac:dyDescent="0.25">
      <c r="A9" s="3" t="str">
        <f>CONCATENATE("openBankingBrazil/&lt;organisation&gt;/companies/businessCreditCards/rewardsProgram/",B9)</f>
        <v>openBankingBrazil/&lt;organisation&gt;/companies/businessCreditCards/rewardsProgram/programRewardInfo</v>
      </c>
      <c r="B9" s="5" t="s">
        <v>36</v>
      </c>
      <c r="C9" s="6" t="s">
        <v>37</v>
      </c>
      <c r="D9" s="5" t="s">
        <v>13</v>
      </c>
      <c r="E9" s="21">
        <v>2000</v>
      </c>
      <c r="F9" s="5" t="s">
        <v>38</v>
      </c>
      <c r="G9" s="15"/>
      <c r="H9" s="5"/>
      <c r="I9" s="17">
        <v>0</v>
      </c>
      <c r="J9" s="17">
        <v>1</v>
      </c>
      <c r="K9" s="6" t="s">
        <v>39</v>
      </c>
      <c r="L9" s="3"/>
    </row>
    <row r="10" spans="1:12" ht="93.75" customHeight="1" x14ac:dyDescent="0.25">
      <c r="A10" s="3" t="str">
        <f>CONCATENATE("openBankingBrazil/&lt;organisation&gt;/companies/businessCreditCards/fees/services/",B10)</f>
        <v>openBankingBrazil/&lt;organisation&gt;/companies/businessCreditCards/fees/services/name</v>
      </c>
      <c r="B10" s="3" t="s">
        <v>11</v>
      </c>
      <c r="C10" s="10" t="s">
        <v>83</v>
      </c>
      <c r="D10" s="5" t="s">
        <v>13</v>
      </c>
      <c r="E10" s="21">
        <v>50</v>
      </c>
      <c r="F10" s="4" t="s">
        <v>14</v>
      </c>
      <c r="G10" s="4"/>
      <c r="H10" s="10"/>
      <c r="I10" s="22">
        <v>1</v>
      </c>
      <c r="J10" s="22" t="s">
        <v>23</v>
      </c>
      <c r="K10" s="23"/>
      <c r="L10" s="3"/>
    </row>
    <row r="11" spans="1:12" ht="75" x14ac:dyDescent="0.25">
      <c r="A11" s="3" t="str">
        <f>CONCATENATE("openBankingBrazil/&lt;organisation&gt;/companies/businessCreditCards/fees/services/",B11)</f>
        <v>openBankingBrazil/&lt;organisation&gt;/companies/businessCreditCards/fees/services/code</v>
      </c>
      <c r="B11" s="3" t="s">
        <v>42</v>
      </c>
      <c r="C11" s="10" t="s">
        <v>87</v>
      </c>
      <c r="D11" s="5" t="s">
        <v>13</v>
      </c>
      <c r="E11" s="21">
        <v>30</v>
      </c>
      <c r="F11" s="4" t="s">
        <v>14</v>
      </c>
      <c r="G11" s="4"/>
      <c r="H11" s="32"/>
      <c r="I11" s="22">
        <v>1</v>
      </c>
      <c r="J11" s="22" t="s">
        <v>23</v>
      </c>
      <c r="K11" s="23"/>
      <c r="L11" s="3"/>
    </row>
    <row r="12" spans="1:12" ht="120" customHeight="1" x14ac:dyDescent="0.25">
      <c r="A12" s="3" t="str">
        <f t="shared" ref="A12" si="0">CONCATENATE("openBankingBrazil/&lt;organisation&gt;/companies/businessCreditCards/fees/services/",B12)</f>
        <v>openBankingBrazil/&lt;organisation&gt;/companies/businessCreditCards/fees/services/chargingTriggerInfo</v>
      </c>
      <c r="B12" s="33" t="s">
        <v>68</v>
      </c>
      <c r="C12" s="6" t="s">
        <v>84</v>
      </c>
      <c r="D12" s="5" t="s">
        <v>13</v>
      </c>
      <c r="E12" s="21">
        <v>300</v>
      </c>
      <c r="F12" s="4" t="s">
        <v>14</v>
      </c>
      <c r="G12" s="15"/>
      <c r="H12" s="9"/>
      <c r="I12" s="22">
        <v>1</v>
      </c>
      <c r="J12" s="22" t="s">
        <v>23</v>
      </c>
      <c r="K12" s="6"/>
      <c r="L12" s="3"/>
    </row>
    <row r="13" spans="1:12" s="33" customFormat="1" ht="45" x14ac:dyDescent="0.25">
      <c r="A13" s="33" t="str">
        <f>CONCATENATE("openBankingBrazil/&lt;organisation&gt;/companies/businessCreditCards/fees/services/price/",B13)</f>
        <v>openBankingBrazil/&lt;organisation&gt;/companies/businessCreditCards/fees/services/price/type</v>
      </c>
      <c r="B13" s="34" t="s">
        <v>72</v>
      </c>
      <c r="C13" s="34" t="s">
        <v>85</v>
      </c>
      <c r="D13" s="33" t="s">
        <v>26</v>
      </c>
      <c r="E13" s="35">
        <v>6</v>
      </c>
      <c r="F13" s="33" t="s">
        <v>38</v>
      </c>
      <c r="G13" s="36"/>
      <c r="H13" s="37" t="s">
        <v>73</v>
      </c>
      <c r="I13" s="38">
        <v>0</v>
      </c>
      <c r="J13" s="38">
        <v>3</v>
      </c>
      <c r="K13" s="34" t="s">
        <v>74</v>
      </c>
    </row>
    <row r="14" spans="1:12" s="33" customFormat="1" ht="45" x14ac:dyDescent="0.25">
      <c r="A14" s="33" t="str">
        <f>CONCATENATE("openBankingBrazil/&lt;organisation&gt;/companies/businessCreditCards/fees/services/price/",B14)</f>
        <v>openBankingBrazil/&lt;organisation&gt;/companies/businessCreditCards/fees/services/price/value</v>
      </c>
      <c r="B14" s="34" t="s">
        <v>75</v>
      </c>
      <c r="C14" s="34" t="s">
        <v>86</v>
      </c>
      <c r="D14" s="33" t="s">
        <v>13</v>
      </c>
      <c r="E14" s="35">
        <v>12</v>
      </c>
      <c r="F14" s="36" t="s">
        <v>38</v>
      </c>
      <c r="G14" s="36" t="s">
        <v>76</v>
      </c>
      <c r="H14" s="36"/>
      <c r="I14" s="38">
        <v>0</v>
      </c>
      <c r="J14" s="38">
        <v>3</v>
      </c>
      <c r="K14" s="34" t="s">
        <v>74</v>
      </c>
    </row>
    <row r="15" spans="1:12" s="33" customFormat="1" ht="45" x14ac:dyDescent="0.25">
      <c r="A15" s="33" t="str">
        <f>CONCATENATE("openBankingBrazil/&lt;organisation&gt;/companies/businessCreditCards/fees/services/price/",B15)</f>
        <v>openBankingBrazil/&lt;organisation&gt;/companies/businessCreditCards/fees/services/price/currency</v>
      </c>
      <c r="B15" s="34" t="s">
        <v>49</v>
      </c>
      <c r="C15" s="34" t="s">
        <v>77</v>
      </c>
      <c r="D15" s="33" t="s">
        <v>13</v>
      </c>
      <c r="E15" s="35">
        <v>3</v>
      </c>
      <c r="F15" s="33" t="s">
        <v>38</v>
      </c>
      <c r="G15" s="36" t="s">
        <v>78</v>
      </c>
      <c r="H15" s="37" t="s">
        <v>79</v>
      </c>
      <c r="I15" s="38">
        <v>0</v>
      </c>
      <c r="J15" s="38">
        <v>3</v>
      </c>
      <c r="K15" s="34" t="s">
        <v>74</v>
      </c>
    </row>
    <row r="16" spans="1:12" s="33" customFormat="1" ht="32.25" customHeight="1" x14ac:dyDescent="0.25">
      <c r="A16" s="33" t="str">
        <f>CONCATENATE("openBankingBrazil/&lt;organisations&gt;/companies/businessCreditCards/fees/services/",B16)</f>
        <v>openBankingBrazil/&lt;organisations&gt;/companies/businessCreditCards/fees/services/priceInfo</v>
      </c>
      <c r="B16" s="34" t="s">
        <v>80</v>
      </c>
      <c r="C16" s="34" t="s">
        <v>81</v>
      </c>
      <c r="D16" s="33" t="s">
        <v>13</v>
      </c>
      <c r="E16" s="35">
        <v>80</v>
      </c>
      <c r="F16" s="33" t="s">
        <v>38</v>
      </c>
      <c r="G16" s="36" t="s">
        <v>15</v>
      </c>
      <c r="H16" s="37"/>
      <c r="I16" s="38">
        <v>0</v>
      </c>
      <c r="J16" s="38" t="s">
        <v>23</v>
      </c>
      <c r="K16" s="34" t="s">
        <v>82</v>
      </c>
    </row>
    <row r="17" spans="1:12" s="33" customFormat="1" x14ac:dyDescent="0.25">
      <c r="A17" s="33" t="str">
        <f>CONCATENATE("openBankingBrazil/&lt;organisation&gt;/companies/businessCreditCards/fees/services/",B17)</f>
        <v>openBankingBrazil/&lt;organisation&gt;/companies/businessCreditCards/fees/services/chargingUnit</v>
      </c>
      <c r="B17" s="34" t="s">
        <v>69</v>
      </c>
      <c r="C17" s="34" t="s">
        <v>88</v>
      </c>
      <c r="D17" s="33" t="s">
        <v>13</v>
      </c>
      <c r="E17" s="35">
        <v>50</v>
      </c>
      <c r="F17" s="36" t="s">
        <v>14</v>
      </c>
      <c r="G17" s="36" t="s">
        <v>15</v>
      </c>
      <c r="H17" s="37"/>
      <c r="I17" s="38">
        <v>1</v>
      </c>
      <c r="J17" s="38" t="s">
        <v>23</v>
      </c>
      <c r="K17" s="34" t="s">
        <v>71</v>
      </c>
    </row>
    <row r="18" spans="1:12" ht="30" x14ac:dyDescent="0.25">
      <c r="A18" s="3" t="str">
        <f>CONCATENATE("openBankingBrazil/&lt;organisation&gt;/companies/businessCreditCards/interestRates/",B18)</f>
        <v>openBankingBrazil/&lt;organisation&gt;/companies/businessCreditCards/interestRates/feeRate</v>
      </c>
      <c r="B18" s="5" t="s">
        <v>52</v>
      </c>
      <c r="C18" s="6" t="s">
        <v>53</v>
      </c>
      <c r="D18" s="5" t="s">
        <v>13</v>
      </c>
      <c r="E18" s="21">
        <v>7</v>
      </c>
      <c r="F18" s="4" t="s">
        <v>14</v>
      </c>
      <c r="G18" s="14" t="s">
        <v>54</v>
      </c>
      <c r="H18" s="5"/>
      <c r="I18" s="17">
        <v>1</v>
      </c>
      <c r="J18" s="17">
        <v>1</v>
      </c>
      <c r="K18" s="6"/>
      <c r="L18" s="3"/>
    </row>
    <row r="19" spans="1:12" ht="45" x14ac:dyDescent="0.25">
      <c r="A19" s="3" t="str">
        <f>CONCATENATE("openBankingBrazil/&lt;organisation&gt;/companies/businessCreditCards/interestRates/",B19)</f>
        <v>openBankingBrazil/&lt;organisation&gt;/companies/businessCreditCards/interestRates/instalmentRate</v>
      </c>
      <c r="B19" s="3" t="s">
        <v>55</v>
      </c>
      <c r="C19" s="10" t="s">
        <v>56</v>
      </c>
      <c r="D19" s="5" t="s">
        <v>13</v>
      </c>
      <c r="E19" s="24">
        <v>7</v>
      </c>
      <c r="F19" s="4" t="s">
        <v>14</v>
      </c>
      <c r="G19" s="14" t="s">
        <v>54</v>
      </c>
      <c r="H19" s="5"/>
      <c r="I19" s="17">
        <v>1</v>
      </c>
      <c r="J19" s="17">
        <v>1</v>
      </c>
      <c r="K19" s="6"/>
      <c r="L19" s="3"/>
    </row>
    <row r="20" spans="1:12" ht="30" x14ac:dyDescent="0.25">
      <c r="A20" s="3" t="str">
        <f>CONCATENATE("openBankingBrazil/&lt;organisation&gt;/companies/businessCreditCards/interestRates/",B20)</f>
        <v>openBankingBrazil/&lt;organisation&gt;/companies/businessCreditCards/interestRates/code</v>
      </c>
      <c r="B20" s="3" t="s">
        <v>42</v>
      </c>
      <c r="C20" s="25" t="s">
        <v>57</v>
      </c>
      <c r="D20" s="5" t="s">
        <v>26</v>
      </c>
      <c r="E20" s="21">
        <v>30</v>
      </c>
      <c r="F20" s="4" t="s">
        <v>14</v>
      </c>
      <c r="G20" s="5"/>
      <c r="H20" s="25" t="s">
        <v>58</v>
      </c>
      <c r="I20" s="17">
        <v>1</v>
      </c>
      <c r="J20" s="17">
        <v>1</v>
      </c>
      <c r="K20" s="6"/>
      <c r="L20" s="3"/>
    </row>
    <row r="21" spans="1:12" ht="30" x14ac:dyDescent="0.25">
      <c r="A21" s="5" t="str">
        <f>CONCATENATE("openBankingBrazil/&lt;organisation&gt;/companies/businessCreditCards/termsConditions/",B21)</f>
        <v>openBankingBrazil/&lt;organisation&gt;/companies/businessCreditCards/termsConditions/minimumFeeRate</v>
      </c>
      <c r="B21" s="3" t="s">
        <v>59</v>
      </c>
      <c r="C21" s="10" t="s">
        <v>60</v>
      </c>
      <c r="D21" s="5" t="s">
        <v>13</v>
      </c>
      <c r="E21" s="21">
        <v>7</v>
      </c>
      <c r="F21" s="4" t="s">
        <v>14</v>
      </c>
      <c r="G21" s="14" t="s">
        <v>61</v>
      </c>
      <c r="H21" s="5"/>
      <c r="I21" s="17">
        <v>1</v>
      </c>
      <c r="J21" s="17">
        <v>1</v>
      </c>
      <c r="K21" s="6"/>
      <c r="L21" s="3"/>
    </row>
    <row r="22" spans="1:12" x14ac:dyDescent="0.25">
      <c r="A22" s="5" t="str">
        <f>CONCATENATE("openBankingBrazil/&lt;organisation&gt;/companies/businessCreditCards/termsConditions/",B22)</f>
        <v>openBankingBrazil/&lt;organisation&gt;/companies/businessCreditCards/termsConditions/additionalInfo</v>
      </c>
      <c r="B22" s="4" t="s">
        <v>62</v>
      </c>
      <c r="C22" s="10" t="s">
        <v>63</v>
      </c>
      <c r="D22" s="5" t="s">
        <v>13</v>
      </c>
      <c r="E22" s="21">
        <v>500</v>
      </c>
      <c r="F22" s="5" t="s">
        <v>38</v>
      </c>
      <c r="G22" s="15"/>
      <c r="H22" s="5"/>
      <c r="I22" s="17">
        <v>0</v>
      </c>
      <c r="J22" s="17">
        <v>1</v>
      </c>
      <c r="K22" s="6"/>
      <c r="L22" s="3"/>
    </row>
    <row r="23" spans="1:12" s="20" customFormat="1" ht="45" x14ac:dyDescent="0.25">
      <c r="A23" s="5" t="str">
        <f>CONCATENATE("openBankingBrazil/&lt;organisation&gt;/companies/businessCreditCards/termsConditions/",B23)</f>
        <v>openBankingBrazil/&lt;organisation&gt;/companies/businessCreditCards/termsConditions/elegibilityCriteriaInfo</v>
      </c>
      <c r="B23" s="4" t="s">
        <v>64</v>
      </c>
      <c r="C23" s="7" t="s">
        <v>65</v>
      </c>
      <c r="D23" s="4" t="s">
        <v>13</v>
      </c>
      <c r="E23" s="26">
        <v>2000</v>
      </c>
      <c r="F23" s="4" t="s">
        <v>14</v>
      </c>
      <c r="G23" s="15"/>
      <c r="H23" s="27"/>
      <c r="I23" s="18">
        <v>1</v>
      </c>
      <c r="J23" s="18">
        <v>1</v>
      </c>
      <c r="K23" s="27"/>
      <c r="L23" s="19"/>
    </row>
    <row r="24" spans="1:12" s="20" customFormat="1" ht="45" x14ac:dyDescent="0.25">
      <c r="A24" s="5" t="str">
        <f>CONCATENATE("openBankingBrazil/&lt;organisation&gt;/companies/businessCreditCards/termsConditions/",B24)</f>
        <v>openBankingBrazil/&lt;organisation&gt;/companies/businessCreditCards/termsConditions/closingProcessInfo</v>
      </c>
      <c r="B24" s="4" t="s">
        <v>66</v>
      </c>
      <c r="C24" s="7" t="s">
        <v>67</v>
      </c>
      <c r="D24" s="4" t="s">
        <v>13</v>
      </c>
      <c r="E24" s="26">
        <v>2000</v>
      </c>
      <c r="F24" s="4" t="s">
        <v>14</v>
      </c>
      <c r="G24" s="15"/>
      <c r="H24" s="28"/>
      <c r="I24" s="18">
        <v>1</v>
      </c>
      <c r="J24" s="18">
        <v>1</v>
      </c>
      <c r="K24" s="7"/>
      <c r="L24" s="19"/>
    </row>
    <row r="25" spans="1:12" s="20" customFormat="1" x14ac:dyDescent="0.25">
      <c r="A25" s="28"/>
      <c r="B25" s="4"/>
      <c r="C25" s="27"/>
      <c r="D25" s="28"/>
      <c r="E25" s="28"/>
      <c r="F25" s="28"/>
      <c r="G25" s="28"/>
      <c r="H25" s="28"/>
      <c r="I25" s="29"/>
      <c r="J25" s="29"/>
      <c r="K25" s="7"/>
      <c r="L25" s="19"/>
    </row>
    <row r="26" spans="1:12" s="20" customFormat="1" x14ac:dyDescent="0.25">
      <c r="A26" s="4"/>
      <c r="B26" s="4"/>
      <c r="C26" s="7"/>
      <c r="D26" s="4"/>
      <c r="E26" s="4"/>
      <c r="F26" s="4"/>
      <c r="G26" s="4"/>
      <c r="H26" s="4"/>
      <c r="I26" s="18"/>
      <c r="J26" s="18"/>
      <c r="K26" s="7"/>
      <c r="L26" s="19"/>
    </row>
    <row r="27" spans="1:12" x14ac:dyDescent="0.25">
      <c r="A27" s="5"/>
      <c r="B27" s="5"/>
      <c r="C27" s="10"/>
      <c r="D27" s="5"/>
      <c r="E27" s="5"/>
      <c r="F27" s="5"/>
      <c r="H27" s="6"/>
      <c r="I27" s="17"/>
      <c r="J27" s="17"/>
      <c r="K27" s="6"/>
      <c r="L27" s="3"/>
    </row>
    <row r="28" spans="1:12" x14ac:dyDescent="0.25">
      <c r="A28" s="5"/>
      <c r="B28" s="5"/>
      <c r="C28" s="6"/>
      <c r="D28" s="5"/>
      <c r="E28" s="5"/>
      <c r="F28" s="5"/>
      <c r="G28" s="30"/>
      <c r="H28" s="5"/>
      <c r="I28" s="17"/>
      <c r="J28" s="17"/>
      <c r="K28" s="6"/>
      <c r="L28" s="3"/>
    </row>
    <row r="29" spans="1:12" x14ac:dyDescent="0.25">
      <c r="A29" s="5"/>
      <c r="B29" s="5"/>
      <c r="C29" s="6"/>
      <c r="D29" s="5"/>
      <c r="E29" s="5"/>
      <c r="F29" s="5"/>
      <c r="G29" s="30"/>
      <c r="H29" s="5"/>
      <c r="I29" s="17"/>
      <c r="J29" s="17"/>
      <c r="K29" s="6"/>
      <c r="L29" s="3"/>
    </row>
    <row r="30" spans="1:12" x14ac:dyDescent="0.25">
      <c r="A30" s="5"/>
      <c r="B30" s="5"/>
      <c r="C30" s="6"/>
      <c r="D30" s="5"/>
      <c r="E30" s="5"/>
      <c r="F30" s="5"/>
      <c r="G30" s="5"/>
      <c r="H30" s="6"/>
      <c r="I30" s="17"/>
      <c r="J30" s="17"/>
      <c r="K30" s="6"/>
      <c r="L30" s="3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17"/>
      <c r="J31" s="17"/>
      <c r="K31" s="6"/>
      <c r="L31" s="3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17"/>
      <c r="J32" s="17"/>
      <c r="K32" s="6"/>
      <c r="L32" s="3"/>
    </row>
  </sheetData>
  <hyperlinks>
    <hyperlink ref="I12" r:id="rId1" display="https://www.bcb.gov.br/Ftp/download/Descri%E7%E3o%20dos%20Servi%E7os%20Priorit%E1rios.pdf" xr:uid="{00000000-0004-0000-01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ContaPgtoPagoPF</vt:lpstr>
      <vt:lpstr>ContaPgtoPagoPJ </vt:lpstr>
    </vt:vector>
  </TitlesOfParts>
  <Manager/>
  <Company>GFT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Araujo Rodrigues, Thales</dc:creator>
  <cp:keywords/>
  <dc:description/>
  <cp:lastModifiedBy>Grisi Grandini Saleh, Marili</cp:lastModifiedBy>
  <cp:revision/>
  <dcterms:created xsi:type="dcterms:W3CDTF">2020-06-16T13:22:22Z</dcterms:created>
  <dcterms:modified xsi:type="dcterms:W3CDTF">2020-07-14T23:11:25Z</dcterms:modified>
  <cp:category/>
  <cp:contentStatus/>
</cp:coreProperties>
</file>